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Y:\London Hydro\RPP Pilot\05 Working Spreadsheets\11 Customer Engagement Analysis\"/>
    </mc:Choice>
  </mc:AlternateContent>
  <xr:revisionPtr revIDLastSave="0" documentId="8_{77D786C7-685A-4204-9208-FADF698B1E0E}" xr6:coauthVersionLast="44" xr6:coauthVersionMax="44" xr10:uidLastSave="{00000000-0000-0000-0000-000000000000}"/>
  <bookViews>
    <workbookView xWindow="28680" yWindow="2460" windowWidth="21840" windowHeight="13140" firstSheet="1" activeTab="1" xr2:uid="{00000000-000D-0000-FFFF-FFFF00000000}"/>
  </bookViews>
  <sheets>
    <sheet name="01 All Reg Output" sheetId="7" state="hidden" r:id="rId1"/>
    <sheet name="Cover" sheetId="15" r:id="rId2"/>
    <sheet name="R01a Energy Impacts" sheetId="14" r:id="rId3"/>
    <sheet name="R02a Attendance Table" sheetId="19" r:id="rId4"/>
    <sheet name="R03a Engagement Timeline" sheetId="10" r:id="rId5"/>
    <sheet name="R04a Avg Disconnections" sheetId="22" r:id="rId6"/>
    <sheet name="R05a Open House Attend Reason" sheetId="25" r:id="rId7"/>
    <sheet name="R01a Combine Dummy Parms" sheetId="12" r:id="rId8"/>
    <sheet name="R02a Combine Attendance" sheetId="18" r:id="rId9"/>
    <sheet name="LookUps" sheetId="8" r:id="rId10"/>
    <sheet name="r_in_302a.02" sheetId="5" state="hidden" r:id="rId11"/>
    <sheet name="r_in_503a.03 open house details" sheetId="24" r:id="rId12"/>
    <sheet name="r_in_503a.01 attendace disconne" sheetId="23" r:id="rId13"/>
    <sheet name="r_in_301a.02" sheetId="9" r:id="rId14"/>
    <sheet name="r_in_303a.02 summer impacts" sheetId="11" r:id="rId15"/>
    <sheet name="r_in_502a.02 winter impacts" sheetId="13" r:id="rId16"/>
    <sheet name="r_in_502.04" sheetId="16" r:id="rId17"/>
    <sheet name="r_in_303a.04" sheetId="17" r:id="rId18"/>
    <sheet name="Excel_in_Open_House_Reasons" sheetId="21" r:id="rId19"/>
  </sheets>
  <definedNames>
    <definedName name="_xlnm._FilterDatabase" localSheetId="10" hidden="1">'r_in_302a.02'!$A$4:$O$108</definedName>
    <definedName name="_xlnm._FilterDatabase" localSheetId="14" hidden="1">'r_in_303a.02 summer impacts'!$A$4:$L$256</definedName>
    <definedName name="_xlnm._FilterDatabase" localSheetId="15" hidden="1">'r_in_502a.02 winter impacts'!$A$4:$L$256</definedName>
    <definedName name="_xlnm._FilterDatabase" localSheetId="11" hidden="1">'r_in_503a.03 open house details'!$A$5:$K$102</definedName>
    <definedName name="_xlnm._FilterDatabase" localSheetId="7" hidden="1">'R01a Combine Dummy Parms'!$A$3:$Q$255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8" i="19" l="1"/>
  <c r="E27" i="19"/>
  <c r="E26" i="19"/>
  <c r="E25" i="19"/>
  <c r="D25" i="19"/>
  <c r="E18" i="19"/>
  <c r="E17" i="19"/>
  <c r="E16" i="19"/>
  <c r="E15" i="19"/>
  <c r="D15" i="19"/>
  <c r="D10" i="19"/>
  <c r="F12" i="25" l="1"/>
  <c r="F13" i="25"/>
  <c r="F14" i="25"/>
  <c r="F11" i="25"/>
  <c r="K102" i="24"/>
  <c r="K101" i="24"/>
  <c r="K100" i="24"/>
  <c r="K99" i="24"/>
  <c r="K98" i="24"/>
  <c r="K97" i="24"/>
  <c r="K96" i="24"/>
  <c r="K95" i="24"/>
  <c r="K94" i="24"/>
  <c r="K93" i="24"/>
  <c r="K92" i="24"/>
  <c r="K91" i="24"/>
  <c r="K90" i="24"/>
  <c r="K89" i="24"/>
  <c r="K88" i="24"/>
  <c r="K87" i="24"/>
  <c r="K86" i="24"/>
  <c r="K85" i="24"/>
  <c r="K84" i="24"/>
  <c r="K83" i="24"/>
  <c r="K82" i="24"/>
  <c r="K81" i="24"/>
  <c r="K80" i="24"/>
  <c r="K79" i="24"/>
  <c r="K78" i="24"/>
  <c r="K77" i="24"/>
  <c r="K76" i="24"/>
  <c r="K75" i="24"/>
  <c r="K74" i="24"/>
  <c r="K73" i="24"/>
  <c r="K72" i="24"/>
  <c r="K71" i="24"/>
  <c r="K70" i="24"/>
  <c r="K69" i="24"/>
  <c r="K68" i="24"/>
  <c r="K67" i="24"/>
  <c r="K66" i="24"/>
  <c r="K65" i="24"/>
  <c r="K64" i="24"/>
  <c r="K63" i="24"/>
  <c r="K62" i="24"/>
  <c r="K61" i="24"/>
  <c r="K60" i="24"/>
  <c r="K59" i="24"/>
  <c r="K58" i="24"/>
  <c r="K57" i="24"/>
  <c r="K56" i="24"/>
  <c r="K55" i="24"/>
  <c r="K54" i="24"/>
  <c r="K53" i="24"/>
  <c r="K52" i="24"/>
  <c r="K51" i="24"/>
  <c r="K50" i="24"/>
  <c r="K49" i="24"/>
  <c r="K48" i="24"/>
  <c r="K47" i="24"/>
  <c r="K46" i="24"/>
  <c r="K45" i="24"/>
  <c r="K44" i="24"/>
  <c r="K43" i="24"/>
  <c r="K42" i="24"/>
  <c r="K41" i="24"/>
  <c r="K40" i="24"/>
  <c r="K39" i="24"/>
  <c r="K38" i="24"/>
  <c r="K37" i="24"/>
  <c r="K36" i="24"/>
  <c r="K35" i="24"/>
  <c r="K34" i="24"/>
  <c r="K33" i="24"/>
  <c r="K32" i="24"/>
  <c r="K31" i="24"/>
  <c r="K30" i="24"/>
  <c r="K29" i="24"/>
  <c r="K28" i="24"/>
  <c r="K27" i="24"/>
  <c r="K26" i="24"/>
  <c r="K25" i="24"/>
  <c r="K24" i="24"/>
  <c r="K23" i="24"/>
  <c r="K22" i="24"/>
  <c r="K21" i="24"/>
  <c r="K20" i="24"/>
  <c r="K19" i="24"/>
  <c r="K18" i="24"/>
  <c r="K17" i="24"/>
  <c r="K16" i="24"/>
  <c r="K15" i="24"/>
  <c r="K14" i="24"/>
  <c r="K13" i="24"/>
  <c r="K12" i="24"/>
  <c r="K11" i="24"/>
  <c r="K10" i="24"/>
  <c r="K9" i="24"/>
  <c r="K8" i="24"/>
  <c r="K7" i="24"/>
  <c r="K6" i="24"/>
  <c r="E15" i="22" l="1"/>
  <c r="E10" i="22"/>
  <c r="E5" i="22"/>
  <c r="H5" i="23"/>
  <c r="H4" i="23"/>
  <c r="F15" i="22" s="1"/>
  <c r="H3" i="23"/>
  <c r="H2" i="23"/>
  <c r="F14" i="22" s="1"/>
  <c r="F5" i="22" l="1"/>
  <c r="F23" i="22" s="1"/>
  <c r="F10" i="22"/>
  <c r="G23" i="22" s="1"/>
  <c r="E4" i="22"/>
  <c r="E9" i="22"/>
  <c r="E14" i="22"/>
  <c r="F4" i="22"/>
  <c r="F9" i="22"/>
  <c r="N235" i="11"/>
  <c r="N221" i="11"/>
  <c r="N137" i="13"/>
  <c r="F22" i="22" l="1"/>
  <c r="H23" i="22"/>
  <c r="G22" i="22"/>
  <c r="O114" i="14"/>
  <c r="N114" i="14"/>
  <c r="M114" i="14"/>
  <c r="O113" i="14"/>
  <c r="N113" i="14"/>
  <c r="M113" i="14"/>
  <c r="O112" i="14"/>
  <c r="N112" i="14"/>
  <c r="M112" i="14"/>
  <c r="O111" i="14"/>
  <c r="N111" i="14"/>
  <c r="M111" i="14"/>
  <c r="O109" i="14"/>
  <c r="N109" i="14"/>
  <c r="M109" i="14"/>
  <c r="O108" i="14"/>
  <c r="N108" i="14"/>
  <c r="M108" i="14"/>
  <c r="O107" i="14"/>
  <c r="N107" i="14"/>
  <c r="M107" i="14"/>
  <c r="O106" i="14"/>
  <c r="N106" i="14"/>
  <c r="M106" i="14"/>
  <c r="O104" i="14"/>
  <c r="N104" i="14"/>
  <c r="M104" i="14"/>
  <c r="O103" i="14"/>
  <c r="N103" i="14"/>
  <c r="M103" i="14"/>
  <c r="O102" i="14"/>
  <c r="N102" i="14"/>
  <c r="M102" i="14"/>
  <c r="O101" i="14"/>
  <c r="N101" i="14"/>
  <c r="M101" i="14"/>
  <c r="O99" i="14"/>
  <c r="N99" i="14"/>
  <c r="M99" i="14"/>
  <c r="O98" i="14"/>
  <c r="N98" i="14"/>
  <c r="M98" i="14"/>
  <c r="O97" i="14"/>
  <c r="N97" i="14"/>
  <c r="M97" i="14"/>
  <c r="O96" i="14"/>
  <c r="N96" i="14"/>
  <c r="M96" i="14"/>
  <c r="O94" i="14"/>
  <c r="N94" i="14"/>
  <c r="M94" i="14"/>
  <c r="O93" i="14"/>
  <c r="N93" i="14"/>
  <c r="M93" i="14"/>
  <c r="O92" i="14"/>
  <c r="N92" i="14"/>
  <c r="M92" i="14"/>
  <c r="O91" i="14"/>
  <c r="N91" i="14"/>
  <c r="M91" i="14"/>
  <c r="O89" i="14"/>
  <c r="N89" i="14"/>
  <c r="M89" i="14"/>
  <c r="O88" i="14"/>
  <c r="N88" i="14"/>
  <c r="M88" i="14"/>
  <c r="O87" i="14"/>
  <c r="N87" i="14"/>
  <c r="M87" i="14"/>
  <c r="O86" i="14"/>
  <c r="N86" i="14"/>
  <c r="M86" i="14"/>
  <c r="O84" i="14"/>
  <c r="N84" i="14"/>
  <c r="M84" i="14"/>
  <c r="O83" i="14"/>
  <c r="N83" i="14"/>
  <c r="M83" i="14"/>
  <c r="O82" i="14"/>
  <c r="N82" i="14"/>
  <c r="M82" i="14"/>
  <c r="O81" i="14"/>
  <c r="N81" i="14"/>
  <c r="M81" i="14"/>
  <c r="O79" i="14"/>
  <c r="N79" i="14"/>
  <c r="M79" i="14"/>
  <c r="O78" i="14"/>
  <c r="N78" i="14"/>
  <c r="M78" i="14"/>
  <c r="O77" i="14"/>
  <c r="N77" i="14"/>
  <c r="M77" i="14"/>
  <c r="O76" i="14"/>
  <c r="N76" i="14"/>
  <c r="M76" i="14"/>
  <c r="H22" i="22" l="1"/>
  <c r="E24" i="19"/>
  <c r="E23" i="19"/>
  <c r="E22" i="19"/>
  <c r="E21" i="19"/>
  <c r="E20" i="19"/>
  <c r="D20" i="19"/>
  <c r="I37" i="18"/>
  <c r="I33" i="18"/>
  <c r="I29" i="18"/>
  <c r="I25" i="18"/>
  <c r="E14" i="19"/>
  <c r="E13" i="19"/>
  <c r="E12" i="19"/>
  <c r="E11" i="19"/>
  <c r="E10" i="19"/>
  <c r="F37" i="18"/>
  <c r="E37" i="18"/>
  <c r="D37" i="18"/>
  <c r="C37" i="18"/>
  <c r="B37" i="18"/>
  <c r="F36" i="18"/>
  <c r="E36" i="18"/>
  <c r="D36" i="18"/>
  <c r="C36" i="18"/>
  <c r="B36" i="18"/>
  <c r="I36" i="18" s="1"/>
  <c r="F35" i="18"/>
  <c r="E35" i="18"/>
  <c r="D35" i="18"/>
  <c r="C35" i="18"/>
  <c r="B35" i="18"/>
  <c r="I35" i="18" s="1"/>
  <c r="F34" i="18"/>
  <c r="E34" i="18"/>
  <c r="D34" i="18"/>
  <c r="C34" i="18"/>
  <c r="B34" i="18"/>
  <c r="I34" i="18" s="1"/>
  <c r="F33" i="18"/>
  <c r="E33" i="18"/>
  <c r="D33" i="18"/>
  <c r="C33" i="18"/>
  <c r="B33" i="18"/>
  <c r="F32" i="18"/>
  <c r="E32" i="18"/>
  <c r="D32" i="18"/>
  <c r="C32" i="18"/>
  <c r="B32" i="18"/>
  <c r="I32" i="18" s="1"/>
  <c r="F31" i="18"/>
  <c r="E31" i="18"/>
  <c r="D31" i="18"/>
  <c r="C31" i="18"/>
  <c r="B31" i="18"/>
  <c r="I31" i="18" s="1"/>
  <c r="F30" i="18"/>
  <c r="E30" i="18"/>
  <c r="D30" i="18"/>
  <c r="C30" i="18"/>
  <c r="B30" i="18"/>
  <c r="I30" i="18" s="1"/>
  <c r="F29" i="18"/>
  <c r="E29" i="18"/>
  <c r="D29" i="18"/>
  <c r="C29" i="18"/>
  <c r="B29" i="18"/>
  <c r="F28" i="18"/>
  <c r="E28" i="18"/>
  <c r="D28" i="18"/>
  <c r="C28" i="18"/>
  <c r="B28" i="18"/>
  <c r="I28" i="18" s="1"/>
  <c r="F27" i="18"/>
  <c r="E27" i="18"/>
  <c r="D27" i="18"/>
  <c r="C27" i="18"/>
  <c r="B27" i="18"/>
  <c r="I27" i="18" s="1"/>
  <c r="F26" i="18"/>
  <c r="E26" i="18"/>
  <c r="D26" i="18"/>
  <c r="C26" i="18"/>
  <c r="B26" i="18"/>
  <c r="I26" i="18" s="1"/>
  <c r="F25" i="18"/>
  <c r="E25" i="18"/>
  <c r="D25" i="18"/>
  <c r="C25" i="18"/>
  <c r="B25" i="18"/>
  <c r="F24" i="18"/>
  <c r="E24" i="18"/>
  <c r="D24" i="18"/>
  <c r="C24" i="18"/>
  <c r="B24" i="18"/>
  <c r="I24" i="18" s="1"/>
  <c r="F23" i="18"/>
  <c r="E23" i="18"/>
  <c r="D23" i="18"/>
  <c r="C23" i="18"/>
  <c r="B23" i="18"/>
  <c r="I23" i="18" s="1"/>
  <c r="F19" i="18"/>
  <c r="E19" i="18"/>
  <c r="D19" i="18"/>
  <c r="L19" i="18" s="1"/>
  <c r="C19" i="18"/>
  <c r="B19" i="18"/>
  <c r="I19" i="18" s="1"/>
  <c r="F18" i="18"/>
  <c r="E18" i="18"/>
  <c r="D18" i="18"/>
  <c r="L18" i="18" s="1"/>
  <c r="C18" i="18"/>
  <c r="B18" i="18"/>
  <c r="I18" i="18" s="1"/>
  <c r="F17" i="18"/>
  <c r="E17" i="18"/>
  <c r="D17" i="18"/>
  <c r="L17" i="18" s="1"/>
  <c r="C17" i="18"/>
  <c r="B17" i="18"/>
  <c r="I17" i="18" s="1"/>
  <c r="F16" i="18"/>
  <c r="E16" i="18"/>
  <c r="D16" i="18"/>
  <c r="L16" i="18" s="1"/>
  <c r="C16" i="18"/>
  <c r="B16" i="18"/>
  <c r="I16" i="18" s="1"/>
  <c r="F15" i="18"/>
  <c r="E15" i="18"/>
  <c r="D15" i="18"/>
  <c r="L15" i="18" s="1"/>
  <c r="C15" i="18"/>
  <c r="B15" i="18"/>
  <c r="I15" i="18" s="1"/>
  <c r="F14" i="18"/>
  <c r="E14" i="18"/>
  <c r="D14" i="18"/>
  <c r="L14" i="18" s="1"/>
  <c r="C14" i="18"/>
  <c r="B14" i="18"/>
  <c r="I14" i="18" s="1"/>
  <c r="F13" i="18"/>
  <c r="E13" i="18"/>
  <c r="D13" i="18"/>
  <c r="L13" i="18" s="1"/>
  <c r="C13" i="18"/>
  <c r="B13" i="18"/>
  <c r="I13" i="18" s="1"/>
  <c r="F12" i="18"/>
  <c r="E12" i="18"/>
  <c r="D12" i="18"/>
  <c r="L12" i="18" s="1"/>
  <c r="C12" i="18"/>
  <c r="B12" i="18"/>
  <c r="I12" i="18" s="1"/>
  <c r="F11" i="18"/>
  <c r="E11" i="18"/>
  <c r="D11" i="18"/>
  <c r="L11" i="18" s="1"/>
  <c r="C11" i="18"/>
  <c r="B11" i="18"/>
  <c r="I11" i="18" s="1"/>
  <c r="F10" i="18"/>
  <c r="E10" i="18"/>
  <c r="D10" i="18"/>
  <c r="L10" i="18" s="1"/>
  <c r="C10" i="18"/>
  <c r="B10" i="18"/>
  <c r="I10" i="18" s="1"/>
  <c r="F9" i="18"/>
  <c r="E9" i="18"/>
  <c r="D9" i="18"/>
  <c r="L9" i="18" s="1"/>
  <c r="C9" i="18"/>
  <c r="B9" i="18"/>
  <c r="I9" i="18" s="1"/>
  <c r="F8" i="18"/>
  <c r="E8" i="18"/>
  <c r="D8" i="18"/>
  <c r="L8" i="18" s="1"/>
  <c r="C8" i="18"/>
  <c r="B8" i="18"/>
  <c r="I8" i="18" s="1"/>
  <c r="F7" i="18"/>
  <c r="E7" i="18"/>
  <c r="D7" i="18"/>
  <c r="L7" i="18" s="1"/>
  <c r="C7" i="18"/>
  <c r="B7" i="18"/>
  <c r="I7" i="18" s="1"/>
  <c r="F6" i="18"/>
  <c r="E6" i="18"/>
  <c r="D6" i="18"/>
  <c r="L6" i="18" s="1"/>
  <c r="C6" i="18"/>
  <c r="B6" i="18"/>
  <c r="I6" i="18" s="1"/>
  <c r="F5" i="18"/>
  <c r="E5" i="18"/>
  <c r="D5" i="18"/>
  <c r="L35" i="18" s="1"/>
  <c r="C5" i="18"/>
  <c r="B5" i="18"/>
  <c r="I5" i="18" s="1"/>
  <c r="F4" i="18"/>
  <c r="E4" i="18"/>
  <c r="D4" i="18"/>
  <c r="C4" i="18"/>
  <c r="B4" i="18"/>
  <c r="G24" i="19" l="1"/>
  <c r="F21" i="19"/>
  <c r="F25" i="19" s="1"/>
  <c r="G14" i="19"/>
  <c r="F13" i="19"/>
  <c r="F17" i="19" s="1"/>
  <c r="H11" i="19"/>
  <c r="F14" i="19"/>
  <c r="F18" i="19" s="1"/>
  <c r="H12" i="19"/>
  <c r="G11" i="19"/>
  <c r="F10" i="19"/>
  <c r="H13" i="19"/>
  <c r="H17" i="19" s="1"/>
  <c r="G12" i="19"/>
  <c r="F11" i="19"/>
  <c r="F15" i="19" s="1"/>
  <c r="G22" i="19"/>
  <c r="H14" i="19"/>
  <c r="H18" i="19" s="1"/>
  <c r="G13" i="19"/>
  <c r="F12" i="19"/>
  <c r="F16" i="19" s="1"/>
  <c r="H10" i="19"/>
  <c r="L5" i="18"/>
  <c r="G10" i="19" s="1"/>
  <c r="L24" i="18"/>
  <c r="H20" i="19" s="1"/>
  <c r="L28" i="18"/>
  <c r="L32" i="18"/>
  <c r="G23" i="19" s="1"/>
  <c r="L36" i="18"/>
  <c r="H24" i="19" s="1"/>
  <c r="H28" i="19" s="1"/>
  <c r="L25" i="18"/>
  <c r="F20" i="19" s="1"/>
  <c r="L29" i="18"/>
  <c r="L33" i="18"/>
  <c r="H23" i="19" s="1"/>
  <c r="L37" i="18"/>
  <c r="F24" i="19" s="1"/>
  <c r="F28" i="19" s="1"/>
  <c r="L26" i="18"/>
  <c r="G21" i="19" s="1"/>
  <c r="L30" i="18"/>
  <c r="H22" i="19" s="1"/>
  <c r="H26" i="19" s="1"/>
  <c r="L34" i="18"/>
  <c r="F23" i="19" s="1"/>
  <c r="L23" i="18"/>
  <c r="G20" i="19" s="1"/>
  <c r="L27" i="18"/>
  <c r="H21" i="19" s="1"/>
  <c r="H25" i="19" s="1"/>
  <c r="L31" i="18"/>
  <c r="F22" i="19" s="1"/>
  <c r="F26" i="19" s="1"/>
  <c r="O73" i="14"/>
  <c r="N73" i="14"/>
  <c r="M73" i="14"/>
  <c r="O72" i="14"/>
  <c r="N72" i="14"/>
  <c r="M72" i="14"/>
  <c r="O71" i="14"/>
  <c r="N71" i="14"/>
  <c r="M71" i="14"/>
  <c r="O70" i="14"/>
  <c r="N70" i="14"/>
  <c r="M70" i="14"/>
  <c r="K11" i="14"/>
  <c r="J11" i="14"/>
  <c r="H11" i="14"/>
  <c r="G11" i="14"/>
  <c r="O62" i="14"/>
  <c r="N62" i="14"/>
  <c r="O61" i="14"/>
  <c r="N61" i="14"/>
  <c r="O60" i="14"/>
  <c r="N60" i="14"/>
  <c r="O59" i="14"/>
  <c r="N59" i="14"/>
  <c r="O57" i="14"/>
  <c r="N57" i="14"/>
  <c r="O56" i="14"/>
  <c r="N56" i="14"/>
  <c r="O55" i="14"/>
  <c r="N55" i="14"/>
  <c r="O54" i="14"/>
  <c r="N54" i="14"/>
  <c r="O52" i="14"/>
  <c r="N52" i="14"/>
  <c r="O51" i="14"/>
  <c r="N51" i="14"/>
  <c r="O50" i="14"/>
  <c r="N50" i="14"/>
  <c r="O49" i="14"/>
  <c r="N49" i="14"/>
  <c r="O47" i="14"/>
  <c r="N47" i="14"/>
  <c r="O46" i="14"/>
  <c r="N46" i="14"/>
  <c r="O45" i="14"/>
  <c r="N45" i="14"/>
  <c r="O44" i="14"/>
  <c r="N44" i="14"/>
  <c r="O42" i="14"/>
  <c r="N42" i="14"/>
  <c r="O41" i="14"/>
  <c r="N41" i="14"/>
  <c r="O40" i="14"/>
  <c r="N40" i="14"/>
  <c r="O39" i="14"/>
  <c r="N39" i="14"/>
  <c r="O37" i="14"/>
  <c r="N37" i="14"/>
  <c r="O36" i="14"/>
  <c r="N36" i="14"/>
  <c r="O35" i="14"/>
  <c r="N35" i="14"/>
  <c r="O34" i="14"/>
  <c r="N34" i="14"/>
  <c r="O32" i="14"/>
  <c r="N32" i="14"/>
  <c r="O31" i="14"/>
  <c r="N31" i="14"/>
  <c r="O30" i="14"/>
  <c r="N30" i="14"/>
  <c r="O29" i="14"/>
  <c r="N29" i="14"/>
  <c r="O27" i="14"/>
  <c r="N27" i="14"/>
  <c r="O26" i="14"/>
  <c r="N26" i="14"/>
  <c r="O25" i="14"/>
  <c r="N25" i="14"/>
  <c r="O24" i="14"/>
  <c r="N24" i="14"/>
  <c r="O21" i="14"/>
  <c r="N21" i="14"/>
  <c r="O20" i="14"/>
  <c r="N20" i="14"/>
  <c r="O19" i="14"/>
  <c r="N19" i="14"/>
  <c r="O18" i="14"/>
  <c r="N18" i="14"/>
  <c r="M62" i="14"/>
  <c r="M61" i="14"/>
  <c r="M60" i="14"/>
  <c r="M59" i="14"/>
  <c r="M57" i="14"/>
  <c r="M56" i="14"/>
  <c r="M55" i="14"/>
  <c r="M54" i="14"/>
  <c r="M52" i="14"/>
  <c r="M51" i="14"/>
  <c r="M50" i="14"/>
  <c r="M49" i="14"/>
  <c r="M47" i="14"/>
  <c r="M46" i="14"/>
  <c r="M45" i="14"/>
  <c r="M44" i="14"/>
  <c r="M42" i="14"/>
  <c r="M41" i="14"/>
  <c r="M40" i="14"/>
  <c r="M39" i="14"/>
  <c r="M37" i="14"/>
  <c r="M36" i="14"/>
  <c r="M35" i="14"/>
  <c r="M34" i="14"/>
  <c r="M32" i="14"/>
  <c r="M31" i="14"/>
  <c r="M30" i="14"/>
  <c r="M29" i="14"/>
  <c r="M21" i="14"/>
  <c r="M20" i="14"/>
  <c r="M19" i="14"/>
  <c r="M18" i="14"/>
  <c r="M27" i="14"/>
  <c r="M26" i="14"/>
  <c r="M25" i="14"/>
  <c r="M24" i="14"/>
  <c r="K15" i="14"/>
  <c r="J15" i="14"/>
  <c r="L508" i="12"/>
  <c r="K508" i="12"/>
  <c r="J508" i="12"/>
  <c r="I508" i="12"/>
  <c r="H508" i="12"/>
  <c r="G508" i="12"/>
  <c r="F508" i="12"/>
  <c r="E508" i="12"/>
  <c r="D508" i="12"/>
  <c r="C508" i="12"/>
  <c r="B508" i="12"/>
  <c r="L507" i="12"/>
  <c r="K507" i="12"/>
  <c r="J507" i="12"/>
  <c r="I507" i="12"/>
  <c r="H507" i="12"/>
  <c r="G507" i="12"/>
  <c r="F507" i="12"/>
  <c r="E507" i="12"/>
  <c r="D507" i="12"/>
  <c r="C507" i="12"/>
  <c r="B507" i="12"/>
  <c r="L506" i="12"/>
  <c r="K506" i="12"/>
  <c r="J506" i="12"/>
  <c r="I506" i="12"/>
  <c r="H506" i="12"/>
  <c r="G506" i="12"/>
  <c r="F506" i="12"/>
  <c r="E506" i="12"/>
  <c r="D506" i="12"/>
  <c r="C506" i="12"/>
  <c r="B506" i="12"/>
  <c r="L505" i="12"/>
  <c r="K505" i="12"/>
  <c r="J505" i="12"/>
  <c r="I505" i="12"/>
  <c r="H505" i="12"/>
  <c r="G505" i="12"/>
  <c r="F505" i="12"/>
  <c r="O505" i="12" s="1"/>
  <c r="E505" i="12"/>
  <c r="D505" i="12"/>
  <c r="C505" i="12"/>
  <c r="B505" i="12"/>
  <c r="L504" i="12"/>
  <c r="K504" i="12"/>
  <c r="J504" i="12"/>
  <c r="I504" i="12"/>
  <c r="H504" i="12"/>
  <c r="G504" i="12"/>
  <c r="F504" i="12"/>
  <c r="E504" i="12"/>
  <c r="D504" i="12"/>
  <c r="C504" i="12"/>
  <c r="B504" i="12"/>
  <c r="L503" i="12"/>
  <c r="K503" i="12"/>
  <c r="J503" i="12"/>
  <c r="I503" i="12"/>
  <c r="H503" i="12"/>
  <c r="G503" i="12"/>
  <c r="F503" i="12"/>
  <c r="N503" i="12" s="1"/>
  <c r="E503" i="12"/>
  <c r="D503" i="12"/>
  <c r="C503" i="12"/>
  <c r="B503" i="12"/>
  <c r="L502" i="12"/>
  <c r="K502" i="12"/>
  <c r="J502" i="12"/>
  <c r="I502" i="12"/>
  <c r="H502" i="12"/>
  <c r="G502" i="12"/>
  <c r="F502" i="12"/>
  <c r="E502" i="12"/>
  <c r="D502" i="12"/>
  <c r="C502" i="12"/>
  <c r="B502" i="12"/>
  <c r="L501" i="12"/>
  <c r="K501" i="12"/>
  <c r="J501" i="12"/>
  <c r="I501" i="12"/>
  <c r="H501" i="12"/>
  <c r="G501" i="12"/>
  <c r="F501" i="12"/>
  <c r="O501" i="12" s="1"/>
  <c r="E501" i="12"/>
  <c r="D501" i="12"/>
  <c r="C501" i="12"/>
  <c r="B501" i="12"/>
  <c r="L500" i="12"/>
  <c r="K500" i="12"/>
  <c r="J500" i="12"/>
  <c r="I500" i="12"/>
  <c r="H500" i="12"/>
  <c r="G500" i="12"/>
  <c r="F500" i="12"/>
  <c r="E500" i="12"/>
  <c r="D500" i="12"/>
  <c r="C500" i="12"/>
  <c r="B500" i="12"/>
  <c r="L499" i="12"/>
  <c r="K499" i="12"/>
  <c r="J499" i="12"/>
  <c r="I499" i="12"/>
  <c r="H499" i="12"/>
  <c r="G499" i="12"/>
  <c r="F499" i="12"/>
  <c r="O499" i="12" s="1"/>
  <c r="E499" i="12"/>
  <c r="D499" i="12"/>
  <c r="C499" i="12"/>
  <c r="B499" i="12"/>
  <c r="L498" i="12"/>
  <c r="K498" i="12"/>
  <c r="J498" i="12"/>
  <c r="I498" i="12"/>
  <c r="H498" i="12"/>
  <c r="G498" i="12"/>
  <c r="F498" i="12"/>
  <c r="O498" i="12" s="1"/>
  <c r="E498" i="12"/>
  <c r="D498" i="12"/>
  <c r="C498" i="12"/>
  <c r="B498" i="12"/>
  <c r="L497" i="12"/>
  <c r="K497" i="12"/>
  <c r="J497" i="12"/>
  <c r="I497" i="12"/>
  <c r="H497" i="12"/>
  <c r="G497" i="12"/>
  <c r="F497" i="12"/>
  <c r="N497" i="12" s="1"/>
  <c r="E497" i="12"/>
  <c r="D497" i="12"/>
  <c r="C497" i="12"/>
  <c r="B497" i="12"/>
  <c r="L496" i="12"/>
  <c r="K496" i="12"/>
  <c r="J496" i="12"/>
  <c r="I496" i="12"/>
  <c r="H496" i="12"/>
  <c r="G496" i="12"/>
  <c r="F496" i="12"/>
  <c r="E496" i="12"/>
  <c r="D496" i="12"/>
  <c r="C496" i="12"/>
  <c r="B496" i="12"/>
  <c r="L495" i="12"/>
  <c r="K495" i="12"/>
  <c r="J495" i="12"/>
  <c r="I495" i="12"/>
  <c r="H495" i="12"/>
  <c r="G495" i="12"/>
  <c r="F495" i="12"/>
  <c r="N495" i="12" s="1"/>
  <c r="E495" i="12"/>
  <c r="D495" i="12"/>
  <c r="C495" i="12"/>
  <c r="B495" i="12"/>
  <c r="L494" i="12"/>
  <c r="K494" i="12"/>
  <c r="J494" i="12"/>
  <c r="I494" i="12"/>
  <c r="H494" i="12"/>
  <c r="G494" i="12"/>
  <c r="F494" i="12"/>
  <c r="O494" i="12" s="1"/>
  <c r="E494" i="12"/>
  <c r="D494" i="12"/>
  <c r="C494" i="12"/>
  <c r="B494" i="12"/>
  <c r="L493" i="12"/>
  <c r="K493" i="12"/>
  <c r="J493" i="12"/>
  <c r="I493" i="12"/>
  <c r="H493" i="12"/>
  <c r="G493" i="12"/>
  <c r="F493" i="12"/>
  <c r="O493" i="12" s="1"/>
  <c r="E493" i="12"/>
  <c r="D493" i="12"/>
  <c r="C493" i="12"/>
  <c r="B493" i="12"/>
  <c r="L492" i="12"/>
  <c r="K492" i="12"/>
  <c r="J492" i="12"/>
  <c r="I492" i="12"/>
  <c r="H492" i="12"/>
  <c r="G492" i="12"/>
  <c r="F492" i="12"/>
  <c r="E492" i="12"/>
  <c r="D492" i="12"/>
  <c r="C492" i="12"/>
  <c r="B492" i="12"/>
  <c r="L491" i="12"/>
  <c r="K491" i="12"/>
  <c r="J491" i="12"/>
  <c r="I491" i="12"/>
  <c r="H491" i="12"/>
  <c r="G491" i="12"/>
  <c r="F491" i="12"/>
  <c r="E491" i="12"/>
  <c r="D491" i="12"/>
  <c r="C491" i="12"/>
  <c r="B491" i="12"/>
  <c r="L490" i="12"/>
  <c r="K490" i="12"/>
  <c r="J490" i="12"/>
  <c r="I490" i="12"/>
  <c r="H490" i="12"/>
  <c r="G490" i="12"/>
  <c r="F490" i="12"/>
  <c r="E490" i="12"/>
  <c r="D490" i="12"/>
  <c r="C490" i="12"/>
  <c r="B490" i="12"/>
  <c r="L489" i="12"/>
  <c r="K489" i="12"/>
  <c r="J489" i="12"/>
  <c r="I489" i="12"/>
  <c r="H489" i="12"/>
  <c r="G489" i="12"/>
  <c r="F489" i="12"/>
  <c r="N489" i="12" s="1"/>
  <c r="E489" i="12"/>
  <c r="D489" i="12"/>
  <c r="C489" i="12"/>
  <c r="B489" i="12"/>
  <c r="L488" i="12"/>
  <c r="K488" i="12"/>
  <c r="J488" i="12"/>
  <c r="I488" i="12"/>
  <c r="H488" i="12"/>
  <c r="G488" i="12"/>
  <c r="F488" i="12"/>
  <c r="E488" i="12"/>
  <c r="D488" i="12"/>
  <c r="C488" i="12"/>
  <c r="B488" i="12"/>
  <c r="L487" i="12"/>
  <c r="K487" i="12"/>
  <c r="J487" i="12"/>
  <c r="I487" i="12"/>
  <c r="H487" i="12"/>
  <c r="G487" i="12"/>
  <c r="F487" i="12"/>
  <c r="N487" i="12" s="1"/>
  <c r="E487" i="12"/>
  <c r="D487" i="12"/>
  <c r="C487" i="12"/>
  <c r="B487" i="12"/>
  <c r="L486" i="12"/>
  <c r="K486" i="12"/>
  <c r="J486" i="12"/>
  <c r="I486" i="12"/>
  <c r="H486" i="12"/>
  <c r="G486" i="12"/>
  <c r="F486" i="12"/>
  <c r="E486" i="12"/>
  <c r="D486" i="12"/>
  <c r="C486" i="12"/>
  <c r="B486" i="12"/>
  <c r="L485" i="12"/>
  <c r="K485" i="12"/>
  <c r="J485" i="12"/>
  <c r="I485" i="12"/>
  <c r="H485" i="12"/>
  <c r="G485" i="12"/>
  <c r="F485" i="12"/>
  <c r="E485" i="12"/>
  <c r="D485" i="12"/>
  <c r="C485" i="12"/>
  <c r="B485" i="12"/>
  <c r="L484" i="12"/>
  <c r="K484" i="12"/>
  <c r="J484" i="12"/>
  <c r="I484" i="12"/>
  <c r="H484" i="12"/>
  <c r="G484" i="12"/>
  <c r="F484" i="12"/>
  <c r="E484" i="12"/>
  <c r="D484" i="12"/>
  <c r="C484" i="12"/>
  <c r="B484" i="12"/>
  <c r="L483" i="12"/>
  <c r="K483" i="12"/>
  <c r="J483" i="12"/>
  <c r="I483" i="12"/>
  <c r="H483" i="12"/>
  <c r="G483" i="12"/>
  <c r="F483" i="12"/>
  <c r="O483" i="12" s="1"/>
  <c r="E483" i="12"/>
  <c r="D483" i="12"/>
  <c r="C483" i="12"/>
  <c r="B483" i="12"/>
  <c r="L482" i="12"/>
  <c r="K482" i="12"/>
  <c r="J482" i="12"/>
  <c r="I482" i="12"/>
  <c r="H482" i="12"/>
  <c r="G482" i="12"/>
  <c r="F482" i="12"/>
  <c r="O482" i="12" s="1"/>
  <c r="E482" i="12"/>
  <c r="D482" i="12"/>
  <c r="C482" i="12"/>
  <c r="B482" i="12"/>
  <c r="L481" i="12"/>
  <c r="K481" i="12"/>
  <c r="J481" i="12"/>
  <c r="I481" i="12"/>
  <c r="H481" i="12"/>
  <c r="G481" i="12"/>
  <c r="F481" i="12"/>
  <c r="N481" i="12" s="1"/>
  <c r="E481" i="12"/>
  <c r="D481" i="12"/>
  <c r="C481" i="12"/>
  <c r="B481" i="12"/>
  <c r="L480" i="12"/>
  <c r="K480" i="12"/>
  <c r="J480" i="12"/>
  <c r="I480" i="12"/>
  <c r="H480" i="12"/>
  <c r="G480" i="12"/>
  <c r="F480" i="12"/>
  <c r="E480" i="12"/>
  <c r="D480" i="12"/>
  <c r="C480" i="12"/>
  <c r="B480" i="12"/>
  <c r="L479" i="12"/>
  <c r="K479" i="12"/>
  <c r="J479" i="12"/>
  <c r="I479" i="12"/>
  <c r="H479" i="12"/>
  <c r="G479" i="12"/>
  <c r="F479" i="12"/>
  <c r="N479" i="12" s="1"/>
  <c r="E479" i="12"/>
  <c r="D479" i="12"/>
  <c r="C479" i="12"/>
  <c r="B479" i="12"/>
  <c r="L478" i="12"/>
  <c r="K478" i="12"/>
  <c r="J478" i="12"/>
  <c r="I478" i="12"/>
  <c r="H478" i="12"/>
  <c r="G478" i="12"/>
  <c r="F478" i="12"/>
  <c r="O478" i="12" s="1"/>
  <c r="E478" i="12"/>
  <c r="D478" i="12"/>
  <c r="C478" i="12"/>
  <c r="B478" i="12"/>
  <c r="L477" i="12"/>
  <c r="K477" i="12"/>
  <c r="J477" i="12"/>
  <c r="I477" i="12"/>
  <c r="H477" i="12"/>
  <c r="G477" i="12"/>
  <c r="F477" i="12"/>
  <c r="O477" i="12" s="1"/>
  <c r="E477" i="12"/>
  <c r="D477" i="12"/>
  <c r="C477" i="12"/>
  <c r="B477" i="12"/>
  <c r="L476" i="12"/>
  <c r="K476" i="12"/>
  <c r="J476" i="12"/>
  <c r="I476" i="12"/>
  <c r="H476" i="12"/>
  <c r="G476" i="12"/>
  <c r="F476" i="12"/>
  <c r="E476" i="12"/>
  <c r="D476" i="12"/>
  <c r="C476" i="12"/>
  <c r="B476" i="12"/>
  <c r="L475" i="12"/>
  <c r="K475" i="12"/>
  <c r="J475" i="12"/>
  <c r="I475" i="12"/>
  <c r="H475" i="12"/>
  <c r="G475" i="12"/>
  <c r="F475" i="12"/>
  <c r="E475" i="12"/>
  <c r="D475" i="12"/>
  <c r="C475" i="12"/>
  <c r="B475" i="12"/>
  <c r="L474" i="12"/>
  <c r="K474" i="12"/>
  <c r="J474" i="12"/>
  <c r="I474" i="12"/>
  <c r="H474" i="12"/>
  <c r="G474" i="12"/>
  <c r="F474" i="12"/>
  <c r="E474" i="12"/>
  <c r="D474" i="12"/>
  <c r="C474" i="12"/>
  <c r="B474" i="12"/>
  <c r="L473" i="12"/>
  <c r="K473" i="12"/>
  <c r="J473" i="12"/>
  <c r="I473" i="12"/>
  <c r="H473" i="12"/>
  <c r="G473" i="12"/>
  <c r="F473" i="12"/>
  <c r="O473" i="12" s="1"/>
  <c r="E473" i="12"/>
  <c r="D473" i="12"/>
  <c r="C473" i="12"/>
  <c r="B473" i="12"/>
  <c r="L472" i="12"/>
  <c r="K472" i="12"/>
  <c r="J472" i="12"/>
  <c r="I472" i="12"/>
  <c r="H472" i="12"/>
  <c r="G472" i="12"/>
  <c r="F472" i="12"/>
  <c r="E472" i="12"/>
  <c r="D472" i="12"/>
  <c r="C472" i="12"/>
  <c r="B472" i="12"/>
  <c r="L471" i="12"/>
  <c r="K471" i="12"/>
  <c r="J471" i="12"/>
  <c r="I471" i="12"/>
  <c r="H471" i="12"/>
  <c r="G471" i="12"/>
  <c r="F471" i="12"/>
  <c r="N471" i="12" s="1"/>
  <c r="E471" i="12"/>
  <c r="D471" i="12"/>
  <c r="C471" i="12"/>
  <c r="B471" i="12"/>
  <c r="L470" i="12"/>
  <c r="K470" i="12"/>
  <c r="J470" i="12"/>
  <c r="I470" i="12"/>
  <c r="H470" i="12"/>
  <c r="G470" i="12"/>
  <c r="F470" i="12"/>
  <c r="E470" i="12"/>
  <c r="D470" i="12"/>
  <c r="C470" i="12"/>
  <c r="B470" i="12"/>
  <c r="L469" i="12"/>
  <c r="K469" i="12"/>
  <c r="J469" i="12"/>
  <c r="I469" i="12"/>
  <c r="H469" i="12"/>
  <c r="G469" i="12"/>
  <c r="F469" i="12"/>
  <c r="E469" i="12"/>
  <c r="D469" i="12"/>
  <c r="C469" i="12"/>
  <c r="B469" i="12"/>
  <c r="L468" i="12"/>
  <c r="K468" i="12"/>
  <c r="J468" i="12"/>
  <c r="I468" i="12"/>
  <c r="H468" i="12"/>
  <c r="G468" i="12"/>
  <c r="F468" i="12"/>
  <c r="E468" i="12"/>
  <c r="D468" i="12"/>
  <c r="C468" i="12"/>
  <c r="B468" i="12"/>
  <c r="L467" i="12"/>
  <c r="K467" i="12"/>
  <c r="J467" i="12"/>
  <c r="I467" i="12"/>
  <c r="H467" i="12"/>
  <c r="G467" i="12"/>
  <c r="F467" i="12"/>
  <c r="O467" i="12" s="1"/>
  <c r="E467" i="12"/>
  <c r="D467" i="12"/>
  <c r="C467" i="12"/>
  <c r="B467" i="12"/>
  <c r="L466" i="12"/>
  <c r="K466" i="12"/>
  <c r="J466" i="12"/>
  <c r="I466" i="12"/>
  <c r="H466" i="12"/>
  <c r="G466" i="12"/>
  <c r="F466" i="12"/>
  <c r="O466" i="12" s="1"/>
  <c r="E466" i="12"/>
  <c r="D466" i="12"/>
  <c r="C466" i="12"/>
  <c r="B466" i="12"/>
  <c r="L465" i="12"/>
  <c r="K465" i="12"/>
  <c r="J465" i="12"/>
  <c r="I465" i="12"/>
  <c r="H465" i="12"/>
  <c r="G465" i="12"/>
  <c r="F465" i="12"/>
  <c r="N465" i="12" s="1"/>
  <c r="E465" i="12"/>
  <c r="D465" i="12"/>
  <c r="C465" i="12"/>
  <c r="B465" i="12"/>
  <c r="L464" i="12"/>
  <c r="K464" i="12"/>
  <c r="J464" i="12"/>
  <c r="I464" i="12"/>
  <c r="H464" i="12"/>
  <c r="G464" i="12"/>
  <c r="F464" i="12"/>
  <c r="E464" i="12"/>
  <c r="D464" i="12"/>
  <c r="C464" i="12"/>
  <c r="B464" i="12"/>
  <c r="L463" i="12"/>
  <c r="K463" i="12"/>
  <c r="J463" i="12"/>
  <c r="I463" i="12"/>
  <c r="H463" i="12"/>
  <c r="G463" i="12"/>
  <c r="F463" i="12"/>
  <c r="N463" i="12" s="1"/>
  <c r="E463" i="12"/>
  <c r="D463" i="12"/>
  <c r="C463" i="12"/>
  <c r="B463" i="12"/>
  <c r="L462" i="12"/>
  <c r="K462" i="12"/>
  <c r="J462" i="12"/>
  <c r="I462" i="12"/>
  <c r="H462" i="12"/>
  <c r="G462" i="12"/>
  <c r="F462" i="12"/>
  <c r="O462" i="12" s="1"/>
  <c r="E462" i="12"/>
  <c r="D462" i="12"/>
  <c r="C462" i="12"/>
  <c r="B462" i="12"/>
  <c r="L461" i="12"/>
  <c r="K461" i="12"/>
  <c r="J461" i="12"/>
  <c r="I461" i="12"/>
  <c r="H461" i="12"/>
  <c r="G461" i="12"/>
  <c r="F461" i="12"/>
  <c r="O461" i="12" s="1"/>
  <c r="E461" i="12"/>
  <c r="D461" i="12"/>
  <c r="C461" i="12"/>
  <c r="B461" i="12"/>
  <c r="L460" i="12"/>
  <c r="K460" i="12"/>
  <c r="J460" i="12"/>
  <c r="I460" i="12"/>
  <c r="H460" i="12"/>
  <c r="G460" i="12"/>
  <c r="F460" i="12"/>
  <c r="E460" i="12"/>
  <c r="D460" i="12"/>
  <c r="C460" i="12"/>
  <c r="B460" i="12"/>
  <c r="L459" i="12"/>
  <c r="K459" i="12"/>
  <c r="J459" i="12"/>
  <c r="I459" i="12"/>
  <c r="H459" i="12"/>
  <c r="G459" i="12"/>
  <c r="F459" i="12"/>
  <c r="E459" i="12"/>
  <c r="D459" i="12"/>
  <c r="C459" i="12"/>
  <c r="B459" i="12"/>
  <c r="L458" i="12"/>
  <c r="K458" i="12"/>
  <c r="J458" i="12"/>
  <c r="I458" i="12"/>
  <c r="H458" i="12"/>
  <c r="G458" i="12"/>
  <c r="F458" i="12"/>
  <c r="E458" i="12"/>
  <c r="D458" i="12"/>
  <c r="C458" i="12"/>
  <c r="B458" i="12"/>
  <c r="L457" i="12"/>
  <c r="K457" i="12"/>
  <c r="J457" i="12"/>
  <c r="I457" i="12"/>
  <c r="H457" i="12"/>
  <c r="G457" i="12"/>
  <c r="F457" i="12"/>
  <c r="N457" i="12" s="1"/>
  <c r="E457" i="12"/>
  <c r="D457" i="12"/>
  <c r="C457" i="12"/>
  <c r="B457" i="12"/>
  <c r="L456" i="12"/>
  <c r="K456" i="12"/>
  <c r="J456" i="12"/>
  <c r="I456" i="12"/>
  <c r="H456" i="12"/>
  <c r="G456" i="12"/>
  <c r="F456" i="12"/>
  <c r="E456" i="12"/>
  <c r="D456" i="12"/>
  <c r="C456" i="12"/>
  <c r="B456" i="12"/>
  <c r="L455" i="12"/>
  <c r="K455" i="12"/>
  <c r="J455" i="12"/>
  <c r="I455" i="12"/>
  <c r="H455" i="12"/>
  <c r="G455" i="12"/>
  <c r="F455" i="12"/>
  <c r="N455" i="12" s="1"/>
  <c r="E455" i="12"/>
  <c r="D455" i="12"/>
  <c r="C455" i="12"/>
  <c r="B455" i="12"/>
  <c r="L454" i="12"/>
  <c r="K454" i="12"/>
  <c r="J454" i="12"/>
  <c r="I454" i="12"/>
  <c r="H454" i="12"/>
  <c r="G454" i="12"/>
  <c r="F454" i="12"/>
  <c r="E454" i="12"/>
  <c r="D454" i="12"/>
  <c r="C454" i="12"/>
  <c r="B454" i="12"/>
  <c r="L453" i="12"/>
  <c r="K453" i="12"/>
  <c r="J453" i="12"/>
  <c r="I453" i="12"/>
  <c r="H453" i="12"/>
  <c r="G453" i="12"/>
  <c r="F453" i="12"/>
  <c r="E453" i="12"/>
  <c r="D453" i="12"/>
  <c r="C453" i="12"/>
  <c r="B453" i="12"/>
  <c r="L452" i="12"/>
  <c r="K452" i="12"/>
  <c r="J452" i="12"/>
  <c r="I452" i="12"/>
  <c r="H452" i="12"/>
  <c r="G452" i="12"/>
  <c r="F452" i="12"/>
  <c r="E452" i="12"/>
  <c r="D452" i="12"/>
  <c r="C452" i="12"/>
  <c r="B452" i="12"/>
  <c r="L451" i="12"/>
  <c r="K451" i="12"/>
  <c r="J451" i="12"/>
  <c r="I451" i="12"/>
  <c r="H451" i="12"/>
  <c r="G451" i="12"/>
  <c r="F451" i="12"/>
  <c r="O451" i="12" s="1"/>
  <c r="E451" i="12"/>
  <c r="D451" i="12"/>
  <c r="C451" i="12"/>
  <c r="B451" i="12"/>
  <c r="L450" i="12"/>
  <c r="K450" i="12"/>
  <c r="J450" i="12"/>
  <c r="I450" i="12"/>
  <c r="H450" i="12"/>
  <c r="G450" i="12"/>
  <c r="F450" i="12"/>
  <c r="O450" i="12" s="1"/>
  <c r="E450" i="12"/>
  <c r="D450" i="12"/>
  <c r="C450" i="12"/>
  <c r="B450" i="12"/>
  <c r="L449" i="12"/>
  <c r="K449" i="12"/>
  <c r="J449" i="12"/>
  <c r="I449" i="12"/>
  <c r="H449" i="12"/>
  <c r="G449" i="12"/>
  <c r="F449" i="12"/>
  <c r="N449" i="12" s="1"/>
  <c r="E449" i="12"/>
  <c r="D449" i="12"/>
  <c r="C449" i="12"/>
  <c r="B449" i="12"/>
  <c r="L448" i="12"/>
  <c r="K448" i="12"/>
  <c r="J448" i="12"/>
  <c r="I448" i="12"/>
  <c r="H448" i="12"/>
  <c r="G448" i="12"/>
  <c r="F448" i="12"/>
  <c r="E448" i="12"/>
  <c r="D448" i="12"/>
  <c r="C448" i="12"/>
  <c r="B448" i="12"/>
  <c r="L447" i="12"/>
  <c r="K447" i="12"/>
  <c r="J447" i="12"/>
  <c r="I447" i="12"/>
  <c r="H447" i="12"/>
  <c r="G447" i="12"/>
  <c r="F447" i="12"/>
  <c r="N447" i="12" s="1"/>
  <c r="E447" i="12"/>
  <c r="D447" i="12"/>
  <c r="C447" i="12"/>
  <c r="B447" i="12"/>
  <c r="L446" i="12"/>
  <c r="K446" i="12"/>
  <c r="J446" i="12"/>
  <c r="I446" i="12"/>
  <c r="H446" i="12"/>
  <c r="G446" i="12"/>
  <c r="F446" i="12"/>
  <c r="O446" i="12" s="1"/>
  <c r="E446" i="12"/>
  <c r="D446" i="12"/>
  <c r="C446" i="12"/>
  <c r="B446" i="12"/>
  <c r="L445" i="12"/>
  <c r="K445" i="12"/>
  <c r="J445" i="12"/>
  <c r="I445" i="12"/>
  <c r="H445" i="12"/>
  <c r="G445" i="12"/>
  <c r="F445" i="12"/>
  <c r="O445" i="12" s="1"/>
  <c r="E445" i="12"/>
  <c r="D445" i="12"/>
  <c r="C445" i="12"/>
  <c r="B445" i="12"/>
  <c r="L444" i="12"/>
  <c r="K444" i="12"/>
  <c r="J444" i="12"/>
  <c r="I444" i="12"/>
  <c r="H444" i="12"/>
  <c r="G444" i="12"/>
  <c r="F444" i="12"/>
  <c r="E444" i="12"/>
  <c r="D444" i="12"/>
  <c r="C444" i="12"/>
  <c r="B444" i="12"/>
  <c r="L443" i="12"/>
  <c r="K443" i="12"/>
  <c r="J443" i="12"/>
  <c r="I443" i="12"/>
  <c r="H443" i="12"/>
  <c r="G443" i="12"/>
  <c r="F443" i="12"/>
  <c r="E443" i="12"/>
  <c r="D443" i="12"/>
  <c r="C443" i="12"/>
  <c r="B443" i="12"/>
  <c r="L442" i="12"/>
  <c r="K442" i="12"/>
  <c r="J442" i="12"/>
  <c r="I442" i="12"/>
  <c r="H442" i="12"/>
  <c r="G442" i="12"/>
  <c r="F442" i="12"/>
  <c r="E442" i="12"/>
  <c r="D442" i="12"/>
  <c r="C442" i="12"/>
  <c r="B442" i="12"/>
  <c r="L441" i="12"/>
  <c r="K441" i="12"/>
  <c r="J441" i="12"/>
  <c r="I441" i="12"/>
  <c r="H441" i="12"/>
  <c r="G441" i="12"/>
  <c r="F441" i="12"/>
  <c r="O441" i="12" s="1"/>
  <c r="E441" i="12"/>
  <c r="D441" i="12"/>
  <c r="C441" i="12"/>
  <c r="B441" i="12"/>
  <c r="L440" i="12"/>
  <c r="K440" i="12"/>
  <c r="J440" i="12"/>
  <c r="I440" i="12"/>
  <c r="H440" i="12"/>
  <c r="G440" i="12"/>
  <c r="F440" i="12"/>
  <c r="E440" i="12"/>
  <c r="D440" i="12"/>
  <c r="C440" i="12"/>
  <c r="B440" i="12"/>
  <c r="L439" i="12"/>
  <c r="K439" i="12"/>
  <c r="J439" i="12"/>
  <c r="I439" i="12"/>
  <c r="H439" i="12"/>
  <c r="G439" i="12"/>
  <c r="F439" i="12"/>
  <c r="O439" i="12" s="1"/>
  <c r="E439" i="12"/>
  <c r="D439" i="12"/>
  <c r="C439" i="12"/>
  <c r="B439" i="12"/>
  <c r="L438" i="12"/>
  <c r="K438" i="12"/>
  <c r="J438" i="12"/>
  <c r="I438" i="12"/>
  <c r="H438" i="12"/>
  <c r="G438" i="12"/>
  <c r="F438" i="12"/>
  <c r="E438" i="12"/>
  <c r="D438" i="12"/>
  <c r="C438" i="12"/>
  <c r="B438" i="12"/>
  <c r="L437" i="12"/>
  <c r="K437" i="12"/>
  <c r="J437" i="12"/>
  <c r="I437" i="12"/>
  <c r="H437" i="12"/>
  <c r="G437" i="12"/>
  <c r="F437" i="12"/>
  <c r="E437" i="12"/>
  <c r="D437" i="12"/>
  <c r="C437" i="12"/>
  <c r="B437" i="12"/>
  <c r="L436" i="12"/>
  <c r="K436" i="12"/>
  <c r="J436" i="12"/>
  <c r="I436" i="12"/>
  <c r="H436" i="12"/>
  <c r="G436" i="12"/>
  <c r="F436" i="12"/>
  <c r="E436" i="12"/>
  <c r="D436" i="12"/>
  <c r="C436" i="12"/>
  <c r="B436" i="12"/>
  <c r="L435" i="12"/>
  <c r="K435" i="12"/>
  <c r="J435" i="12"/>
  <c r="I435" i="12"/>
  <c r="H435" i="12"/>
  <c r="G435" i="12"/>
  <c r="F435" i="12"/>
  <c r="O435" i="12" s="1"/>
  <c r="E435" i="12"/>
  <c r="D435" i="12"/>
  <c r="C435" i="12"/>
  <c r="B435" i="12"/>
  <c r="L434" i="12"/>
  <c r="K434" i="12"/>
  <c r="J434" i="12"/>
  <c r="I434" i="12"/>
  <c r="H434" i="12"/>
  <c r="G434" i="12"/>
  <c r="F434" i="12"/>
  <c r="O434" i="12" s="1"/>
  <c r="E434" i="12"/>
  <c r="D434" i="12"/>
  <c r="C434" i="12"/>
  <c r="B434" i="12"/>
  <c r="L433" i="12"/>
  <c r="K433" i="12"/>
  <c r="J433" i="12"/>
  <c r="I433" i="12"/>
  <c r="H433" i="12"/>
  <c r="G433" i="12"/>
  <c r="F433" i="12"/>
  <c r="N433" i="12" s="1"/>
  <c r="E433" i="12"/>
  <c r="D433" i="12"/>
  <c r="C433" i="12"/>
  <c r="B433" i="12"/>
  <c r="L432" i="12"/>
  <c r="K432" i="12"/>
  <c r="J432" i="12"/>
  <c r="I432" i="12"/>
  <c r="H432" i="12"/>
  <c r="G432" i="12"/>
  <c r="F432" i="12"/>
  <c r="E432" i="12"/>
  <c r="D432" i="12"/>
  <c r="C432" i="12"/>
  <c r="B432" i="12"/>
  <c r="L431" i="12"/>
  <c r="K431" i="12"/>
  <c r="J431" i="12"/>
  <c r="I431" i="12"/>
  <c r="H431" i="12"/>
  <c r="G431" i="12"/>
  <c r="F431" i="12"/>
  <c r="N431" i="12" s="1"/>
  <c r="E431" i="12"/>
  <c r="D431" i="12"/>
  <c r="C431" i="12"/>
  <c r="B431" i="12"/>
  <c r="L430" i="12"/>
  <c r="K430" i="12"/>
  <c r="J430" i="12"/>
  <c r="I430" i="12"/>
  <c r="H430" i="12"/>
  <c r="G430" i="12"/>
  <c r="F430" i="12"/>
  <c r="O430" i="12" s="1"/>
  <c r="E430" i="12"/>
  <c r="D430" i="12"/>
  <c r="C430" i="12"/>
  <c r="B430" i="12"/>
  <c r="L429" i="12"/>
  <c r="K429" i="12"/>
  <c r="J429" i="12"/>
  <c r="I429" i="12"/>
  <c r="H429" i="12"/>
  <c r="G429" i="12"/>
  <c r="F429" i="12"/>
  <c r="O429" i="12" s="1"/>
  <c r="E429" i="12"/>
  <c r="D429" i="12"/>
  <c r="C429" i="12"/>
  <c r="B429" i="12"/>
  <c r="L428" i="12"/>
  <c r="K428" i="12"/>
  <c r="J428" i="12"/>
  <c r="I428" i="12"/>
  <c r="H428" i="12"/>
  <c r="G428" i="12"/>
  <c r="F428" i="12"/>
  <c r="E428" i="12"/>
  <c r="D428" i="12"/>
  <c r="C428" i="12"/>
  <c r="B428" i="12"/>
  <c r="L427" i="12"/>
  <c r="K427" i="12"/>
  <c r="J427" i="12"/>
  <c r="I427" i="12"/>
  <c r="H427" i="12"/>
  <c r="G427" i="12"/>
  <c r="F427" i="12"/>
  <c r="E427" i="12"/>
  <c r="D427" i="12"/>
  <c r="C427" i="12"/>
  <c r="B427" i="12"/>
  <c r="L426" i="12"/>
  <c r="K426" i="12"/>
  <c r="J426" i="12"/>
  <c r="I426" i="12"/>
  <c r="H426" i="12"/>
  <c r="G426" i="12"/>
  <c r="F426" i="12"/>
  <c r="E426" i="12"/>
  <c r="D426" i="12"/>
  <c r="C426" i="12"/>
  <c r="B426" i="12"/>
  <c r="L425" i="12"/>
  <c r="K425" i="12"/>
  <c r="J425" i="12"/>
  <c r="I425" i="12"/>
  <c r="H425" i="12"/>
  <c r="G425" i="12"/>
  <c r="F425" i="12"/>
  <c r="N425" i="12" s="1"/>
  <c r="E425" i="12"/>
  <c r="D425" i="12"/>
  <c r="C425" i="12"/>
  <c r="B425" i="12"/>
  <c r="L424" i="12"/>
  <c r="K424" i="12"/>
  <c r="J424" i="12"/>
  <c r="I424" i="12"/>
  <c r="H424" i="12"/>
  <c r="G424" i="12"/>
  <c r="F424" i="12"/>
  <c r="E424" i="12"/>
  <c r="D424" i="12"/>
  <c r="C424" i="12"/>
  <c r="B424" i="12"/>
  <c r="L423" i="12"/>
  <c r="K423" i="12"/>
  <c r="J423" i="12"/>
  <c r="I423" i="12"/>
  <c r="H423" i="12"/>
  <c r="G423" i="12"/>
  <c r="F423" i="12"/>
  <c r="N423" i="12" s="1"/>
  <c r="E423" i="12"/>
  <c r="D423" i="12"/>
  <c r="C423" i="12"/>
  <c r="B423" i="12"/>
  <c r="L422" i="12"/>
  <c r="K422" i="12"/>
  <c r="J422" i="12"/>
  <c r="I422" i="12"/>
  <c r="H422" i="12"/>
  <c r="G422" i="12"/>
  <c r="F422" i="12"/>
  <c r="E422" i="12"/>
  <c r="D422" i="12"/>
  <c r="C422" i="12"/>
  <c r="B422" i="12"/>
  <c r="L421" i="12"/>
  <c r="K421" i="12"/>
  <c r="J421" i="12"/>
  <c r="I421" i="12"/>
  <c r="H421" i="12"/>
  <c r="G421" i="12"/>
  <c r="F421" i="12"/>
  <c r="E421" i="12"/>
  <c r="D421" i="12"/>
  <c r="C421" i="12"/>
  <c r="B421" i="12"/>
  <c r="L420" i="12"/>
  <c r="K420" i="12"/>
  <c r="J420" i="12"/>
  <c r="I420" i="12"/>
  <c r="H420" i="12"/>
  <c r="G420" i="12"/>
  <c r="F420" i="12"/>
  <c r="E420" i="12"/>
  <c r="D420" i="12"/>
  <c r="C420" i="12"/>
  <c r="B420" i="12"/>
  <c r="L419" i="12"/>
  <c r="K419" i="12"/>
  <c r="J419" i="12"/>
  <c r="I419" i="12"/>
  <c r="H419" i="12"/>
  <c r="G419" i="12"/>
  <c r="F419" i="12"/>
  <c r="O419" i="12" s="1"/>
  <c r="E419" i="12"/>
  <c r="D419" i="12"/>
  <c r="C419" i="12"/>
  <c r="B419" i="12"/>
  <c r="L418" i="12"/>
  <c r="K418" i="12"/>
  <c r="J418" i="12"/>
  <c r="I418" i="12"/>
  <c r="H418" i="12"/>
  <c r="G418" i="12"/>
  <c r="F418" i="12"/>
  <c r="O418" i="12" s="1"/>
  <c r="E418" i="12"/>
  <c r="D418" i="12"/>
  <c r="C418" i="12"/>
  <c r="B418" i="12"/>
  <c r="L417" i="12"/>
  <c r="K417" i="12"/>
  <c r="J417" i="12"/>
  <c r="I417" i="12"/>
  <c r="H417" i="12"/>
  <c r="G417" i="12"/>
  <c r="F417" i="12"/>
  <c r="N417" i="12" s="1"/>
  <c r="E417" i="12"/>
  <c r="D417" i="12"/>
  <c r="C417" i="12"/>
  <c r="B417" i="12"/>
  <c r="L416" i="12"/>
  <c r="K416" i="12"/>
  <c r="J416" i="12"/>
  <c r="I416" i="12"/>
  <c r="H416" i="12"/>
  <c r="G416" i="12"/>
  <c r="F416" i="12"/>
  <c r="E416" i="12"/>
  <c r="D416" i="12"/>
  <c r="C416" i="12"/>
  <c r="B416" i="12"/>
  <c r="L415" i="12"/>
  <c r="K415" i="12"/>
  <c r="J415" i="12"/>
  <c r="I415" i="12"/>
  <c r="H415" i="12"/>
  <c r="G415" i="12"/>
  <c r="F415" i="12"/>
  <c r="N415" i="12" s="1"/>
  <c r="E415" i="12"/>
  <c r="D415" i="12"/>
  <c r="C415" i="12"/>
  <c r="B415" i="12"/>
  <c r="L414" i="12"/>
  <c r="K414" i="12"/>
  <c r="J414" i="12"/>
  <c r="I414" i="12"/>
  <c r="H414" i="12"/>
  <c r="G414" i="12"/>
  <c r="F414" i="12"/>
  <c r="O414" i="12" s="1"/>
  <c r="E414" i="12"/>
  <c r="D414" i="12"/>
  <c r="C414" i="12"/>
  <c r="B414" i="12"/>
  <c r="L413" i="12"/>
  <c r="K413" i="12"/>
  <c r="J413" i="12"/>
  <c r="I413" i="12"/>
  <c r="H413" i="12"/>
  <c r="G413" i="12"/>
  <c r="F413" i="12"/>
  <c r="O413" i="12" s="1"/>
  <c r="E413" i="12"/>
  <c r="D413" i="12"/>
  <c r="C413" i="12"/>
  <c r="B413" i="12"/>
  <c r="L412" i="12"/>
  <c r="K412" i="12"/>
  <c r="J412" i="12"/>
  <c r="I412" i="12"/>
  <c r="H412" i="12"/>
  <c r="G412" i="12"/>
  <c r="F412" i="12"/>
  <c r="E412" i="12"/>
  <c r="D412" i="12"/>
  <c r="C412" i="12"/>
  <c r="B412" i="12"/>
  <c r="L411" i="12"/>
  <c r="K411" i="12"/>
  <c r="J411" i="12"/>
  <c r="I411" i="12"/>
  <c r="H411" i="12"/>
  <c r="G411" i="12"/>
  <c r="F411" i="12"/>
  <c r="E411" i="12"/>
  <c r="D411" i="12"/>
  <c r="C411" i="12"/>
  <c r="B411" i="12"/>
  <c r="L410" i="12"/>
  <c r="K410" i="12"/>
  <c r="J410" i="12"/>
  <c r="I410" i="12"/>
  <c r="H410" i="12"/>
  <c r="G410" i="12"/>
  <c r="F410" i="12"/>
  <c r="E410" i="12"/>
  <c r="D410" i="12"/>
  <c r="C410" i="12"/>
  <c r="B410" i="12"/>
  <c r="L409" i="12"/>
  <c r="K409" i="12"/>
  <c r="J409" i="12"/>
  <c r="I409" i="12"/>
  <c r="H409" i="12"/>
  <c r="G409" i="12"/>
  <c r="F409" i="12"/>
  <c r="O409" i="12" s="1"/>
  <c r="E409" i="12"/>
  <c r="D409" i="12"/>
  <c r="C409" i="12"/>
  <c r="B409" i="12"/>
  <c r="L408" i="12"/>
  <c r="K408" i="12"/>
  <c r="J408" i="12"/>
  <c r="I408" i="12"/>
  <c r="H408" i="12"/>
  <c r="G408" i="12"/>
  <c r="F408" i="12"/>
  <c r="E408" i="12"/>
  <c r="D408" i="12"/>
  <c r="C408" i="12"/>
  <c r="B408" i="12"/>
  <c r="L407" i="12"/>
  <c r="K407" i="12"/>
  <c r="J407" i="12"/>
  <c r="I407" i="12"/>
  <c r="H407" i="12"/>
  <c r="G407" i="12"/>
  <c r="F407" i="12"/>
  <c r="O407" i="12" s="1"/>
  <c r="E407" i="12"/>
  <c r="D407" i="12"/>
  <c r="C407" i="12"/>
  <c r="B407" i="12"/>
  <c r="L406" i="12"/>
  <c r="K406" i="12"/>
  <c r="J406" i="12"/>
  <c r="I406" i="12"/>
  <c r="H406" i="12"/>
  <c r="G406" i="12"/>
  <c r="F406" i="12"/>
  <c r="E406" i="12"/>
  <c r="D406" i="12"/>
  <c r="C406" i="12"/>
  <c r="B406" i="12"/>
  <c r="L405" i="12"/>
  <c r="K405" i="12"/>
  <c r="J405" i="12"/>
  <c r="I405" i="12"/>
  <c r="H405" i="12"/>
  <c r="G405" i="12"/>
  <c r="F405" i="12"/>
  <c r="E405" i="12"/>
  <c r="D405" i="12"/>
  <c r="C405" i="12"/>
  <c r="B405" i="12"/>
  <c r="L404" i="12"/>
  <c r="K404" i="12"/>
  <c r="J404" i="12"/>
  <c r="I404" i="12"/>
  <c r="H404" i="12"/>
  <c r="G404" i="12"/>
  <c r="F404" i="12"/>
  <c r="E404" i="12"/>
  <c r="D404" i="12"/>
  <c r="C404" i="12"/>
  <c r="B404" i="12"/>
  <c r="L403" i="12"/>
  <c r="K403" i="12"/>
  <c r="J403" i="12"/>
  <c r="I403" i="12"/>
  <c r="H403" i="12"/>
  <c r="G403" i="12"/>
  <c r="F403" i="12"/>
  <c r="O403" i="12" s="1"/>
  <c r="E403" i="12"/>
  <c r="D403" i="12"/>
  <c r="C403" i="12"/>
  <c r="B403" i="12"/>
  <c r="L402" i="12"/>
  <c r="K402" i="12"/>
  <c r="J402" i="12"/>
  <c r="I402" i="12"/>
  <c r="H402" i="12"/>
  <c r="G402" i="12"/>
  <c r="F402" i="12"/>
  <c r="O402" i="12" s="1"/>
  <c r="E402" i="12"/>
  <c r="D402" i="12"/>
  <c r="C402" i="12"/>
  <c r="B402" i="12"/>
  <c r="L401" i="12"/>
  <c r="K401" i="12"/>
  <c r="J401" i="12"/>
  <c r="I401" i="12"/>
  <c r="H401" i="12"/>
  <c r="G401" i="12"/>
  <c r="F401" i="12"/>
  <c r="N401" i="12" s="1"/>
  <c r="E401" i="12"/>
  <c r="D401" i="12"/>
  <c r="C401" i="12"/>
  <c r="B401" i="12"/>
  <c r="L400" i="12"/>
  <c r="K400" i="12"/>
  <c r="J400" i="12"/>
  <c r="I400" i="12"/>
  <c r="H400" i="12"/>
  <c r="G400" i="12"/>
  <c r="F400" i="12"/>
  <c r="E400" i="12"/>
  <c r="D400" i="12"/>
  <c r="C400" i="12"/>
  <c r="B400" i="12"/>
  <c r="L399" i="12"/>
  <c r="K399" i="12"/>
  <c r="J399" i="12"/>
  <c r="I399" i="12"/>
  <c r="H399" i="12"/>
  <c r="G399" i="12"/>
  <c r="F399" i="12"/>
  <c r="N399" i="12" s="1"/>
  <c r="E399" i="12"/>
  <c r="D399" i="12"/>
  <c r="C399" i="12"/>
  <c r="B399" i="12"/>
  <c r="L398" i="12"/>
  <c r="K398" i="12"/>
  <c r="J398" i="12"/>
  <c r="I398" i="12"/>
  <c r="H398" i="12"/>
  <c r="G398" i="12"/>
  <c r="F398" i="12"/>
  <c r="O398" i="12" s="1"/>
  <c r="E398" i="12"/>
  <c r="D398" i="12"/>
  <c r="C398" i="12"/>
  <c r="B398" i="12"/>
  <c r="L397" i="12"/>
  <c r="K397" i="12"/>
  <c r="J397" i="12"/>
  <c r="I397" i="12"/>
  <c r="H397" i="12"/>
  <c r="G397" i="12"/>
  <c r="F397" i="12"/>
  <c r="O397" i="12" s="1"/>
  <c r="E397" i="12"/>
  <c r="D397" i="12"/>
  <c r="C397" i="12"/>
  <c r="B397" i="12"/>
  <c r="L396" i="12"/>
  <c r="K396" i="12"/>
  <c r="J396" i="12"/>
  <c r="I396" i="12"/>
  <c r="H396" i="12"/>
  <c r="G396" i="12"/>
  <c r="F396" i="12"/>
  <c r="E396" i="12"/>
  <c r="D396" i="12"/>
  <c r="C396" i="12"/>
  <c r="B396" i="12"/>
  <c r="L395" i="12"/>
  <c r="K395" i="12"/>
  <c r="J395" i="12"/>
  <c r="I395" i="12"/>
  <c r="H395" i="12"/>
  <c r="G395" i="12"/>
  <c r="F395" i="12"/>
  <c r="E395" i="12"/>
  <c r="D395" i="12"/>
  <c r="C395" i="12"/>
  <c r="B395" i="12"/>
  <c r="L394" i="12"/>
  <c r="K394" i="12"/>
  <c r="J394" i="12"/>
  <c r="I394" i="12"/>
  <c r="H394" i="12"/>
  <c r="G394" i="12"/>
  <c r="F394" i="12"/>
  <c r="E394" i="12"/>
  <c r="D394" i="12"/>
  <c r="C394" i="12"/>
  <c r="B394" i="12"/>
  <c r="L393" i="12"/>
  <c r="K393" i="12"/>
  <c r="J393" i="12"/>
  <c r="I393" i="12"/>
  <c r="H393" i="12"/>
  <c r="G393" i="12"/>
  <c r="F393" i="12"/>
  <c r="N393" i="12" s="1"/>
  <c r="E393" i="12"/>
  <c r="D393" i="12"/>
  <c r="C393" i="12"/>
  <c r="B393" i="12"/>
  <c r="L392" i="12"/>
  <c r="K392" i="12"/>
  <c r="J392" i="12"/>
  <c r="I392" i="12"/>
  <c r="H392" i="12"/>
  <c r="G392" i="12"/>
  <c r="F392" i="12"/>
  <c r="E392" i="12"/>
  <c r="D392" i="12"/>
  <c r="C392" i="12"/>
  <c r="B392" i="12"/>
  <c r="L391" i="12"/>
  <c r="K391" i="12"/>
  <c r="J391" i="12"/>
  <c r="I391" i="12"/>
  <c r="H391" i="12"/>
  <c r="G391" i="12"/>
  <c r="F391" i="12"/>
  <c r="N391" i="12" s="1"/>
  <c r="E391" i="12"/>
  <c r="D391" i="12"/>
  <c r="C391" i="12"/>
  <c r="B391" i="12"/>
  <c r="L390" i="12"/>
  <c r="K390" i="12"/>
  <c r="J390" i="12"/>
  <c r="I390" i="12"/>
  <c r="H390" i="12"/>
  <c r="G390" i="12"/>
  <c r="F390" i="12"/>
  <c r="E390" i="12"/>
  <c r="D390" i="12"/>
  <c r="C390" i="12"/>
  <c r="B390" i="12"/>
  <c r="L389" i="12"/>
  <c r="K389" i="12"/>
  <c r="J389" i="12"/>
  <c r="I389" i="12"/>
  <c r="H389" i="12"/>
  <c r="G389" i="12"/>
  <c r="F389" i="12"/>
  <c r="E389" i="12"/>
  <c r="D389" i="12"/>
  <c r="C389" i="12"/>
  <c r="B389" i="12"/>
  <c r="L388" i="12"/>
  <c r="K388" i="12"/>
  <c r="J388" i="12"/>
  <c r="I388" i="12"/>
  <c r="H388" i="12"/>
  <c r="G388" i="12"/>
  <c r="F388" i="12"/>
  <c r="E388" i="12"/>
  <c r="D388" i="12"/>
  <c r="C388" i="12"/>
  <c r="B388" i="12"/>
  <c r="L387" i="12"/>
  <c r="K387" i="12"/>
  <c r="J387" i="12"/>
  <c r="I387" i="12"/>
  <c r="H387" i="12"/>
  <c r="G387" i="12"/>
  <c r="F387" i="12"/>
  <c r="O387" i="12" s="1"/>
  <c r="E387" i="12"/>
  <c r="D387" i="12"/>
  <c r="C387" i="12"/>
  <c r="B387" i="12"/>
  <c r="L386" i="12"/>
  <c r="K386" i="12"/>
  <c r="J386" i="12"/>
  <c r="I386" i="12"/>
  <c r="H386" i="12"/>
  <c r="G386" i="12"/>
  <c r="F386" i="12"/>
  <c r="O386" i="12" s="1"/>
  <c r="E386" i="12"/>
  <c r="D386" i="12"/>
  <c r="C386" i="12"/>
  <c r="B386" i="12"/>
  <c r="L385" i="12"/>
  <c r="K385" i="12"/>
  <c r="J385" i="12"/>
  <c r="I385" i="12"/>
  <c r="H385" i="12"/>
  <c r="G385" i="12"/>
  <c r="F385" i="12"/>
  <c r="N385" i="12" s="1"/>
  <c r="E385" i="12"/>
  <c r="D385" i="12"/>
  <c r="C385" i="12"/>
  <c r="B385" i="12"/>
  <c r="L384" i="12"/>
  <c r="K384" i="12"/>
  <c r="J384" i="12"/>
  <c r="I384" i="12"/>
  <c r="H384" i="12"/>
  <c r="G384" i="12"/>
  <c r="F384" i="12"/>
  <c r="E384" i="12"/>
  <c r="D384" i="12"/>
  <c r="C384" i="12"/>
  <c r="B384" i="12"/>
  <c r="L383" i="12"/>
  <c r="K383" i="12"/>
  <c r="J383" i="12"/>
  <c r="I383" i="12"/>
  <c r="H383" i="12"/>
  <c r="G383" i="12"/>
  <c r="F383" i="12"/>
  <c r="N383" i="12" s="1"/>
  <c r="E383" i="12"/>
  <c r="D383" i="12"/>
  <c r="C383" i="12"/>
  <c r="B383" i="12"/>
  <c r="L382" i="12"/>
  <c r="K382" i="12"/>
  <c r="J382" i="12"/>
  <c r="I382" i="12"/>
  <c r="H382" i="12"/>
  <c r="G382" i="12"/>
  <c r="F382" i="12"/>
  <c r="O382" i="12" s="1"/>
  <c r="E382" i="12"/>
  <c r="D382" i="12"/>
  <c r="C382" i="12"/>
  <c r="B382" i="12"/>
  <c r="L381" i="12"/>
  <c r="K381" i="12"/>
  <c r="J381" i="12"/>
  <c r="I381" i="12"/>
  <c r="H381" i="12"/>
  <c r="G381" i="12"/>
  <c r="F381" i="12"/>
  <c r="O381" i="12" s="1"/>
  <c r="E381" i="12"/>
  <c r="D381" i="12"/>
  <c r="C381" i="12"/>
  <c r="B381" i="12"/>
  <c r="L380" i="12"/>
  <c r="K380" i="12"/>
  <c r="J380" i="12"/>
  <c r="I380" i="12"/>
  <c r="H380" i="12"/>
  <c r="G380" i="12"/>
  <c r="F380" i="12"/>
  <c r="E380" i="12"/>
  <c r="D380" i="12"/>
  <c r="C380" i="12"/>
  <c r="B380" i="12"/>
  <c r="L379" i="12"/>
  <c r="K379" i="12"/>
  <c r="J379" i="12"/>
  <c r="I379" i="12"/>
  <c r="H379" i="12"/>
  <c r="G379" i="12"/>
  <c r="F379" i="12"/>
  <c r="E379" i="12"/>
  <c r="D379" i="12"/>
  <c r="C379" i="12"/>
  <c r="B379" i="12"/>
  <c r="L378" i="12"/>
  <c r="K378" i="12"/>
  <c r="J378" i="12"/>
  <c r="I378" i="12"/>
  <c r="H378" i="12"/>
  <c r="G378" i="12"/>
  <c r="F378" i="12"/>
  <c r="E378" i="12"/>
  <c r="D378" i="12"/>
  <c r="C378" i="12"/>
  <c r="B378" i="12"/>
  <c r="L377" i="12"/>
  <c r="K377" i="12"/>
  <c r="J377" i="12"/>
  <c r="I377" i="12"/>
  <c r="H377" i="12"/>
  <c r="G377" i="12"/>
  <c r="F377" i="12"/>
  <c r="O377" i="12" s="1"/>
  <c r="E377" i="12"/>
  <c r="D377" i="12"/>
  <c r="C377" i="12"/>
  <c r="B377" i="12"/>
  <c r="L376" i="12"/>
  <c r="K376" i="12"/>
  <c r="J376" i="12"/>
  <c r="I376" i="12"/>
  <c r="H376" i="12"/>
  <c r="G376" i="12"/>
  <c r="F376" i="12"/>
  <c r="E376" i="12"/>
  <c r="D376" i="12"/>
  <c r="C376" i="12"/>
  <c r="B376" i="12"/>
  <c r="L375" i="12"/>
  <c r="K375" i="12"/>
  <c r="J375" i="12"/>
  <c r="I375" i="12"/>
  <c r="H375" i="12"/>
  <c r="G375" i="12"/>
  <c r="F375" i="12"/>
  <c r="O375" i="12" s="1"/>
  <c r="E375" i="12"/>
  <c r="D375" i="12"/>
  <c r="C375" i="12"/>
  <c r="B375" i="12"/>
  <c r="L374" i="12"/>
  <c r="K374" i="12"/>
  <c r="J374" i="12"/>
  <c r="I374" i="12"/>
  <c r="H374" i="12"/>
  <c r="G374" i="12"/>
  <c r="F374" i="12"/>
  <c r="E374" i="12"/>
  <c r="D374" i="12"/>
  <c r="C374" i="12"/>
  <c r="B374" i="12"/>
  <c r="L373" i="12"/>
  <c r="K373" i="12"/>
  <c r="J373" i="12"/>
  <c r="I373" i="12"/>
  <c r="H373" i="12"/>
  <c r="G373" i="12"/>
  <c r="F373" i="12"/>
  <c r="E373" i="12"/>
  <c r="D373" i="12"/>
  <c r="C373" i="12"/>
  <c r="B373" i="12"/>
  <c r="L372" i="12"/>
  <c r="K372" i="12"/>
  <c r="J372" i="12"/>
  <c r="I372" i="12"/>
  <c r="H372" i="12"/>
  <c r="G372" i="12"/>
  <c r="F372" i="12"/>
  <c r="E372" i="12"/>
  <c r="D372" i="12"/>
  <c r="C372" i="12"/>
  <c r="B372" i="12"/>
  <c r="L371" i="12"/>
  <c r="K371" i="12"/>
  <c r="J371" i="12"/>
  <c r="I371" i="12"/>
  <c r="H371" i="12"/>
  <c r="G371" i="12"/>
  <c r="F371" i="12"/>
  <c r="O371" i="12" s="1"/>
  <c r="E371" i="12"/>
  <c r="D371" i="12"/>
  <c r="C371" i="12"/>
  <c r="B371" i="12"/>
  <c r="L370" i="12"/>
  <c r="K370" i="12"/>
  <c r="J370" i="12"/>
  <c r="I370" i="12"/>
  <c r="H370" i="12"/>
  <c r="G370" i="12"/>
  <c r="F370" i="12"/>
  <c r="O370" i="12" s="1"/>
  <c r="E370" i="12"/>
  <c r="D370" i="12"/>
  <c r="C370" i="12"/>
  <c r="B370" i="12"/>
  <c r="L369" i="12"/>
  <c r="K369" i="12"/>
  <c r="J369" i="12"/>
  <c r="I369" i="12"/>
  <c r="H369" i="12"/>
  <c r="G369" i="12"/>
  <c r="F369" i="12"/>
  <c r="N369" i="12" s="1"/>
  <c r="E369" i="12"/>
  <c r="D369" i="12"/>
  <c r="C369" i="12"/>
  <c r="B369" i="12"/>
  <c r="L368" i="12"/>
  <c r="K368" i="12"/>
  <c r="J368" i="12"/>
  <c r="I368" i="12"/>
  <c r="H368" i="12"/>
  <c r="G368" i="12"/>
  <c r="F368" i="12"/>
  <c r="E368" i="12"/>
  <c r="D368" i="12"/>
  <c r="C368" i="12"/>
  <c r="B368" i="12"/>
  <c r="L367" i="12"/>
  <c r="K367" i="12"/>
  <c r="J367" i="12"/>
  <c r="I367" i="12"/>
  <c r="H367" i="12"/>
  <c r="G367" i="12"/>
  <c r="F367" i="12"/>
  <c r="N367" i="12" s="1"/>
  <c r="E367" i="12"/>
  <c r="D367" i="12"/>
  <c r="C367" i="12"/>
  <c r="B367" i="12"/>
  <c r="L366" i="12"/>
  <c r="K366" i="12"/>
  <c r="J366" i="12"/>
  <c r="I366" i="12"/>
  <c r="H366" i="12"/>
  <c r="G366" i="12"/>
  <c r="F366" i="12"/>
  <c r="O366" i="12" s="1"/>
  <c r="E366" i="12"/>
  <c r="D366" i="12"/>
  <c r="C366" i="12"/>
  <c r="B366" i="12"/>
  <c r="L365" i="12"/>
  <c r="K365" i="12"/>
  <c r="J365" i="12"/>
  <c r="I365" i="12"/>
  <c r="H365" i="12"/>
  <c r="G365" i="12"/>
  <c r="F365" i="12"/>
  <c r="O365" i="12" s="1"/>
  <c r="E365" i="12"/>
  <c r="D365" i="12"/>
  <c r="C365" i="12"/>
  <c r="B365" i="12"/>
  <c r="L364" i="12"/>
  <c r="K364" i="12"/>
  <c r="J364" i="12"/>
  <c r="I364" i="12"/>
  <c r="H364" i="12"/>
  <c r="G364" i="12"/>
  <c r="F364" i="12"/>
  <c r="E364" i="12"/>
  <c r="D364" i="12"/>
  <c r="C364" i="12"/>
  <c r="B364" i="12"/>
  <c r="L363" i="12"/>
  <c r="K363" i="12"/>
  <c r="J363" i="12"/>
  <c r="I363" i="12"/>
  <c r="H363" i="12"/>
  <c r="G363" i="12"/>
  <c r="F363" i="12"/>
  <c r="E363" i="12"/>
  <c r="D363" i="12"/>
  <c r="C363" i="12"/>
  <c r="B363" i="12"/>
  <c r="L362" i="12"/>
  <c r="K362" i="12"/>
  <c r="J362" i="12"/>
  <c r="I362" i="12"/>
  <c r="H362" i="12"/>
  <c r="G362" i="12"/>
  <c r="F362" i="12"/>
  <c r="E362" i="12"/>
  <c r="D362" i="12"/>
  <c r="C362" i="12"/>
  <c r="B362" i="12"/>
  <c r="L361" i="12"/>
  <c r="K361" i="12"/>
  <c r="J361" i="12"/>
  <c r="I361" i="12"/>
  <c r="H361" i="12"/>
  <c r="G361" i="12"/>
  <c r="F361" i="12"/>
  <c r="N361" i="12" s="1"/>
  <c r="E361" i="12"/>
  <c r="D361" i="12"/>
  <c r="C361" i="12"/>
  <c r="B361" i="12"/>
  <c r="L360" i="12"/>
  <c r="K360" i="12"/>
  <c r="J360" i="12"/>
  <c r="I360" i="12"/>
  <c r="H360" i="12"/>
  <c r="G360" i="12"/>
  <c r="F360" i="12"/>
  <c r="E360" i="12"/>
  <c r="D360" i="12"/>
  <c r="C360" i="12"/>
  <c r="B360" i="12"/>
  <c r="L359" i="12"/>
  <c r="K359" i="12"/>
  <c r="J359" i="12"/>
  <c r="I359" i="12"/>
  <c r="H359" i="12"/>
  <c r="G359" i="12"/>
  <c r="F359" i="12"/>
  <c r="N359" i="12" s="1"/>
  <c r="E359" i="12"/>
  <c r="D359" i="12"/>
  <c r="C359" i="12"/>
  <c r="B359" i="12"/>
  <c r="L358" i="12"/>
  <c r="K358" i="12"/>
  <c r="J358" i="12"/>
  <c r="I358" i="12"/>
  <c r="H358" i="12"/>
  <c r="G358" i="12"/>
  <c r="F358" i="12"/>
  <c r="E358" i="12"/>
  <c r="D358" i="12"/>
  <c r="C358" i="12"/>
  <c r="B358" i="12"/>
  <c r="L357" i="12"/>
  <c r="K357" i="12"/>
  <c r="J357" i="12"/>
  <c r="I357" i="12"/>
  <c r="H357" i="12"/>
  <c r="G357" i="12"/>
  <c r="F357" i="12"/>
  <c r="E357" i="12"/>
  <c r="D357" i="12"/>
  <c r="C357" i="12"/>
  <c r="B357" i="12"/>
  <c r="L356" i="12"/>
  <c r="K356" i="12"/>
  <c r="J356" i="12"/>
  <c r="I356" i="12"/>
  <c r="H356" i="12"/>
  <c r="G356" i="12"/>
  <c r="F356" i="12"/>
  <c r="E356" i="12"/>
  <c r="D356" i="12"/>
  <c r="C356" i="12"/>
  <c r="B356" i="12"/>
  <c r="L355" i="12"/>
  <c r="K355" i="12"/>
  <c r="J355" i="12"/>
  <c r="I355" i="12"/>
  <c r="H355" i="12"/>
  <c r="G355" i="12"/>
  <c r="F355" i="12"/>
  <c r="O355" i="12" s="1"/>
  <c r="E355" i="12"/>
  <c r="D355" i="12"/>
  <c r="C355" i="12"/>
  <c r="B355" i="12"/>
  <c r="L354" i="12"/>
  <c r="K354" i="12"/>
  <c r="J354" i="12"/>
  <c r="I354" i="12"/>
  <c r="H354" i="12"/>
  <c r="G354" i="12"/>
  <c r="F354" i="12"/>
  <c r="O354" i="12" s="1"/>
  <c r="E354" i="12"/>
  <c r="D354" i="12"/>
  <c r="C354" i="12"/>
  <c r="B354" i="12"/>
  <c r="L353" i="12"/>
  <c r="K353" i="12"/>
  <c r="J353" i="12"/>
  <c r="I353" i="12"/>
  <c r="H353" i="12"/>
  <c r="G353" i="12"/>
  <c r="F353" i="12"/>
  <c r="N353" i="12" s="1"/>
  <c r="E353" i="12"/>
  <c r="D353" i="12"/>
  <c r="C353" i="12"/>
  <c r="B353" i="12"/>
  <c r="L352" i="12"/>
  <c r="K352" i="12"/>
  <c r="J352" i="12"/>
  <c r="I352" i="12"/>
  <c r="H352" i="12"/>
  <c r="G352" i="12"/>
  <c r="F352" i="12"/>
  <c r="E352" i="12"/>
  <c r="D352" i="12"/>
  <c r="C352" i="12"/>
  <c r="B352" i="12"/>
  <c r="L351" i="12"/>
  <c r="K351" i="12"/>
  <c r="J351" i="12"/>
  <c r="I351" i="12"/>
  <c r="H351" i="12"/>
  <c r="G351" i="12"/>
  <c r="F351" i="12"/>
  <c r="N351" i="12" s="1"/>
  <c r="E351" i="12"/>
  <c r="D351" i="12"/>
  <c r="C351" i="12"/>
  <c r="B351" i="12"/>
  <c r="L350" i="12"/>
  <c r="K350" i="12"/>
  <c r="J350" i="12"/>
  <c r="I350" i="12"/>
  <c r="H350" i="12"/>
  <c r="G350" i="12"/>
  <c r="F350" i="12"/>
  <c r="O350" i="12" s="1"/>
  <c r="E350" i="12"/>
  <c r="D350" i="12"/>
  <c r="C350" i="12"/>
  <c r="B350" i="12"/>
  <c r="L349" i="12"/>
  <c r="K349" i="12"/>
  <c r="J349" i="12"/>
  <c r="I349" i="12"/>
  <c r="H349" i="12"/>
  <c r="G349" i="12"/>
  <c r="F349" i="12"/>
  <c r="O349" i="12" s="1"/>
  <c r="E349" i="12"/>
  <c r="D349" i="12"/>
  <c r="C349" i="12"/>
  <c r="B349" i="12"/>
  <c r="L348" i="12"/>
  <c r="K348" i="12"/>
  <c r="J348" i="12"/>
  <c r="I348" i="12"/>
  <c r="H348" i="12"/>
  <c r="G348" i="12"/>
  <c r="F348" i="12"/>
  <c r="E348" i="12"/>
  <c r="D348" i="12"/>
  <c r="C348" i="12"/>
  <c r="B348" i="12"/>
  <c r="L347" i="12"/>
  <c r="K347" i="12"/>
  <c r="J347" i="12"/>
  <c r="I347" i="12"/>
  <c r="H347" i="12"/>
  <c r="G347" i="12"/>
  <c r="F347" i="12"/>
  <c r="E347" i="12"/>
  <c r="D347" i="12"/>
  <c r="C347" i="12"/>
  <c r="B347" i="12"/>
  <c r="L346" i="12"/>
  <c r="K346" i="12"/>
  <c r="J346" i="12"/>
  <c r="I346" i="12"/>
  <c r="H346" i="12"/>
  <c r="G346" i="12"/>
  <c r="F346" i="12"/>
  <c r="E346" i="12"/>
  <c r="D346" i="12"/>
  <c r="C346" i="12"/>
  <c r="B346" i="12"/>
  <c r="L345" i="12"/>
  <c r="K345" i="12"/>
  <c r="J345" i="12"/>
  <c r="I345" i="12"/>
  <c r="H345" i="12"/>
  <c r="G345" i="12"/>
  <c r="F345" i="12"/>
  <c r="O345" i="12" s="1"/>
  <c r="E345" i="12"/>
  <c r="D345" i="12"/>
  <c r="C345" i="12"/>
  <c r="B345" i="12"/>
  <c r="L344" i="12"/>
  <c r="K344" i="12"/>
  <c r="J344" i="12"/>
  <c r="I344" i="12"/>
  <c r="H344" i="12"/>
  <c r="G344" i="12"/>
  <c r="F344" i="12"/>
  <c r="E344" i="12"/>
  <c r="D344" i="12"/>
  <c r="C344" i="12"/>
  <c r="B344" i="12"/>
  <c r="L343" i="12"/>
  <c r="K343" i="12"/>
  <c r="J343" i="12"/>
  <c r="I343" i="12"/>
  <c r="H343" i="12"/>
  <c r="G343" i="12"/>
  <c r="F343" i="12"/>
  <c r="O343" i="12" s="1"/>
  <c r="E343" i="12"/>
  <c r="D343" i="12"/>
  <c r="C343" i="12"/>
  <c r="B343" i="12"/>
  <c r="L342" i="12"/>
  <c r="K342" i="12"/>
  <c r="J342" i="12"/>
  <c r="I342" i="12"/>
  <c r="H342" i="12"/>
  <c r="G342" i="12"/>
  <c r="F342" i="12"/>
  <c r="E342" i="12"/>
  <c r="D342" i="12"/>
  <c r="C342" i="12"/>
  <c r="B342" i="12"/>
  <c r="L341" i="12"/>
  <c r="K341" i="12"/>
  <c r="J341" i="12"/>
  <c r="I341" i="12"/>
  <c r="H341" i="12"/>
  <c r="G341" i="12"/>
  <c r="F341" i="12"/>
  <c r="E341" i="12"/>
  <c r="D341" i="12"/>
  <c r="C341" i="12"/>
  <c r="B341" i="12"/>
  <c r="L340" i="12"/>
  <c r="K340" i="12"/>
  <c r="J340" i="12"/>
  <c r="I340" i="12"/>
  <c r="H340" i="12"/>
  <c r="G340" i="12"/>
  <c r="F340" i="12"/>
  <c r="E340" i="12"/>
  <c r="D340" i="12"/>
  <c r="C340" i="12"/>
  <c r="B340" i="12"/>
  <c r="L339" i="12"/>
  <c r="K339" i="12"/>
  <c r="J339" i="12"/>
  <c r="I339" i="12"/>
  <c r="H339" i="12"/>
  <c r="G339" i="12"/>
  <c r="F339" i="12"/>
  <c r="O339" i="12" s="1"/>
  <c r="E339" i="12"/>
  <c r="D339" i="12"/>
  <c r="C339" i="12"/>
  <c r="B339" i="12"/>
  <c r="L338" i="12"/>
  <c r="K338" i="12"/>
  <c r="J338" i="12"/>
  <c r="I338" i="12"/>
  <c r="H338" i="12"/>
  <c r="G338" i="12"/>
  <c r="F338" i="12"/>
  <c r="O338" i="12" s="1"/>
  <c r="E338" i="12"/>
  <c r="D338" i="12"/>
  <c r="C338" i="12"/>
  <c r="B338" i="12"/>
  <c r="L337" i="12"/>
  <c r="K337" i="12"/>
  <c r="J337" i="12"/>
  <c r="I337" i="12"/>
  <c r="H337" i="12"/>
  <c r="G337" i="12"/>
  <c r="F337" i="12"/>
  <c r="N337" i="12" s="1"/>
  <c r="E337" i="12"/>
  <c r="D337" i="12"/>
  <c r="C337" i="12"/>
  <c r="B337" i="12"/>
  <c r="L336" i="12"/>
  <c r="K336" i="12"/>
  <c r="J336" i="12"/>
  <c r="I336" i="12"/>
  <c r="H336" i="12"/>
  <c r="G336" i="12"/>
  <c r="F336" i="12"/>
  <c r="E336" i="12"/>
  <c r="D336" i="12"/>
  <c r="C336" i="12"/>
  <c r="B336" i="12"/>
  <c r="L335" i="12"/>
  <c r="K335" i="12"/>
  <c r="J335" i="12"/>
  <c r="I335" i="12"/>
  <c r="H335" i="12"/>
  <c r="G335" i="12"/>
  <c r="F335" i="12"/>
  <c r="N335" i="12" s="1"/>
  <c r="E335" i="12"/>
  <c r="D335" i="12"/>
  <c r="C335" i="12"/>
  <c r="B335" i="12"/>
  <c r="L334" i="12"/>
  <c r="K334" i="12"/>
  <c r="J334" i="12"/>
  <c r="I334" i="12"/>
  <c r="H334" i="12"/>
  <c r="G334" i="12"/>
  <c r="F334" i="12"/>
  <c r="O334" i="12" s="1"/>
  <c r="E334" i="12"/>
  <c r="D334" i="12"/>
  <c r="C334" i="12"/>
  <c r="B334" i="12"/>
  <c r="L333" i="12"/>
  <c r="K333" i="12"/>
  <c r="J333" i="12"/>
  <c r="I333" i="12"/>
  <c r="H333" i="12"/>
  <c r="G333" i="12"/>
  <c r="F333" i="12"/>
  <c r="O333" i="12" s="1"/>
  <c r="E333" i="12"/>
  <c r="D333" i="12"/>
  <c r="C333" i="12"/>
  <c r="B333" i="12"/>
  <c r="L332" i="12"/>
  <c r="K332" i="12"/>
  <c r="J332" i="12"/>
  <c r="I332" i="12"/>
  <c r="H332" i="12"/>
  <c r="G332" i="12"/>
  <c r="F332" i="12"/>
  <c r="E332" i="12"/>
  <c r="D332" i="12"/>
  <c r="C332" i="12"/>
  <c r="B332" i="12"/>
  <c r="L331" i="12"/>
  <c r="K331" i="12"/>
  <c r="J331" i="12"/>
  <c r="I331" i="12"/>
  <c r="H331" i="12"/>
  <c r="G331" i="12"/>
  <c r="F331" i="12"/>
  <c r="E331" i="12"/>
  <c r="D331" i="12"/>
  <c r="C331" i="12"/>
  <c r="B331" i="12"/>
  <c r="L330" i="12"/>
  <c r="K330" i="12"/>
  <c r="J330" i="12"/>
  <c r="I330" i="12"/>
  <c r="H330" i="12"/>
  <c r="G330" i="12"/>
  <c r="F330" i="12"/>
  <c r="E330" i="12"/>
  <c r="D330" i="12"/>
  <c r="C330" i="12"/>
  <c r="B330" i="12"/>
  <c r="L329" i="12"/>
  <c r="K329" i="12"/>
  <c r="J329" i="12"/>
  <c r="I329" i="12"/>
  <c r="H329" i="12"/>
  <c r="G329" i="12"/>
  <c r="F329" i="12"/>
  <c r="N329" i="12" s="1"/>
  <c r="E329" i="12"/>
  <c r="D329" i="12"/>
  <c r="C329" i="12"/>
  <c r="B329" i="12"/>
  <c r="L328" i="12"/>
  <c r="K328" i="12"/>
  <c r="J328" i="12"/>
  <c r="I328" i="12"/>
  <c r="H328" i="12"/>
  <c r="G328" i="12"/>
  <c r="F328" i="12"/>
  <c r="E328" i="12"/>
  <c r="D328" i="12"/>
  <c r="C328" i="12"/>
  <c r="B328" i="12"/>
  <c r="L327" i="12"/>
  <c r="K327" i="12"/>
  <c r="J327" i="12"/>
  <c r="I327" i="12"/>
  <c r="H327" i="12"/>
  <c r="G327" i="12"/>
  <c r="F327" i="12"/>
  <c r="N327" i="12" s="1"/>
  <c r="E327" i="12"/>
  <c r="D327" i="12"/>
  <c r="C327" i="12"/>
  <c r="B327" i="12"/>
  <c r="L326" i="12"/>
  <c r="K326" i="12"/>
  <c r="J326" i="12"/>
  <c r="I326" i="12"/>
  <c r="H326" i="12"/>
  <c r="G326" i="12"/>
  <c r="F326" i="12"/>
  <c r="E326" i="12"/>
  <c r="D326" i="12"/>
  <c r="C326" i="12"/>
  <c r="B326" i="12"/>
  <c r="L325" i="12"/>
  <c r="K325" i="12"/>
  <c r="J325" i="12"/>
  <c r="I325" i="12"/>
  <c r="H325" i="12"/>
  <c r="G325" i="12"/>
  <c r="F325" i="12"/>
  <c r="E325" i="12"/>
  <c r="D325" i="12"/>
  <c r="C325" i="12"/>
  <c r="B325" i="12"/>
  <c r="L324" i="12"/>
  <c r="K324" i="12"/>
  <c r="J324" i="12"/>
  <c r="I324" i="12"/>
  <c r="H324" i="12"/>
  <c r="G324" i="12"/>
  <c r="F324" i="12"/>
  <c r="E324" i="12"/>
  <c r="D324" i="12"/>
  <c r="C324" i="12"/>
  <c r="B324" i="12"/>
  <c r="L323" i="12"/>
  <c r="K323" i="12"/>
  <c r="J323" i="12"/>
  <c r="I323" i="12"/>
  <c r="H323" i="12"/>
  <c r="G323" i="12"/>
  <c r="F323" i="12"/>
  <c r="O323" i="12" s="1"/>
  <c r="E323" i="12"/>
  <c r="D323" i="12"/>
  <c r="C323" i="12"/>
  <c r="B323" i="12"/>
  <c r="L322" i="12"/>
  <c r="K322" i="12"/>
  <c r="J322" i="12"/>
  <c r="I322" i="12"/>
  <c r="H322" i="12"/>
  <c r="G322" i="12"/>
  <c r="F322" i="12"/>
  <c r="O322" i="12" s="1"/>
  <c r="E322" i="12"/>
  <c r="D322" i="12"/>
  <c r="C322" i="12"/>
  <c r="B322" i="12"/>
  <c r="L321" i="12"/>
  <c r="K321" i="12"/>
  <c r="J321" i="12"/>
  <c r="I321" i="12"/>
  <c r="H321" i="12"/>
  <c r="G321" i="12"/>
  <c r="F321" i="12"/>
  <c r="N321" i="12" s="1"/>
  <c r="E321" i="12"/>
  <c r="D321" i="12"/>
  <c r="C321" i="12"/>
  <c r="B321" i="12"/>
  <c r="L320" i="12"/>
  <c r="K320" i="12"/>
  <c r="J320" i="12"/>
  <c r="I320" i="12"/>
  <c r="H320" i="12"/>
  <c r="G320" i="12"/>
  <c r="F320" i="12"/>
  <c r="E320" i="12"/>
  <c r="D320" i="12"/>
  <c r="C320" i="12"/>
  <c r="B320" i="12"/>
  <c r="L319" i="12"/>
  <c r="K319" i="12"/>
  <c r="J319" i="12"/>
  <c r="I319" i="12"/>
  <c r="H319" i="12"/>
  <c r="G319" i="12"/>
  <c r="F319" i="12"/>
  <c r="O319" i="12" s="1"/>
  <c r="E319" i="12"/>
  <c r="D319" i="12"/>
  <c r="C319" i="12"/>
  <c r="B319" i="12"/>
  <c r="L318" i="12"/>
  <c r="K318" i="12"/>
  <c r="J318" i="12"/>
  <c r="I318" i="12"/>
  <c r="H318" i="12"/>
  <c r="G318" i="12"/>
  <c r="F318" i="12"/>
  <c r="O318" i="12" s="1"/>
  <c r="E318" i="12"/>
  <c r="D318" i="12"/>
  <c r="C318" i="12"/>
  <c r="B318" i="12"/>
  <c r="L317" i="12"/>
  <c r="K317" i="12"/>
  <c r="J317" i="12"/>
  <c r="I317" i="12"/>
  <c r="H317" i="12"/>
  <c r="G317" i="12"/>
  <c r="F317" i="12"/>
  <c r="O317" i="12" s="1"/>
  <c r="E317" i="12"/>
  <c r="D317" i="12"/>
  <c r="C317" i="12"/>
  <c r="B317" i="12"/>
  <c r="L316" i="12"/>
  <c r="K316" i="12"/>
  <c r="J316" i="12"/>
  <c r="I316" i="12"/>
  <c r="H316" i="12"/>
  <c r="G316" i="12"/>
  <c r="F316" i="12"/>
  <c r="E316" i="12"/>
  <c r="D316" i="12"/>
  <c r="C316" i="12"/>
  <c r="B316" i="12"/>
  <c r="L315" i="12"/>
  <c r="K315" i="12"/>
  <c r="J315" i="12"/>
  <c r="I315" i="12"/>
  <c r="H315" i="12"/>
  <c r="G315" i="12"/>
  <c r="F315" i="12"/>
  <c r="E315" i="12"/>
  <c r="D315" i="12"/>
  <c r="C315" i="12"/>
  <c r="B315" i="12"/>
  <c r="L314" i="12"/>
  <c r="K314" i="12"/>
  <c r="J314" i="12"/>
  <c r="I314" i="12"/>
  <c r="H314" i="12"/>
  <c r="G314" i="12"/>
  <c r="F314" i="12"/>
  <c r="O314" i="12" s="1"/>
  <c r="E314" i="12"/>
  <c r="D314" i="12"/>
  <c r="C314" i="12"/>
  <c r="B314" i="12"/>
  <c r="L313" i="12"/>
  <c r="K313" i="12"/>
  <c r="J313" i="12"/>
  <c r="I313" i="12"/>
  <c r="H313" i="12"/>
  <c r="G313" i="12"/>
  <c r="F313" i="12"/>
  <c r="N313" i="12" s="1"/>
  <c r="E313" i="12"/>
  <c r="D313" i="12"/>
  <c r="C313" i="12"/>
  <c r="B313" i="12"/>
  <c r="L312" i="12"/>
  <c r="K312" i="12"/>
  <c r="J312" i="12"/>
  <c r="I312" i="12"/>
  <c r="H312" i="12"/>
  <c r="G312" i="12"/>
  <c r="F312" i="12"/>
  <c r="E312" i="12"/>
  <c r="D312" i="12"/>
  <c r="C312" i="12"/>
  <c r="B312" i="12"/>
  <c r="L311" i="12"/>
  <c r="K311" i="12"/>
  <c r="J311" i="12"/>
  <c r="I311" i="12"/>
  <c r="H311" i="12"/>
  <c r="G311" i="12"/>
  <c r="F311" i="12"/>
  <c r="N311" i="12" s="1"/>
  <c r="E311" i="12"/>
  <c r="D311" i="12"/>
  <c r="C311" i="12"/>
  <c r="B311" i="12"/>
  <c r="L310" i="12"/>
  <c r="K310" i="12"/>
  <c r="J310" i="12"/>
  <c r="I310" i="12"/>
  <c r="H310" i="12"/>
  <c r="G310" i="12"/>
  <c r="F310" i="12"/>
  <c r="E310" i="12"/>
  <c r="D310" i="12"/>
  <c r="C310" i="12"/>
  <c r="B310" i="12"/>
  <c r="L309" i="12"/>
  <c r="K309" i="12"/>
  <c r="J309" i="12"/>
  <c r="I309" i="12"/>
  <c r="H309" i="12"/>
  <c r="G309" i="12"/>
  <c r="F309" i="12"/>
  <c r="O309" i="12" s="1"/>
  <c r="E309" i="12"/>
  <c r="D309" i="12"/>
  <c r="C309" i="12"/>
  <c r="B309" i="12"/>
  <c r="L308" i="12"/>
  <c r="K308" i="12"/>
  <c r="J308" i="12"/>
  <c r="I308" i="12"/>
  <c r="H308" i="12"/>
  <c r="G308" i="12"/>
  <c r="F308" i="12"/>
  <c r="E308" i="12"/>
  <c r="D308" i="12"/>
  <c r="C308" i="12"/>
  <c r="B308" i="12"/>
  <c r="L307" i="12"/>
  <c r="K307" i="12"/>
  <c r="J307" i="12"/>
  <c r="I307" i="12"/>
  <c r="H307" i="12"/>
  <c r="G307" i="12"/>
  <c r="F307" i="12"/>
  <c r="O307" i="12" s="1"/>
  <c r="E307" i="12"/>
  <c r="D307" i="12"/>
  <c r="C307" i="12"/>
  <c r="B307" i="12"/>
  <c r="L306" i="12"/>
  <c r="K306" i="12"/>
  <c r="J306" i="12"/>
  <c r="I306" i="12"/>
  <c r="H306" i="12"/>
  <c r="G306" i="12"/>
  <c r="F306" i="12"/>
  <c r="O306" i="12" s="1"/>
  <c r="E306" i="12"/>
  <c r="D306" i="12"/>
  <c r="C306" i="12"/>
  <c r="B306" i="12"/>
  <c r="L305" i="12"/>
  <c r="K305" i="12"/>
  <c r="J305" i="12"/>
  <c r="I305" i="12"/>
  <c r="H305" i="12"/>
  <c r="G305" i="12"/>
  <c r="F305" i="12"/>
  <c r="N305" i="12" s="1"/>
  <c r="E305" i="12"/>
  <c r="D305" i="12"/>
  <c r="C305" i="12"/>
  <c r="B305" i="12"/>
  <c r="L304" i="12"/>
  <c r="K304" i="12"/>
  <c r="J304" i="12"/>
  <c r="I304" i="12"/>
  <c r="H304" i="12"/>
  <c r="G304" i="12"/>
  <c r="F304" i="12"/>
  <c r="E304" i="12"/>
  <c r="D304" i="12"/>
  <c r="C304" i="12"/>
  <c r="B304" i="12"/>
  <c r="L303" i="12"/>
  <c r="K303" i="12"/>
  <c r="J303" i="12"/>
  <c r="I303" i="12"/>
  <c r="H303" i="12"/>
  <c r="G303" i="12"/>
  <c r="F303" i="12"/>
  <c r="O303" i="12" s="1"/>
  <c r="E303" i="12"/>
  <c r="D303" i="12"/>
  <c r="C303" i="12"/>
  <c r="B303" i="12"/>
  <c r="L302" i="12"/>
  <c r="K302" i="12"/>
  <c r="J302" i="12"/>
  <c r="I302" i="12"/>
  <c r="H302" i="12"/>
  <c r="G302" i="12"/>
  <c r="F302" i="12"/>
  <c r="O302" i="12" s="1"/>
  <c r="E302" i="12"/>
  <c r="D302" i="12"/>
  <c r="C302" i="12"/>
  <c r="B302" i="12"/>
  <c r="L301" i="12"/>
  <c r="K301" i="12"/>
  <c r="J301" i="12"/>
  <c r="I301" i="12"/>
  <c r="H301" i="12"/>
  <c r="G301" i="12"/>
  <c r="F301" i="12"/>
  <c r="O301" i="12" s="1"/>
  <c r="E301" i="12"/>
  <c r="D301" i="12"/>
  <c r="C301" i="12"/>
  <c r="B301" i="12"/>
  <c r="L300" i="12"/>
  <c r="K300" i="12"/>
  <c r="J300" i="12"/>
  <c r="I300" i="12"/>
  <c r="H300" i="12"/>
  <c r="G300" i="12"/>
  <c r="F300" i="12"/>
  <c r="E300" i="12"/>
  <c r="D300" i="12"/>
  <c r="C300" i="12"/>
  <c r="B300" i="12"/>
  <c r="L299" i="12"/>
  <c r="K299" i="12"/>
  <c r="J299" i="12"/>
  <c r="I299" i="12"/>
  <c r="H299" i="12"/>
  <c r="G299" i="12"/>
  <c r="F299" i="12"/>
  <c r="E299" i="12"/>
  <c r="D299" i="12"/>
  <c r="C299" i="12"/>
  <c r="B299" i="12"/>
  <c r="L298" i="12"/>
  <c r="K298" i="12"/>
  <c r="J298" i="12"/>
  <c r="I298" i="12"/>
  <c r="H298" i="12"/>
  <c r="G298" i="12"/>
  <c r="F298" i="12"/>
  <c r="O298" i="12" s="1"/>
  <c r="E298" i="12"/>
  <c r="D298" i="12"/>
  <c r="C298" i="12"/>
  <c r="B298" i="12"/>
  <c r="L297" i="12"/>
  <c r="K297" i="12"/>
  <c r="J297" i="12"/>
  <c r="I297" i="12"/>
  <c r="H297" i="12"/>
  <c r="G297" i="12"/>
  <c r="F297" i="12"/>
  <c r="O297" i="12" s="1"/>
  <c r="E297" i="12"/>
  <c r="D297" i="12"/>
  <c r="C297" i="12"/>
  <c r="B297" i="12"/>
  <c r="L296" i="12"/>
  <c r="K296" i="12"/>
  <c r="J296" i="12"/>
  <c r="I296" i="12"/>
  <c r="H296" i="12"/>
  <c r="G296" i="12"/>
  <c r="F296" i="12"/>
  <c r="E296" i="12"/>
  <c r="D296" i="12"/>
  <c r="C296" i="12"/>
  <c r="B296" i="12"/>
  <c r="L295" i="12"/>
  <c r="K295" i="12"/>
  <c r="J295" i="12"/>
  <c r="I295" i="12"/>
  <c r="H295" i="12"/>
  <c r="G295" i="12"/>
  <c r="F295" i="12"/>
  <c r="O295" i="12" s="1"/>
  <c r="E295" i="12"/>
  <c r="D295" i="12"/>
  <c r="C295" i="12"/>
  <c r="B295" i="12"/>
  <c r="L294" i="12"/>
  <c r="K294" i="12"/>
  <c r="J294" i="12"/>
  <c r="I294" i="12"/>
  <c r="H294" i="12"/>
  <c r="G294" i="12"/>
  <c r="F294" i="12"/>
  <c r="E294" i="12"/>
  <c r="D294" i="12"/>
  <c r="C294" i="12"/>
  <c r="B294" i="12"/>
  <c r="L293" i="12"/>
  <c r="K293" i="12"/>
  <c r="J293" i="12"/>
  <c r="I293" i="12"/>
  <c r="H293" i="12"/>
  <c r="G293" i="12"/>
  <c r="F293" i="12"/>
  <c r="O293" i="12" s="1"/>
  <c r="E293" i="12"/>
  <c r="D293" i="12"/>
  <c r="C293" i="12"/>
  <c r="B293" i="12"/>
  <c r="L292" i="12"/>
  <c r="K292" i="12"/>
  <c r="J292" i="12"/>
  <c r="I292" i="12"/>
  <c r="H292" i="12"/>
  <c r="G292" i="12"/>
  <c r="F292" i="12"/>
  <c r="E292" i="12"/>
  <c r="D292" i="12"/>
  <c r="C292" i="12"/>
  <c r="B292" i="12"/>
  <c r="L291" i="12"/>
  <c r="K291" i="12"/>
  <c r="J291" i="12"/>
  <c r="I291" i="12"/>
  <c r="H291" i="12"/>
  <c r="G291" i="12"/>
  <c r="F291" i="12"/>
  <c r="O291" i="12" s="1"/>
  <c r="E291" i="12"/>
  <c r="D291" i="12"/>
  <c r="C291" i="12"/>
  <c r="B291" i="12"/>
  <c r="L290" i="12"/>
  <c r="K290" i="12"/>
  <c r="J290" i="12"/>
  <c r="I290" i="12"/>
  <c r="H290" i="12"/>
  <c r="G290" i="12"/>
  <c r="F290" i="12"/>
  <c r="N290" i="12" s="1"/>
  <c r="E290" i="12"/>
  <c r="D290" i="12"/>
  <c r="C290" i="12"/>
  <c r="B290" i="12"/>
  <c r="L289" i="12"/>
  <c r="K289" i="12"/>
  <c r="J289" i="12"/>
  <c r="I289" i="12"/>
  <c r="H289" i="12"/>
  <c r="G289" i="12"/>
  <c r="F289" i="12"/>
  <c r="N289" i="12" s="1"/>
  <c r="E289" i="12"/>
  <c r="D289" i="12"/>
  <c r="C289" i="12"/>
  <c r="B289" i="12"/>
  <c r="L288" i="12"/>
  <c r="K288" i="12"/>
  <c r="J288" i="12"/>
  <c r="I288" i="12"/>
  <c r="H288" i="12"/>
  <c r="G288" i="12"/>
  <c r="F288" i="12"/>
  <c r="E288" i="12"/>
  <c r="D288" i="12"/>
  <c r="C288" i="12"/>
  <c r="B288" i="12"/>
  <c r="L287" i="12"/>
  <c r="K287" i="12"/>
  <c r="J287" i="12"/>
  <c r="I287" i="12"/>
  <c r="H287" i="12"/>
  <c r="G287" i="12"/>
  <c r="F287" i="12"/>
  <c r="O287" i="12" s="1"/>
  <c r="E287" i="12"/>
  <c r="D287" i="12"/>
  <c r="C287" i="12"/>
  <c r="B287" i="12"/>
  <c r="L286" i="12"/>
  <c r="K286" i="12"/>
  <c r="J286" i="12"/>
  <c r="I286" i="12"/>
  <c r="H286" i="12"/>
  <c r="G286" i="12"/>
  <c r="F286" i="12"/>
  <c r="O286" i="12" s="1"/>
  <c r="E286" i="12"/>
  <c r="D286" i="12"/>
  <c r="C286" i="12"/>
  <c r="B286" i="12"/>
  <c r="L285" i="12"/>
  <c r="K285" i="12"/>
  <c r="J285" i="12"/>
  <c r="I285" i="12"/>
  <c r="H285" i="12"/>
  <c r="G285" i="12"/>
  <c r="F285" i="12"/>
  <c r="N285" i="12" s="1"/>
  <c r="E285" i="12"/>
  <c r="D285" i="12"/>
  <c r="C285" i="12"/>
  <c r="B285" i="12"/>
  <c r="L284" i="12"/>
  <c r="K284" i="12"/>
  <c r="J284" i="12"/>
  <c r="I284" i="12"/>
  <c r="H284" i="12"/>
  <c r="G284" i="12"/>
  <c r="F284" i="12"/>
  <c r="E284" i="12"/>
  <c r="D284" i="12"/>
  <c r="C284" i="12"/>
  <c r="B284" i="12"/>
  <c r="L283" i="12"/>
  <c r="K283" i="12"/>
  <c r="J283" i="12"/>
  <c r="I283" i="12"/>
  <c r="H283" i="12"/>
  <c r="G283" i="12"/>
  <c r="F283" i="12"/>
  <c r="N283" i="12" s="1"/>
  <c r="E283" i="12"/>
  <c r="D283" i="12"/>
  <c r="C283" i="12"/>
  <c r="B283" i="12"/>
  <c r="L282" i="12"/>
  <c r="K282" i="12"/>
  <c r="J282" i="12"/>
  <c r="I282" i="12"/>
  <c r="H282" i="12"/>
  <c r="G282" i="12"/>
  <c r="F282" i="12"/>
  <c r="O282" i="12" s="1"/>
  <c r="E282" i="12"/>
  <c r="D282" i="12"/>
  <c r="C282" i="12"/>
  <c r="B282" i="12"/>
  <c r="L281" i="12"/>
  <c r="K281" i="12"/>
  <c r="J281" i="12"/>
  <c r="I281" i="12"/>
  <c r="H281" i="12"/>
  <c r="G281" i="12"/>
  <c r="F281" i="12"/>
  <c r="O281" i="12" s="1"/>
  <c r="E281" i="12"/>
  <c r="D281" i="12"/>
  <c r="C281" i="12"/>
  <c r="B281" i="12"/>
  <c r="L280" i="12"/>
  <c r="K280" i="12"/>
  <c r="J280" i="12"/>
  <c r="I280" i="12"/>
  <c r="H280" i="12"/>
  <c r="G280" i="12"/>
  <c r="F280" i="12"/>
  <c r="E280" i="12"/>
  <c r="D280" i="12"/>
  <c r="C280" i="12"/>
  <c r="B280" i="12"/>
  <c r="L279" i="12"/>
  <c r="K279" i="12"/>
  <c r="J279" i="12"/>
  <c r="I279" i="12"/>
  <c r="H279" i="12"/>
  <c r="G279" i="12"/>
  <c r="F279" i="12"/>
  <c r="O279" i="12" s="1"/>
  <c r="E279" i="12"/>
  <c r="D279" i="12"/>
  <c r="C279" i="12"/>
  <c r="B279" i="12"/>
  <c r="L278" i="12"/>
  <c r="K278" i="12"/>
  <c r="J278" i="12"/>
  <c r="I278" i="12"/>
  <c r="H278" i="12"/>
  <c r="G278" i="12"/>
  <c r="F278" i="12"/>
  <c r="N278" i="12" s="1"/>
  <c r="E278" i="12"/>
  <c r="D278" i="12"/>
  <c r="C278" i="12"/>
  <c r="B278" i="12"/>
  <c r="L277" i="12"/>
  <c r="K277" i="12"/>
  <c r="J277" i="12"/>
  <c r="I277" i="12"/>
  <c r="H277" i="12"/>
  <c r="G277" i="12"/>
  <c r="F277" i="12"/>
  <c r="O277" i="12" s="1"/>
  <c r="E277" i="12"/>
  <c r="D277" i="12"/>
  <c r="C277" i="12"/>
  <c r="B277" i="12"/>
  <c r="L276" i="12"/>
  <c r="K276" i="12"/>
  <c r="J276" i="12"/>
  <c r="I276" i="12"/>
  <c r="H276" i="12"/>
  <c r="G276" i="12"/>
  <c r="F276" i="12"/>
  <c r="E276" i="12"/>
  <c r="D276" i="12"/>
  <c r="C276" i="12"/>
  <c r="B276" i="12"/>
  <c r="L275" i="12"/>
  <c r="K275" i="12"/>
  <c r="J275" i="12"/>
  <c r="I275" i="12"/>
  <c r="H275" i="12"/>
  <c r="G275" i="12"/>
  <c r="F275" i="12"/>
  <c r="O275" i="12" s="1"/>
  <c r="E275" i="12"/>
  <c r="D275" i="12"/>
  <c r="C275" i="12"/>
  <c r="B275" i="12"/>
  <c r="L274" i="12"/>
  <c r="K274" i="12"/>
  <c r="J274" i="12"/>
  <c r="I274" i="12"/>
  <c r="H274" i="12"/>
  <c r="G274" i="12"/>
  <c r="F274" i="12"/>
  <c r="O274" i="12" s="1"/>
  <c r="E274" i="12"/>
  <c r="D274" i="12"/>
  <c r="C274" i="12"/>
  <c r="B274" i="12"/>
  <c r="L273" i="12"/>
  <c r="K273" i="12"/>
  <c r="J273" i="12"/>
  <c r="I273" i="12"/>
  <c r="H273" i="12"/>
  <c r="G273" i="12"/>
  <c r="F273" i="12"/>
  <c r="N273" i="12" s="1"/>
  <c r="E273" i="12"/>
  <c r="D273" i="12"/>
  <c r="C273" i="12"/>
  <c r="B273" i="12"/>
  <c r="L272" i="12"/>
  <c r="K272" i="12"/>
  <c r="J272" i="12"/>
  <c r="I272" i="12"/>
  <c r="H272" i="12"/>
  <c r="G272" i="12"/>
  <c r="F272" i="12"/>
  <c r="E272" i="12"/>
  <c r="D272" i="12"/>
  <c r="C272" i="12"/>
  <c r="B272" i="12"/>
  <c r="L271" i="12"/>
  <c r="K271" i="12"/>
  <c r="J271" i="12"/>
  <c r="I271" i="12"/>
  <c r="H271" i="12"/>
  <c r="G271" i="12"/>
  <c r="F271" i="12"/>
  <c r="O271" i="12" s="1"/>
  <c r="E271" i="12"/>
  <c r="D271" i="12"/>
  <c r="C271" i="12"/>
  <c r="B271" i="12"/>
  <c r="L270" i="12"/>
  <c r="K270" i="12"/>
  <c r="J270" i="12"/>
  <c r="I270" i="12"/>
  <c r="H270" i="12"/>
  <c r="G270" i="12"/>
  <c r="F270" i="12"/>
  <c r="O270" i="12" s="1"/>
  <c r="E270" i="12"/>
  <c r="D270" i="12"/>
  <c r="C270" i="12"/>
  <c r="B270" i="12"/>
  <c r="L269" i="12"/>
  <c r="K269" i="12"/>
  <c r="J269" i="12"/>
  <c r="I269" i="12"/>
  <c r="H269" i="12"/>
  <c r="G269" i="12"/>
  <c r="F269" i="12"/>
  <c r="N269" i="12" s="1"/>
  <c r="E269" i="12"/>
  <c r="D269" i="12"/>
  <c r="C269" i="12"/>
  <c r="B269" i="12"/>
  <c r="L268" i="12"/>
  <c r="K268" i="12"/>
  <c r="J268" i="12"/>
  <c r="I268" i="12"/>
  <c r="H268" i="12"/>
  <c r="G268" i="12"/>
  <c r="F268" i="12"/>
  <c r="E268" i="12"/>
  <c r="D268" i="12"/>
  <c r="C268" i="12"/>
  <c r="B268" i="12"/>
  <c r="L267" i="12"/>
  <c r="K267" i="12"/>
  <c r="J267" i="12"/>
  <c r="I267" i="12"/>
  <c r="H267" i="12"/>
  <c r="G267" i="12"/>
  <c r="F267" i="12"/>
  <c r="N267" i="12" s="1"/>
  <c r="E267" i="12"/>
  <c r="D267" i="12"/>
  <c r="C267" i="12"/>
  <c r="B267" i="12"/>
  <c r="L266" i="12"/>
  <c r="K266" i="12"/>
  <c r="J266" i="12"/>
  <c r="I266" i="12"/>
  <c r="H266" i="12"/>
  <c r="G266" i="12"/>
  <c r="F266" i="12"/>
  <c r="O266" i="12" s="1"/>
  <c r="E266" i="12"/>
  <c r="D266" i="12"/>
  <c r="C266" i="12"/>
  <c r="B266" i="12"/>
  <c r="L265" i="12"/>
  <c r="K265" i="12"/>
  <c r="J265" i="12"/>
  <c r="I265" i="12"/>
  <c r="H265" i="12"/>
  <c r="G265" i="12"/>
  <c r="F265" i="12"/>
  <c r="O265" i="12" s="1"/>
  <c r="E265" i="12"/>
  <c r="D265" i="12"/>
  <c r="C265" i="12"/>
  <c r="B265" i="12"/>
  <c r="L264" i="12"/>
  <c r="K264" i="12"/>
  <c r="J264" i="12"/>
  <c r="I264" i="12"/>
  <c r="H264" i="12"/>
  <c r="G264" i="12"/>
  <c r="F264" i="12"/>
  <c r="E264" i="12"/>
  <c r="D264" i="12"/>
  <c r="C264" i="12"/>
  <c r="B264" i="12"/>
  <c r="L263" i="12"/>
  <c r="K263" i="12"/>
  <c r="J263" i="12"/>
  <c r="I263" i="12"/>
  <c r="H263" i="12"/>
  <c r="G263" i="12"/>
  <c r="F263" i="12"/>
  <c r="N263" i="12" s="1"/>
  <c r="E263" i="12"/>
  <c r="D263" i="12"/>
  <c r="C263" i="12"/>
  <c r="B263" i="12"/>
  <c r="L262" i="12"/>
  <c r="K262" i="12"/>
  <c r="J262" i="12"/>
  <c r="I262" i="12"/>
  <c r="H262" i="12"/>
  <c r="G262" i="12"/>
  <c r="F262" i="12"/>
  <c r="N262" i="12" s="1"/>
  <c r="E262" i="12"/>
  <c r="D262" i="12"/>
  <c r="C262" i="12"/>
  <c r="B262" i="12"/>
  <c r="L261" i="12"/>
  <c r="K261" i="12"/>
  <c r="J261" i="12"/>
  <c r="I261" i="12"/>
  <c r="H261" i="12"/>
  <c r="G261" i="12"/>
  <c r="F261" i="12"/>
  <c r="O261" i="12" s="1"/>
  <c r="E261" i="12"/>
  <c r="D261" i="12"/>
  <c r="C261" i="12"/>
  <c r="B261" i="12"/>
  <c r="L260" i="12"/>
  <c r="K260" i="12"/>
  <c r="J260" i="12"/>
  <c r="I260" i="12"/>
  <c r="H260" i="12"/>
  <c r="G260" i="12"/>
  <c r="F260" i="12"/>
  <c r="E260" i="12"/>
  <c r="D260" i="12"/>
  <c r="C260" i="12"/>
  <c r="B260" i="12"/>
  <c r="L259" i="12"/>
  <c r="K259" i="12"/>
  <c r="J259" i="12"/>
  <c r="I259" i="12"/>
  <c r="H259" i="12"/>
  <c r="G259" i="12"/>
  <c r="F259" i="12"/>
  <c r="O259" i="12" s="1"/>
  <c r="E259" i="12"/>
  <c r="D259" i="12"/>
  <c r="C259" i="12"/>
  <c r="B259" i="12"/>
  <c r="L258" i="12"/>
  <c r="K258" i="12"/>
  <c r="J258" i="12"/>
  <c r="I258" i="12"/>
  <c r="H258" i="12"/>
  <c r="G258" i="12"/>
  <c r="F258" i="12"/>
  <c r="N258" i="12" s="1"/>
  <c r="E258" i="12"/>
  <c r="D258" i="12"/>
  <c r="C258" i="12"/>
  <c r="B258" i="12"/>
  <c r="L257" i="12"/>
  <c r="K257" i="12"/>
  <c r="J257" i="12"/>
  <c r="I257" i="12"/>
  <c r="H257" i="12"/>
  <c r="G257" i="12"/>
  <c r="F257" i="12"/>
  <c r="N257" i="12" s="1"/>
  <c r="E257" i="12"/>
  <c r="D257" i="12"/>
  <c r="C257" i="12"/>
  <c r="B257" i="12"/>
  <c r="A508" i="12"/>
  <c r="A507" i="12"/>
  <c r="A506" i="12"/>
  <c r="A505" i="12"/>
  <c r="A504" i="12"/>
  <c r="A503" i="12"/>
  <c r="A502" i="12"/>
  <c r="A501" i="12"/>
  <c r="A500" i="12"/>
  <c r="A499" i="12"/>
  <c r="A498" i="12"/>
  <c r="A497" i="12"/>
  <c r="A496" i="12"/>
  <c r="A495" i="12"/>
  <c r="A494" i="12"/>
  <c r="A493" i="12"/>
  <c r="A492" i="12"/>
  <c r="A491" i="12"/>
  <c r="A490" i="12"/>
  <c r="A489" i="12"/>
  <c r="A488" i="12"/>
  <c r="A487" i="12"/>
  <c r="A486" i="12"/>
  <c r="A485" i="12"/>
  <c r="A484" i="12"/>
  <c r="A483" i="12"/>
  <c r="A482" i="12"/>
  <c r="A481" i="12"/>
  <c r="A480" i="12"/>
  <c r="A479" i="12"/>
  <c r="A478" i="12"/>
  <c r="A477" i="12"/>
  <c r="A476" i="12"/>
  <c r="A475" i="12"/>
  <c r="A474" i="12"/>
  <c r="A473" i="12"/>
  <c r="A472" i="12"/>
  <c r="A471" i="12"/>
  <c r="A470" i="12"/>
  <c r="A469" i="12"/>
  <c r="A468" i="12"/>
  <c r="A467" i="12"/>
  <c r="A466" i="12"/>
  <c r="A465" i="12"/>
  <c r="A464" i="12"/>
  <c r="A463" i="12"/>
  <c r="A462" i="12"/>
  <c r="A461" i="12"/>
  <c r="A460" i="12"/>
  <c r="A459" i="12"/>
  <c r="A458" i="12"/>
  <c r="A457" i="12"/>
  <c r="A456" i="12"/>
  <c r="A455" i="12"/>
  <c r="A454" i="12"/>
  <c r="A453" i="12"/>
  <c r="A452" i="12"/>
  <c r="A451" i="12"/>
  <c r="A450" i="12"/>
  <c r="A449" i="12"/>
  <c r="A448" i="12"/>
  <c r="A447" i="12"/>
  <c r="A446" i="12"/>
  <c r="A445" i="12"/>
  <c r="A444" i="12"/>
  <c r="A443" i="12"/>
  <c r="A442" i="12"/>
  <c r="A441" i="12"/>
  <c r="A440" i="12"/>
  <c r="A439" i="12"/>
  <c r="A438" i="12"/>
  <c r="A437" i="12"/>
  <c r="A436" i="12"/>
  <c r="A435" i="12"/>
  <c r="A434" i="12"/>
  <c r="A433" i="12"/>
  <c r="A432" i="12"/>
  <c r="A431" i="12"/>
  <c r="A430" i="12"/>
  <c r="A429" i="12"/>
  <c r="A428" i="12"/>
  <c r="A427" i="12"/>
  <c r="A426" i="12"/>
  <c r="A425" i="12"/>
  <c r="A424" i="12"/>
  <c r="A423" i="12"/>
  <c r="A422" i="12"/>
  <c r="A421" i="12"/>
  <c r="A420" i="12"/>
  <c r="A419" i="12"/>
  <c r="A418" i="12"/>
  <c r="A417" i="12"/>
  <c r="A416" i="12"/>
  <c r="A415" i="12"/>
  <c r="A414" i="12"/>
  <c r="A413" i="12"/>
  <c r="A412" i="12"/>
  <c r="A411" i="12"/>
  <c r="A410" i="12"/>
  <c r="A409" i="12"/>
  <c r="A408" i="12"/>
  <c r="A407" i="12"/>
  <c r="A406" i="12"/>
  <c r="A405" i="12"/>
  <c r="A404" i="12"/>
  <c r="A403" i="12"/>
  <c r="A402" i="12"/>
  <c r="A401" i="12"/>
  <c r="A400" i="12"/>
  <c r="A399" i="12"/>
  <c r="A398" i="12"/>
  <c r="A397" i="12"/>
  <c r="A396" i="12"/>
  <c r="A395" i="12"/>
  <c r="A394" i="12"/>
  <c r="A393" i="12"/>
  <c r="A392" i="12"/>
  <c r="A391" i="12"/>
  <c r="A390" i="12"/>
  <c r="A389" i="12"/>
  <c r="A388" i="12"/>
  <c r="A387" i="12"/>
  <c r="A386" i="12"/>
  <c r="A385" i="12"/>
  <c r="A384" i="12"/>
  <c r="A383" i="12"/>
  <c r="A382" i="12"/>
  <c r="A381" i="12"/>
  <c r="A380" i="12"/>
  <c r="A379" i="12"/>
  <c r="A378" i="12"/>
  <c r="A377" i="12"/>
  <c r="A376" i="12"/>
  <c r="A375" i="12"/>
  <c r="A374" i="12"/>
  <c r="A373" i="12"/>
  <c r="A372" i="12"/>
  <c r="A371" i="12"/>
  <c r="A370" i="12"/>
  <c r="A369" i="12"/>
  <c r="A368" i="12"/>
  <c r="A367" i="12"/>
  <c r="A366" i="12"/>
  <c r="A365" i="12"/>
  <c r="A364" i="12"/>
  <c r="A363" i="12"/>
  <c r="A362" i="12"/>
  <c r="A361" i="12"/>
  <c r="A360" i="12"/>
  <c r="A359" i="12"/>
  <c r="A358" i="12"/>
  <c r="A357" i="12"/>
  <c r="A356" i="12"/>
  <c r="A355" i="12"/>
  <c r="A354" i="12"/>
  <c r="A353" i="12"/>
  <c r="A352" i="12"/>
  <c r="A351" i="12"/>
  <c r="A350" i="12"/>
  <c r="A349" i="12"/>
  <c r="A348" i="12"/>
  <c r="A347" i="12"/>
  <c r="A346" i="12"/>
  <c r="A345" i="12"/>
  <c r="A344" i="12"/>
  <c r="A343" i="12"/>
  <c r="A342" i="12"/>
  <c r="A341" i="12"/>
  <c r="A340" i="12"/>
  <c r="A339" i="12"/>
  <c r="A338" i="12"/>
  <c r="A337" i="12"/>
  <c r="A336" i="12"/>
  <c r="A335" i="12"/>
  <c r="A334" i="12"/>
  <c r="A333" i="12"/>
  <c r="A332" i="12"/>
  <c r="A331" i="12"/>
  <c r="A330" i="12"/>
  <c r="A329" i="12"/>
  <c r="A328" i="12"/>
  <c r="A327" i="12"/>
  <c r="A326" i="12"/>
  <c r="A325" i="12"/>
  <c r="A324" i="12"/>
  <c r="A323" i="12"/>
  <c r="A322" i="12"/>
  <c r="A321" i="12"/>
  <c r="A320" i="12"/>
  <c r="A319" i="12"/>
  <c r="A318" i="12"/>
  <c r="A317" i="12"/>
  <c r="A316" i="12"/>
  <c r="A315" i="12"/>
  <c r="A314" i="12"/>
  <c r="A313" i="12"/>
  <c r="A312" i="12"/>
  <c r="A311" i="12"/>
  <c r="A310" i="12"/>
  <c r="A309" i="12"/>
  <c r="A308" i="12"/>
  <c r="A307" i="12"/>
  <c r="A306" i="12"/>
  <c r="A305" i="12"/>
  <c r="A304" i="12"/>
  <c r="A303" i="12"/>
  <c r="A302" i="12"/>
  <c r="A301" i="12"/>
  <c r="A300" i="12"/>
  <c r="A299" i="12"/>
  <c r="A298" i="12"/>
  <c r="A297" i="12"/>
  <c r="A296" i="12"/>
  <c r="A295" i="12"/>
  <c r="A294" i="12"/>
  <c r="A293" i="12"/>
  <c r="A292" i="12"/>
  <c r="A291" i="12"/>
  <c r="A290" i="12"/>
  <c r="A289" i="12"/>
  <c r="A288" i="12"/>
  <c r="A287" i="12"/>
  <c r="A286" i="12"/>
  <c r="A285" i="12"/>
  <c r="A284" i="12"/>
  <c r="A283" i="12"/>
  <c r="A282" i="12"/>
  <c r="A281" i="12"/>
  <c r="A280" i="12"/>
  <c r="A279" i="12"/>
  <c r="A278" i="12"/>
  <c r="A277" i="12"/>
  <c r="A276" i="12"/>
  <c r="A275" i="12"/>
  <c r="A274" i="12"/>
  <c r="A273" i="12"/>
  <c r="A272" i="12"/>
  <c r="A271" i="12"/>
  <c r="A270" i="12"/>
  <c r="A269" i="12"/>
  <c r="A268" i="12"/>
  <c r="A267" i="12"/>
  <c r="A266" i="12"/>
  <c r="A265" i="12"/>
  <c r="A264" i="12"/>
  <c r="A263" i="12"/>
  <c r="A262" i="12"/>
  <c r="A261" i="12"/>
  <c r="A260" i="12"/>
  <c r="A259" i="12"/>
  <c r="A258" i="12"/>
  <c r="A257" i="12"/>
  <c r="L255" i="12"/>
  <c r="K255" i="12"/>
  <c r="J255" i="12"/>
  <c r="I255" i="12"/>
  <c r="H255" i="12"/>
  <c r="G255" i="12"/>
  <c r="F255" i="12"/>
  <c r="O255" i="12" s="1"/>
  <c r="E255" i="12"/>
  <c r="D255" i="12"/>
  <c r="C255" i="12"/>
  <c r="B255" i="12"/>
  <c r="L254" i="12"/>
  <c r="K254" i="12"/>
  <c r="J254" i="12"/>
  <c r="I254" i="12"/>
  <c r="H254" i="12"/>
  <c r="G254" i="12"/>
  <c r="F254" i="12"/>
  <c r="E254" i="12"/>
  <c r="D254" i="12"/>
  <c r="C254" i="12"/>
  <c r="B254" i="12"/>
  <c r="L253" i="12"/>
  <c r="K253" i="12"/>
  <c r="J253" i="12"/>
  <c r="I253" i="12"/>
  <c r="H253" i="12"/>
  <c r="G253" i="12"/>
  <c r="F253" i="12"/>
  <c r="E253" i="12"/>
  <c r="D253" i="12"/>
  <c r="C253" i="12"/>
  <c r="B253" i="12"/>
  <c r="L252" i="12"/>
  <c r="K252" i="12"/>
  <c r="J252" i="12"/>
  <c r="I252" i="12"/>
  <c r="H252" i="12"/>
  <c r="G252" i="12"/>
  <c r="F252" i="12"/>
  <c r="N252" i="12" s="1"/>
  <c r="E252" i="12"/>
  <c r="D252" i="12"/>
  <c r="C252" i="12"/>
  <c r="B252" i="12"/>
  <c r="L251" i="12"/>
  <c r="K251" i="12"/>
  <c r="J251" i="12"/>
  <c r="I251" i="12"/>
  <c r="H251" i="12"/>
  <c r="G251" i="12"/>
  <c r="F251" i="12"/>
  <c r="O251" i="12" s="1"/>
  <c r="E251" i="12"/>
  <c r="D251" i="12"/>
  <c r="C251" i="12"/>
  <c r="B251" i="12"/>
  <c r="L250" i="12"/>
  <c r="K250" i="12"/>
  <c r="J250" i="12"/>
  <c r="I250" i="12"/>
  <c r="H250" i="12"/>
  <c r="G250" i="12"/>
  <c r="F250" i="12"/>
  <c r="E250" i="12"/>
  <c r="D250" i="12"/>
  <c r="C250" i="12"/>
  <c r="B250" i="12"/>
  <c r="L249" i="12"/>
  <c r="K249" i="12"/>
  <c r="J249" i="12"/>
  <c r="I249" i="12"/>
  <c r="H249" i="12"/>
  <c r="G249" i="12"/>
  <c r="F249" i="12"/>
  <c r="E249" i="12"/>
  <c r="D249" i="12"/>
  <c r="C249" i="12"/>
  <c r="B249" i="12"/>
  <c r="L248" i="12"/>
  <c r="K248" i="12"/>
  <c r="J248" i="12"/>
  <c r="I248" i="12"/>
  <c r="H248" i="12"/>
  <c r="G248" i="12"/>
  <c r="F248" i="12"/>
  <c r="N248" i="12" s="1"/>
  <c r="E248" i="12"/>
  <c r="D248" i="12"/>
  <c r="C248" i="12"/>
  <c r="B248" i="12"/>
  <c r="L247" i="12"/>
  <c r="K247" i="12"/>
  <c r="J247" i="12"/>
  <c r="I247" i="12"/>
  <c r="H247" i="12"/>
  <c r="G247" i="12"/>
  <c r="F247" i="12"/>
  <c r="O247" i="12" s="1"/>
  <c r="E247" i="12"/>
  <c r="D247" i="12"/>
  <c r="C247" i="12"/>
  <c r="B247" i="12"/>
  <c r="L246" i="12"/>
  <c r="K246" i="12"/>
  <c r="J246" i="12"/>
  <c r="I246" i="12"/>
  <c r="H246" i="12"/>
  <c r="G246" i="12"/>
  <c r="F246" i="12"/>
  <c r="E246" i="12"/>
  <c r="D246" i="12"/>
  <c r="C246" i="12"/>
  <c r="B246" i="12"/>
  <c r="L245" i="12"/>
  <c r="K245" i="12"/>
  <c r="J245" i="12"/>
  <c r="I245" i="12"/>
  <c r="H245" i="12"/>
  <c r="G245" i="12"/>
  <c r="F245" i="12"/>
  <c r="E245" i="12"/>
  <c r="D245" i="12"/>
  <c r="C245" i="12"/>
  <c r="B245" i="12"/>
  <c r="L244" i="12"/>
  <c r="K244" i="12"/>
  <c r="J244" i="12"/>
  <c r="I244" i="12"/>
  <c r="H244" i="12"/>
  <c r="G244" i="12"/>
  <c r="F244" i="12"/>
  <c r="N244" i="12" s="1"/>
  <c r="E244" i="12"/>
  <c r="D244" i="12"/>
  <c r="C244" i="12"/>
  <c r="B244" i="12"/>
  <c r="L243" i="12"/>
  <c r="K243" i="12"/>
  <c r="J243" i="12"/>
  <c r="I243" i="12"/>
  <c r="H243" i="12"/>
  <c r="G243" i="12"/>
  <c r="F243" i="12"/>
  <c r="O243" i="12" s="1"/>
  <c r="E243" i="12"/>
  <c r="D243" i="12"/>
  <c r="C243" i="12"/>
  <c r="B243" i="12"/>
  <c r="L242" i="12"/>
  <c r="K242" i="12"/>
  <c r="J242" i="12"/>
  <c r="I242" i="12"/>
  <c r="H242" i="12"/>
  <c r="G242" i="12"/>
  <c r="F242" i="12"/>
  <c r="E242" i="12"/>
  <c r="D242" i="12"/>
  <c r="C242" i="12"/>
  <c r="B242" i="12"/>
  <c r="L241" i="12"/>
  <c r="K241" i="12"/>
  <c r="J241" i="12"/>
  <c r="I241" i="12"/>
  <c r="H241" i="12"/>
  <c r="G241" i="12"/>
  <c r="F241" i="12"/>
  <c r="E241" i="12"/>
  <c r="D241" i="12"/>
  <c r="C241" i="12"/>
  <c r="B241" i="12"/>
  <c r="L240" i="12"/>
  <c r="K240" i="12"/>
  <c r="J240" i="12"/>
  <c r="I240" i="12"/>
  <c r="H240" i="12"/>
  <c r="G240" i="12"/>
  <c r="F240" i="12"/>
  <c r="N240" i="12" s="1"/>
  <c r="E240" i="12"/>
  <c r="D240" i="12"/>
  <c r="C240" i="12"/>
  <c r="B240" i="12"/>
  <c r="L239" i="12"/>
  <c r="K239" i="12"/>
  <c r="J239" i="12"/>
  <c r="I239" i="12"/>
  <c r="H239" i="12"/>
  <c r="G239" i="12"/>
  <c r="F239" i="12"/>
  <c r="O239" i="12" s="1"/>
  <c r="E239" i="12"/>
  <c r="D239" i="12"/>
  <c r="C239" i="12"/>
  <c r="B239" i="12"/>
  <c r="L238" i="12"/>
  <c r="K238" i="12"/>
  <c r="J238" i="12"/>
  <c r="I238" i="12"/>
  <c r="H238" i="12"/>
  <c r="G238" i="12"/>
  <c r="F238" i="12"/>
  <c r="E238" i="12"/>
  <c r="D238" i="12"/>
  <c r="C238" i="12"/>
  <c r="B238" i="12"/>
  <c r="L237" i="12"/>
  <c r="K237" i="12"/>
  <c r="J237" i="12"/>
  <c r="I237" i="12"/>
  <c r="H237" i="12"/>
  <c r="G237" i="12"/>
  <c r="F237" i="12"/>
  <c r="E237" i="12"/>
  <c r="D237" i="12"/>
  <c r="C237" i="12"/>
  <c r="B237" i="12"/>
  <c r="L236" i="12"/>
  <c r="K236" i="12"/>
  <c r="J236" i="12"/>
  <c r="I236" i="12"/>
  <c r="H236" i="12"/>
  <c r="G236" i="12"/>
  <c r="F236" i="12"/>
  <c r="N236" i="12" s="1"/>
  <c r="E236" i="12"/>
  <c r="D236" i="12"/>
  <c r="C236" i="12"/>
  <c r="B236" i="12"/>
  <c r="L235" i="12"/>
  <c r="K235" i="12"/>
  <c r="J235" i="12"/>
  <c r="I235" i="12"/>
  <c r="H235" i="12"/>
  <c r="G235" i="12"/>
  <c r="F235" i="12"/>
  <c r="O235" i="12" s="1"/>
  <c r="E235" i="12"/>
  <c r="D235" i="12"/>
  <c r="C235" i="12"/>
  <c r="B235" i="12"/>
  <c r="L234" i="12"/>
  <c r="K234" i="12"/>
  <c r="J234" i="12"/>
  <c r="I234" i="12"/>
  <c r="H234" i="12"/>
  <c r="G234" i="12"/>
  <c r="F234" i="12"/>
  <c r="E234" i="12"/>
  <c r="D234" i="12"/>
  <c r="C234" i="12"/>
  <c r="B234" i="12"/>
  <c r="L233" i="12"/>
  <c r="K233" i="12"/>
  <c r="J233" i="12"/>
  <c r="I233" i="12"/>
  <c r="H233" i="12"/>
  <c r="G233" i="12"/>
  <c r="F233" i="12"/>
  <c r="E233" i="12"/>
  <c r="D233" i="12"/>
  <c r="C233" i="12"/>
  <c r="B233" i="12"/>
  <c r="L232" i="12"/>
  <c r="K232" i="12"/>
  <c r="J232" i="12"/>
  <c r="I232" i="12"/>
  <c r="H232" i="12"/>
  <c r="G232" i="12"/>
  <c r="F232" i="12"/>
  <c r="N232" i="12" s="1"/>
  <c r="E232" i="12"/>
  <c r="D232" i="12"/>
  <c r="C232" i="12"/>
  <c r="B232" i="12"/>
  <c r="L231" i="12"/>
  <c r="K231" i="12"/>
  <c r="J231" i="12"/>
  <c r="I231" i="12"/>
  <c r="H231" i="12"/>
  <c r="G231" i="12"/>
  <c r="F231" i="12"/>
  <c r="O231" i="12" s="1"/>
  <c r="E231" i="12"/>
  <c r="D231" i="12"/>
  <c r="C231" i="12"/>
  <c r="B231" i="12"/>
  <c r="L230" i="12"/>
  <c r="K230" i="12"/>
  <c r="J230" i="12"/>
  <c r="I230" i="12"/>
  <c r="H230" i="12"/>
  <c r="G230" i="12"/>
  <c r="F230" i="12"/>
  <c r="E230" i="12"/>
  <c r="D230" i="12"/>
  <c r="C230" i="12"/>
  <c r="B230" i="12"/>
  <c r="L229" i="12"/>
  <c r="K229" i="12"/>
  <c r="J229" i="12"/>
  <c r="I229" i="12"/>
  <c r="H229" i="12"/>
  <c r="G229" i="12"/>
  <c r="F229" i="12"/>
  <c r="E229" i="12"/>
  <c r="D229" i="12"/>
  <c r="C229" i="12"/>
  <c r="B229" i="12"/>
  <c r="L228" i="12"/>
  <c r="K228" i="12"/>
  <c r="J228" i="12"/>
  <c r="I228" i="12"/>
  <c r="H228" i="12"/>
  <c r="G228" i="12"/>
  <c r="F228" i="12"/>
  <c r="N228" i="12" s="1"/>
  <c r="E228" i="12"/>
  <c r="D228" i="12"/>
  <c r="C228" i="12"/>
  <c r="B228" i="12"/>
  <c r="L227" i="12"/>
  <c r="K227" i="12"/>
  <c r="J227" i="12"/>
  <c r="I227" i="12"/>
  <c r="H227" i="12"/>
  <c r="G227" i="12"/>
  <c r="F227" i="12"/>
  <c r="O227" i="12" s="1"/>
  <c r="E227" i="12"/>
  <c r="D227" i="12"/>
  <c r="C227" i="12"/>
  <c r="B227" i="12"/>
  <c r="L226" i="12"/>
  <c r="K226" i="12"/>
  <c r="J226" i="12"/>
  <c r="I226" i="12"/>
  <c r="H226" i="12"/>
  <c r="G226" i="12"/>
  <c r="F226" i="12"/>
  <c r="E226" i="12"/>
  <c r="D226" i="12"/>
  <c r="C226" i="12"/>
  <c r="B226" i="12"/>
  <c r="L225" i="12"/>
  <c r="K225" i="12"/>
  <c r="J225" i="12"/>
  <c r="I225" i="12"/>
  <c r="H225" i="12"/>
  <c r="G225" i="12"/>
  <c r="F225" i="12"/>
  <c r="E225" i="12"/>
  <c r="D225" i="12"/>
  <c r="C225" i="12"/>
  <c r="B225" i="12"/>
  <c r="L224" i="12"/>
  <c r="K224" i="12"/>
  <c r="J224" i="12"/>
  <c r="I224" i="12"/>
  <c r="H224" i="12"/>
  <c r="G224" i="12"/>
  <c r="F224" i="12"/>
  <c r="N224" i="12" s="1"/>
  <c r="E224" i="12"/>
  <c r="D224" i="12"/>
  <c r="C224" i="12"/>
  <c r="B224" i="12"/>
  <c r="L223" i="12"/>
  <c r="K223" i="12"/>
  <c r="J223" i="12"/>
  <c r="I223" i="12"/>
  <c r="H223" i="12"/>
  <c r="G223" i="12"/>
  <c r="F223" i="12"/>
  <c r="O223" i="12" s="1"/>
  <c r="E223" i="12"/>
  <c r="D223" i="12"/>
  <c r="C223" i="12"/>
  <c r="B223" i="12"/>
  <c r="L222" i="12"/>
  <c r="K222" i="12"/>
  <c r="J222" i="12"/>
  <c r="I222" i="12"/>
  <c r="H222" i="12"/>
  <c r="G222" i="12"/>
  <c r="F222" i="12"/>
  <c r="E222" i="12"/>
  <c r="D222" i="12"/>
  <c r="C222" i="12"/>
  <c r="B222" i="12"/>
  <c r="L221" i="12"/>
  <c r="K221" i="12"/>
  <c r="J221" i="12"/>
  <c r="I221" i="12"/>
  <c r="H221" i="12"/>
  <c r="G221" i="12"/>
  <c r="F221" i="12"/>
  <c r="E221" i="12"/>
  <c r="D221" i="12"/>
  <c r="C221" i="12"/>
  <c r="B221" i="12"/>
  <c r="L220" i="12"/>
  <c r="K220" i="12"/>
  <c r="J220" i="12"/>
  <c r="I220" i="12"/>
  <c r="H220" i="12"/>
  <c r="G220" i="12"/>
  <c r="F220" i="12"/>
  <c r="N220" i="12" s="1"/>
  <c r="E220" i="12"/>
  <c r="D220" i="12"/>
  <c r="C220" i="12"/>
  <c r="B220" i="12"/>
  <c r="L219" i="12"/>
  <c r="K219" i="12"/>
  <c r="J219" i="12"/>
  <c r="I219" i="12"/>
  <c r="H219" i="12"/>
  <c r="G219" i="12"/>
  <c r="F219" i="12"/>
  <c r="O219" i="12" s="1"/>
  <c r="E219" i="12"/>
  <c r="D219" i="12"/>
  <c r="C219" i="12"/>
  <c r="B219" i="12"/>
  <c r="L218" i="12"/>
  <c r="K218" i="12"/>
  <c r="J218" i="12"/>
  <c r="I218" i="12"/>
  <c r="H218" i="12"/>
  <c r="G218" i="12"/>
  <c r="F218" i="12"/>
  <c r="E218" i="12"/>
  <c r="D218" i="12"/>
  <c r="C218" i="12"/>
  <c r="B218" i="12"/>
  <c r="L217" i="12"/>
  <c r="K217" i="12"/>
  <c r="J217" i="12"/>
  <c r="I217" i="12"/>
  <c r="H217" i="12"/>
  <c r="G217" i="12"/>
  <c r="F217" i="12"/>
  <c r="E217" i="12"/>
  <c r="D217" i="12"/>
  <c r="C217" i="12"/>
  <c r="B217" i="12"/>
  <c r="L216" i="12"/>
  <c r="K216" i="12"/>
  <c r="J216" i="12"/>
  <c r="I216" i="12"/>
  <c r="H216" i="12"/>
  <c r="G216" i="12"/>
  <c r="F216" i="12"/>
  <c r="N216" i="12" s="1"/>
  <c r="E216" i="12"/>
  <c r="D216" i="12"/>
  <c r="C216" i="12"/>
  <c r="B216" i="12"/>
  <c r="L215" i="12"/>
  <c r="K215" i="12"/>
  <c r="J215" i="12"/>
  <c r="I215" i="12"/>
  <c r="H215" i="12"/>
  <c r="G215" i="12"/>
  <c r="F215" i="12"/>
  <c r="O215" i="12" s="1"/>
  <c r="E215" i="12"/>
  <c r="D215" i="12"/>
  <c r="C215" i="12"/>
  <c r="B215" i="12"/>
  <c r="L214" i="12"/>
  <c r="K214" i="12"/>
  <c r="J214" i="12"/>
  <c r="I214" i="12"/>
  <c r="H214" i="12"/>
  <c r="G214" i="12"/>
  <c r="F214" i="12"/>
  <c r="E214" i="12"/>
  <c r="D214" i="12"/>
  <c r="C214" i="12"/>
  <c r="B214" i="12"/>
  <c r="L213" i="12"/>
  <c r="K213" i="12"/>
  <c r="J213" i="12"/>
  <c r="I213" i="12"/>
  <c r="H213" i="12"/>
  <c r="G213" i="12"/>
  <c r="F213" i="12"/>
  <c r="E213" i="12"/>
  <c r="D213" i="12"/>
  <c r="C213" i="12"/>
  <c r="B213" i="12"/>
  <c r="L212" i="12"/>
  <c r="K212" i="12"/>
  <c r="J212" i="12"/>
  <c r="I212" i="12"/>
  <c r="H212" i="12"/>
  <c r="G212" i="12"/>
  <c r="F212" i="12"/>
  <c r="N212" i="12" s="1"/>
  <c r="E212" i="12"/>
  <c r="D212" i="12"/>
  <c r="C212" i="12"/>
  <c r="B212" i="12"/>
  <c r="L211" i="12"/>
  <c r="K211" i="12"/>
  <c r="J211" i="12"/>
  <c r="I211" i="12"/>
  <c r="H211" i="12"/>
  <c r="G211" i="12"/>
  <c r="F211" i="12"/>
  <c r="O211" i="12" s="1"/>
  <c r="E211" i="12"/>
  <c r="D211" i="12"/>
  <c r="C211" i="12"/>
  <c r="B211" i="12"/>
  <c r="L210" i="12"/>
  <c r="K210" i="12"/>
  <c r="J210" i="12"/>
  <c r="I210" i="12"/>
  <c r="H210" i="12"/>
  <c r="G210" i="12"/>
  <c r="F210" i="12"/>
  <c r="E210" i="12"/>
  <c r="D210" i="12"/>
  <c r="C210" i="12"/>
  <c r="B210" i="12"/>
  <c r="L209" i="12"/>
  <c r="K209" i="12"/>
  <c r="J209" i="12"/>
  <c r="I209" i="12"/>
  <c r="H209" i="12"/>
  <c r="G209" i="12"/>
  <c r="F209" i="12"/>
  <c r="E209" i="12"/>
  <c r="D209" i="12"/>
  <c r="C209" i="12"/>
  <c r="B209" i="12"/>
  <c r="L208" i="12"/>
  <c r="K208" i="12"/>
  <c r="J208" i="12"/>
  <c r="I208" i="12"/>
  <c r="H208" i="12"/>
  <c r="G208" i="12"/>
  <c r="F208" i="12"/>
  <c r="N208" i="12" s="1"/>
  <c r="E208" i="12"/>
  <c r="D208" i="12"/>
  <c r="C208" i="12"/>
  <c r="B208" i="12"/>
  <c r="L207" i="12"/>
  <c r="K207" i="12"/>
  <c r="J207" i="12"/>
  <c r="I207" i="12"/>
  <c r="H207" i="12"/>
  <c r="G207" i="12"/>
  <c r="F207" i="12"/>
  <c r="O207" i="12" s="1"/>
  <c r="E207" i="12"/>
  <c r="D207" i="12"/>
  <c r="C207" i="12"/>
  <c r="B207" i="12"/>
  <c r="L206" i="12"/>
  <c r="K206" i="12"/>
  <c r="J206" i="12"/>
  <c r="I206" i="12"/>
  <c r="H206" i="12"/>
  <c r="G206" i="12"/>
  <c r="F206" i="12"/>
  <c r="E206" i="12"/>
  <c r="D206" i="12"/>
  <c r="C206" i="12"/>
  <c r="B206" i="12"/>
  <c r="L205" i="12"/>
  <c r="K205" i="12"/>
  <c r="J205" i="12"/>
  <c r="I205" i="12"/>
  <c r="H205" i="12"/>
  <c r="G205" i="12"/>
  <c r="F205" i="12"/>
  <c r="E205" i="12"/>
  <c r="D205" i="12"/>
  <c r="C205" i="12"/>
  <c r="B205" i="12"/>
  <c r="L204" i="12"/>
  <c r="K204" i="12"/>
  <c r="J204" i="12"/>
  <c r="I204" i="12"/>
  <c r="H204" i="12"/>
  <c r="G204" i="12"/>
  <c r="F204" i="12"/>
  <c r="N204" i="12" s="1"/>
  <c r="E204" i="12"/>
  <c r="D204" i="12"/>
  <c r="C204" i="12"/>
  <c r="B204" i="12"/>
  <c r="L203" i="12"/>
  <c r="K203" i="12"/>
  <c r="J203" i="12"/>
  <c r="I203" i="12"/>
  <c r="H203" i="12"/>
  <c r="G203" i="12"/>
  <c r="F203" i="12"/>
  <c r="O203" i="12" s="1"/>
  <c r="E203" i="12"/>
  <c r="D203" i="12"/>
  <c r="C203" i="12"/>
  <c r="B203" i="12"/>
  <c r="L202" i="12"/>
  <c r="K202" i="12"/>
  <c r="J202" i="12"/>
  <c r="I202" i="12"/>
  <c r="H202" i="12"/>
  <c r="G202" i="12"/>
  <c r="F202" i="12"/>
  <c r="E202" i="12"/>
  <c r="D202" i="12"/>
  <c r="C202" i="12"/>
  <c r="B202" i="12"/>
  <c r="L201" i="12"/>
  <c r="K201" i="12"/>
  <c r="J201" i="12"/>
  <c r="I201" i="12"/>
  <c r="H201" i="12"/>
  <c r="G201" i="12"/>
  <c r="F201" i="12"/>
  <c r="E201" i="12"/>
  <c r="D201" i="12"/>
  <c r="C201" i="12"/>
  <c r="B201" i="12"/>
  <c r="L200" i="12"/>
  <c r="K200" i="12"/>
  <c r="J200" i="12"/>
  <c r="I200" i="12"/>
  <c r="H200" i="12"/>
  <c r="G200" i="12"/>
  <c r="F200" i="12"/>
  <c r="N200" i="12" s="1"/>
  <c r="E200" i="12"/>
  <c r="D200" i="12"/>
  <c r="C200" i="12"/>
  <c r="B200" i="12"/>
  <c r="L199" i="12"/>
  <c r="K199" i="12"/>
  <c r="J199" i="12"/>
  <c r="I199" i="12"/>
  <c r="H199" i="12"/>
  <c r="G199" i="12"/>
  <c r="F199" i="12"/>
  <c r="O199" i="12" s="1"/>
  <c r="E199" i="12"/>
  <c r="D199" i="12"/>
  <c r="C199" i="12"/>
  <c r="B199" i="12"/>
  <c r="L198" i="12"/>
  <c r="K198" i="12"/>
  <c r="J198" i="12"/>
  <c r="I198" i="12"/>
  <c r="H198" i="12"/>
  <c r="G198" i="12"/>
  <c r="F198" i="12"/>
  <c r="E198" i="12"/>
  <c r="D198" i="12"/>
  <c r="C198" i="12"/>
  <c r="B198" i="12"/>
  <c r="L197" i="12"/>
  <c r="K197" i="12"/>
  <c r="J197" i="12"/>
  <c r="I197" i="12"/>
  <c r="H197" i="12"/>
  <c r="G197" i="12"/>
  <c r="F197" i="12"/>
  <c r="E197" i="12"/>
  <c r="D197" i="12"/>
  <c r="C197" i="12"/>
  <c r="B197" i="12"/>
  <c r="L196" i="12"/>
  <c r="K196" i="12"/>
  <c r="J196" i="12"/>
  <c r="I196" i="12"/>
  <c r="H196" i="12"/>
  <c r="G196" i="12"/>
  <c r="F196" i="12"/>
  <c r="N196" i="12" s="1"/>
  <c r="E196" i="12"/>
  <c r="D196" i="12"/>
  <c r="C196" i="12"/>
  <c r="B196" i="12"/>
  <c r="L195" i="12"/>
  <c r="K195" i="12"/>
  <c r="J195" i="12"/>
  <c r="I195" i="12"/>
  <c r="H195" i="12"/>
  <c r="G195" i="12"/>
  <c r="F195" i="12"/>
  <c r="O195" i="12" s="1"/>
  <c r="E195" i="12"/>
  <c r="D195" i="12"/>
  <c r="C195" i="12"/>
  <c r="B195" i="12"/>
  <c r="L194" i="12"/>
  <c r="K194" i="12"/>
  <c r="J194" i="12"/>
  <c r="I194" i="12"/>
  <c r="H194" i="12"/>
  <c r="G194" i="12"/>
  <c r="F194" i="12"/>
  <c r="E194" i="12"/>
  <c r="D194" i="12"/>
  <c r="C194" i="12"/>
  <c r="B194" i="12"/>
  <c r="L193" i="12"/>
  <c r="K193" i="12"/>
  <c r="J193" i="12"/>
  <c r="I193" i="12"/>
  <c r="H193" i="12"/>
  <c r="G193" i="12"/>
  <c r="F193" i="12"/>
  <c r="E193" i="12"/>
  <c r="D193" i="12"/>
  <c r="C193" i="12"/>
  <c r="B193" i="12"/>
  <c r="L192" i="12"/>
  <c r="K192" i="12"/>
  <c r="J192" i="12"/>
  <c r="I192" i="12"/>
  <c r="H192" i="12"/>
  <c r="G192" i="12"/>
  <c r="F192" i="12"/>
  <c r="N192" i="12" s="1"/>
  <c r="E192" i="12"/>
  <c r="D192" i="12"/>
  <c r="C192" i="12"/>
  <c r="B192" i="12"/>
  <c r="L191" i="12"/>
  <c r="K191" i="12"/>
  <c r="J191" i="12"/>
  <c r="I191" i="12"/>
  <c r="H191" i="12"/>
  <c r="G191" i="12"/>
  <c r="F191" i="12"/>
  <c r="O191" i="12" s="1"/>
  <c r="E191" i="12"/>
  <c r="D191" i="12"/>
  <c r="C191" i="12"/>
  <c r="B191" i="12"/>
  <c r="L190" i="12"/>
  <c r="K190" i="12"/>
  <c r="J190" i="12"/>
  <c r="I190" i="12"/>
  <c r="H190" i="12"/>
  <c r="G190" i="12"/>
  <c r="F190" i="12"/>
  <c r="E190" i="12"/>
  <c r="D190" i="12"/>
  <c r="C190" i="12"/>
  <c r="B190" i="12"/>
  <c r="L189" i="12"/>
  <c r="K189" i="12"/>
  <c r="J189" i="12"/>
  <c r="I189" i="12"/>
  <c r="H189" i="12"/>
  <c r="G189" i="12"/>
  <c r="F189" i="12"/>
  <c r="E189" i="12"/>
  <c r="D189" i="12"/>
  <c r="C189" i="12"/>
  <c r="B189" i="12"/>
  <c r="L188" i="12"/>
  <c r="K188" i="12"/>
  <c r="J188" i="12"/>
  <c r="I188" i="12"/>
  <c r="H188" i="12"/>
  <c r="G188" i="12"/>
  <c r="F188" i="12"/>
  <c r="O188" i="12" s="1"/>
  <c r="E188" i="12"/>
  <c r="D188" i="12"/>
  <c r="C188" i="12"/>
  <c r="B188" i="12"/>
  <c r="L187" i="12"/>
  <c r="K187" i="12"/>
  <c r="J187" i="12"/>
  <c r="I187" i="12"/>
  <c r="H187" i="12"/>
  <c r="G187" i="12"/>
  <c r="F187" i="12"/>
  <c r="O187" i="12" s="1"/>
  <c r="E187" i="12"/>
  <c r="D187" i="12"/>
  <c r="C187" i="12"/>
  <c r="B187" i="12"/>
  <c r="L186" i="12"/>
  <c r="K186" i="12"/>
  <c r="J186" i="12"/>
  <c r="I186" i="12"/>
  <c r="H186" i="12"/>
  <c r="G186" i="12"/>
  <c r="F186" i="12"/>
  <c r="E186" i="12"/>
  <c r="D186" i="12"/>
  <c r="C186" i="12"/>
  <c r="B186" i="12"/>
  <c r="L185" i="12"/>
  <c r="K185" i="12"/>
  <c r="J185" i="12"/>
  <c r="I185" i="12"/>
  <c r="H185" i="12"/>
  <c r="G185" i="12"/>
  <c r="F185" i="12"/>
  <c r="E185" i="12"/>
  <c r="D185" i="12"/>
  <c r="C185" i="12"/>
  <c r="B185" i="12"/>
  <c r="L184" i="12"/>
  <c r="K184" i="12"/>
  <c r="J184" i="12"/>
  <c r="I184" i="12"/>
  <c r="H184" i="12"/>
  <c r="G184" i="12"/>
  <c r="F184" i="12"/>
  <c r="O184" i="12" s="1"/>
  <c r="E184" i="12"/>
  <c r="D184" i="12"/>
  <c r="C184" i="12"/>
  <c r="B184" i="12"/>
  <c r="L183" i="12"/>
  <c r="K183" i="12"/>
  <c r="J183" i="12"/>
  <c r="I183" i="12"/>
  <c r="H183" i="12"/>
  <c r="G183" i="12"/>
  <c r="F183" i="12"/>
  <c r="O183" i="12" s="1"/>
  <c r="E183" i="12"/>
  <c r="D183" i="12"/>
  <c r="C183" i="12"/>
  <c r="B183" i="12"/>
  <c r="L182" i="12"/>
  <c r="K182" i="12"/>
  <c r="J182" i="12"/>
  <c r="I182" i="12"/>
  <c r="H182" i="12"/>
  <c r="G182" i="12"/>
  <c r="F182" i="12"/>
  <c r="E182" i="12"/>
  <c r="D182" i="12"/>
  <c r="C182" i="12"/>
  <c r="B182" i="12"/>
  <c r="L181" i="12"/>
  <c r="K181" i="12"/>
  <c r="J181" i="12"/>
  <c r="I181" i="12"/>
  <c r="H181" i="12"/>
  <c r="G181" i="12"/>
  <c r="F181" i="12"/>
  <c r="E181" i="12"/>
  <c r="D181" i="12"/>
  <c r="C181" i="12"/>
  <c r="B181" i="12"/>
  <c r="L180" i="12"/>
  <c r="K180" i="12"/>
  <c r="J180" i="12"/>
  <c r="I180" i="12"/>
  <c r="H180" i="12"/>
  <c r="G180" i="12"/>
  <c r="F180" i="12"/>
  <c r="O180" i="12" s="1"/>
  <c r="E180" i="12"/>
  <c r="D180" i="12"/>
  <c r="C180" i="12"/>
  <c r="B180" i="12"/>
  <c r="L179" i="12"/>
  <c r="K179" i="12"/>
  <c r="J179" i="12"/>
  <c r="I179" i="12"/>
  <c r="H179" i="12"/>
  <c r="G179" i="12"/>
  <c r="F179" i="12"/>
  <c r="O179" i="12" s="1"/>
  <c r="E179" i="12"/>
  <c r="D179" i="12"/>
  <c r="C179" i="12"/>
  <c r="B179" i="12"/>
  <c r="L178" i="12"/>
  <c r="K178" i="12"/>
  <c r="J178" i="12"/>
  <c r="I178" i="12"/>
  <c r="H178" i="12"/>
  <c r="G178" i="12"/>
  <c r="F178" i="12"/>
  <c r="E178" i="12"/>
  <c r="D178" i="12"/>
  <c r="C178" i="12"/>
  <c r="B178" i="12"/>
  <c r="L177" i="12"/>
  <c r="K177" i="12"/>
  <c r="J177" i="12"/>
  <c r="I177" i="12"/>
  <c r="H177" i="12"/>
  <c r="G177" i="12"/>
  <c r="F177" i="12"/>
  <c r="E177" i="12"/>
  <c r="D177" i="12"/>
  <c r="C177" i="12"/>
  <c r="B177" i="12"/>
  <c r="L176" i="12"/>
  <c r="K176" i="12"/>
  <c r="J176" i="12"/>
  <c r="I176" i="12"/>
  <c r="H176" i="12"/>
  <c r="G176" i="12"/>
  <c r="F176" i="12"/>
  <c r="N176" i="12" s="1"/>
  <c r="E176" i="12"/>
  <c r="D176" i="12"/>
  <c r="C176" i="12"/>
  <c r="B176" i="12"/>
  <c r="L175" i="12"/>
  <c r="K175" i="12"/>
  <c r="J175" i="12"/>
  <c r="I175" i="12"/>
  <c r="H175" i="12"/>
  <c r="G175" i="12"/>
  <c r="F175" i="12"/>
  <c r="O175" i="12" s="1"/>
  <c r="E175" i="12"/>
  <c r="D175" i="12"/>
  <c r="C175" i="12"/>
  <c r="B175" i="12"/>
  <c r="L174" i="12"/>
  <c r="K174" i="12"/>
  <c r="J174" i="12"/>
  <c r="I174" i="12"/>
  <c r="H174" i="12"/>
  <c r="G174" i="12"/>
  <c r="F174" i="12"/>
  <c r="E174" i="12"/>
  <c r="D174" i="12"/>
  <c r="C174" i="12"/>
  <c r="B174" i="12"/>
  <c r="L173" i="12"/>
  <c r="K173" i="12"/>
  <c r="J173" i="12"/>
  <c r="I173" i="12"/>
  <c r="H173" i="12"/>
  <c r="G173" i="12"/>
  <c r="F173" i="12"/>
  <c r="E173" i="12"/>
  <c r="D173" i="12"/>
  <c r="C173" i="12"/>
  <c r="B173" i="12"/>
  <c r="L172" i="12"/>
  <c r="K172" i="12"/>
  <c r="J172" i="12"/>
  <c r="I172" i="12"/>
  <c r="H172" i="12"/>
  <c r="G172" i="12"/>
  <c r="F172" i="12"/>
  <c r="O172" i="12" s="1"/>
  <c r="E172" i="12"/>
  <c r="D172" i="12"/>
  <c r="C172" i="12"/>
  <c r="B172" i="12"/>
  <c r="L171" i="12"/>
  <c r="K171" i="12"/>
  <c r="J171" i="12"/>
  <c r="I171" i="12"/>
  <c r="H171" i="12"/>
  <c r="G171" i="12"/>
  <c r="F171" i="12"/>
  <c r="O171" i="12" s="1"/>
  <c r="E171" i="12"/>
  <c r="D171" i="12"/>
  <c r="C171" i="12"/>
  <c r="B171" i="12"/>
  <c r="L170" i="12"/>
  <c r="K170" i="12"/>
  <c r="J170" i="12"/>
  <c r="I170" i="12"/>
  <c r="H170" i="12"/>
  <c r="G170" i="12"/>
  <c r="F170" i="12"/>
  <c r="E170" i="12"/>
  <c r="D170" i="12"/>
  <c r="C170" i="12"/>
  <c r="B170" i="12"/>
  <c r="L169" i="12"/>
  <c r="K169" i="12"/>
  <c r="J169" i="12"/>
  <c r="I169" i="12"/>
  <c r="H169" i="12"/>
  <c r="G169" i="12"/>
  <c r="F169" i="12"/>
  <c r="E169" i="12"/>
  <c r="D169" i="12"/>
  <c r="C169" i="12"/>
  <c r="B169" i="12"/>
  <c r="L168" i="12"/>
  <c r="K168" i="12"/>
  <c r="J168" i="12"/>
  <c r="I168" i="12"/>
  <c r="H168" i="12"/>
  <c r="G168" i="12"/>
  <c r="F168" i="12"/>
  <c r="O168" i="12" s="1"/>
  <c r="E168" i="12"/>
  <c r="D168" i="12"/>
  <c r="C168" i="12"/>
  <c r="B168" i="12"/>
  <c r="L167" i="12"/>
  <c r="K167" i="12"/>
  <c r="J167" i="12"/>
  <c r="I167" i="12"/>
  <c r="H167" i="12"/>
  <c r="G167" i="12"/>
  <c r="F167" i="12"/>
  <c r="O167" i="12" s="1"/>
  <c r="E167" i="12"/>
  <c r="D167" i="12"/>
  <c r="C167" i="12"/>
  <c r="B167" i="12"/>
  <c r="L166" i="12"/>
  <c r="K166" i="12"/>
  <c r="J166" i="12"/>
  <c r="I166" i="12"/>
  <c r="H166" i="12"/>
  <c r="G166" i="12"/>
  <c r="F166" i="12"/>
  <c r="O166" i="12" s="1"/>
  <c r="E166" i="12"/>
  <c r="D166" i="12"/>
  <c r="C166" i="12"/>
  <c r="B166" i="12"/>
  <c r="L165" i="12"/>
  <c r="K165" i="12"/>
  <c r="J165" i="12"/>
  <c r="I165" i="12"/>
  <c r="H165" i="12"/>
  <c r="G165" i="12"/>
  <c r="F165" i="12"/>
  <c r="O165" i="12" s="1"/>
  <c r="E165" i="12"/>
  <c r="D165" i="12"/>
  <c r="C165" i="12"/>
  <c r="B165" i="12"/>
  <c r="L164" i="12"/>
  <c r="K164" i="12"/>
  <c r="J164" i="12"/>
  <c r="I164" i="12"/>
  <c r="H164" i="12"/>
  <c r="G164" i="12"/>
  <c r="F164" i="12"/>
  <c r="N164" i="12" s="1"/>
  <c r="E164" i="12"/>
  <c r="D164" i="12"/>
  <c r="C164" i="12"/>
  <c r="B164" i="12"/>
  <c r="L163" i="12"/>
  <c r="K163" i="12"/>
  <c r="J163" i="12"/>
  <c r="I163" i="12"/>
  <c r="H163" i="12"/>
  <c r="G163" i="12"/>
  <c r="F163" i="12"/>
  <c r="O163" i="12" s="1"/>
  <c r="E163" i="12"/>
  <c r="D163" i="12"/>
  <c r="C163" i="12"/>
  <c r="B163" i="12"/>
  <c r="L162" i="12"/>
  <c r="K162" i="12"/>
  <c r="J162" i="12"/>
  <c r="I162" i="12"/>
  <c r="H162" i="12"/>
  <c r="G162" i="12"/>
  <c r="F162" i="12"/>
  <c r="O162" i="12" s="1"/>
  <c r="E162" i="12"/>
  <c r="D162" i="12"/>
  <c r="C162" i="12"/>
  <c r="B162" i="12"/>
  <c r="L161" i="12"/>
  <c r="K161" i="12"/>
  <c r="J161" i="12"/>
  <c r="I161" i="12"/>
  <c r="H161" i="12"/>
  <c r="G161" i="12"/>
  <c r="F161" i="12"/>
  <c r="O161" i="12" s="1"/>
  <c r="E161" i="12"/>
  <c r="D161" i="12"/>
  <c r="C161" i="12"/>
  <c r="B161" i="12"/>
  <c r="L160" i="12"/>
  <c r="K160" i="12"/>
  <c r="J160" i="12"/>
  <c r="I160" i="12"/>
  <c r="H160" i="12"/>
  <c r="G160" i="12"/>
  <c r="F160" i="12"/>
  <c r="N160" i="12" s="1"/>
  <c r="E160" i="12"/>
  <c r="D160" i="12"/>
  <c r="C160" i="12"/>
  <c r="B160" i="12"/>
  <c r="L159" i="12"/>
  <c r="K159" i="12"/>
  <c r="J159" i="12"/>
  <c r="I159" i="12"/>
  <c r="H159" i="12"/>
  <c r="G159" i="12"/>
  <c r="F159" i="12"/>
  <c r="O159" i="12" s="1"/>
  <c r="E159" i="12"/>
  <c r="D159" i="12"/>
  <c r="C159" i="12"/>
  <c r="B159" i="12"/>
  <c r="L158" i="12"/>
  <c r="K158" i="12"/>
  <c r="J158" i="12"/>
  <c r="I158" i="12"/>
  <c r="H158" i="12"/>
  <c r="G158" i="12"/>
  <c r="F158" i="12"/>
  <c r="O158" i="12" s="1"/>
  <c r="E158" i="12"/>
  <c r="D158" i="12"/>
  <c r="C158" i="12"/>
  <c r="B158" i="12"/>
  <c r="L157" i="12"/>
  <c r="K157" i="12"/>
  <c r="J157" i="12"/>
  <c r="I157" i="12"/>
  <c r="H157" i="12"/>
  <c r="G157" i="12"/>
  <c r="F157" i="12"/>
  <c r="O157" i="12" s="1"/>
  <c r="E157" i="12"/>
  <c r="D157" i="12"/>
  <c r="C157" i="12"/>
  <c r="B157" i="12"/>
  <c r="L156" i="12"/>
  <c r="K156" i="12"/>
  <c r="J156" i="12"/>
  <c r="I156" i="12"/>
  <c r="H156" i="12"/>
  <c r="G156" i="12"/>
  <c r="F156" i="12"/>
  <c r="O156" i="12" s="1"/>
  <c r="E156" i="12"/>
  <c r="D156" i="12"/>
  <c r="C156" i="12"/>
  <c r="B156" i="12"/>
  <c r="L155" i="12"/>
  <c r="K155" i="12"/>
  <c r="J155" i="12"/>
  <c r="I155" i="12"/>
  <c r="H155" i="12"/>
  <c r="G155" i="12"/>
  <c r="F155" i="12"/>
  <c r="O155" i="12" s="1"/>
  <c r="E155" i="12"/>
  <c r="D155" i="12"/>
  <c r="C155" i="12"/>
  <c r="B155" i="12"/>
  <c r="L154" i="12"/>
  <c r="K154" i="12"/>
  <c r="J154" i="12"/>
  <c r="I154" i="12"/>
  <c r="H154" i="12"/>
  <c r="G154" i="12"/>
  <c r="F154" i="12"/>
  <c r="O154" i="12" s="1"/>
  <c r="E154" i="12"/>
  <c r="D154" i="12"/>
  <c r="C154" i="12"/>
  <c r="B154" i="12"/>
  <c r="L153" i="12"/>
  <c r="K153" i="12"/>
  <c r="J153" i="12"/>
  <c r="I153" i="12"/>
  <c r="H153" i="12"/>
  <c r="G153" i="12"/>
  <c r="F153" i="12"/>
  <c r="O153" i="12" s="1"/>
  <c r="E153" i="12"/>
  <c r="D153" i="12"/>
  <c r="C153" i="12"/>
  <c r="B153" i="12"/>
  <c r="L152" i="12"/>
  <c r="K152" i="12"/>
  <c r="J152" i="12"/>
  <c r="I152" i="12"/>
  <c r="H152" i="12"/>
  <c r="G152" i="12"/>
  <c r="F152" i="12"/>
  <c r="O152" i="12" s="1"/>
  <c r="E152" i="12"/>
  <c r="D152" i="12"/>
  <c r="C152" i="12"/>
  <c r="B152" i="12"/>
  <c r="L151" i="12"/>
  <c r="K151" i="12"/>
  <c r="J151" i="12"/>
  <c r="I151" i="12"/>
  <c r="H151" i="12"/>
  <c r="G151" i="12"/>
  <c r="F151" i="12"/>
  <c r="O151" i="12" s="1"/>
  <c r="E151" i="12"/>
  <c r="D151" i="12"/>
  <c r="C151" i="12"/>
  <c r="B151" i="12"/>
  <c r="L150" i="12"/>
  <c r="K150" i="12"/>
  <c r="J150" i="12"/>
  <c r="I150" i="12"/>
  <c r="H150" i="12"/>
  <c r="G150" i="12"/>
  <c r="F150" i="12"/>
  <c r="O150" i="12" s="1"/>
  <c r="E150" i="12"/>
  <c r="D150" i="12"/>
  <c r="C150" i="12"/>
  <c r="B150" i="12"/>
  <c r="L149" i="12"/>
  <c r="K149" i="12"/>
  <c r="J149" i="12"/>
  <c r="I149" i="12"/>
  <c r="H149" i="12"/>
  <c r="G149" i="12"/>
  <c r="F149" i="12"/>
  <c r="O149" i="12" s="1"/>
  <c r="E149" i="12"/>
  <c r="D149" i="12"/>
  <c r="C149" i="12"/>
  <c r="B149" i="12"/>
  <c r="L148" i="12"/>
  <c r="K148" i="12"/>
  <c r="J148" i="12"/>
  <c r="I148" i="12"/>
  <c r="H148" i="12"/>
  <c r="G148" i="12"/>
  <c r="F148" i="12"/>
  <c r="N148" i="12" s="1"/>
  <c r="E148" i="12"/>
  <c r="D148" i="12"/>
  <c r="C148" i="12"/>
  <c r="B148" i="12"/>
  <c r="L147" i="12"/>
  <c r="K147" i="12"/>
  <c r="J147" i="12"/>
  <c r="I147" i="12"/>
  <c r="H147" i="12"/>
  <c r="G147" i="12"/>
  <c r="F147" i="12"/>
  <c r="O147" i="12" s="1"/>
  <c r="E147" i="12"/>
  <c r="D147" i="12"/>
  <c r="C147" i="12"/>
  <c r="B147" i="12"/>
  <c r="L146" i="12"/>
  <c r="K146" i="12"/>
  <c r="J146" i="12"/>
  <c r="I146" i="12"/>
  <c r="H146" i="12"/>
  <c r="G146" i="12"/>
  <c r="F146" i="12"/>
  <c r="O146" i="12" s="1"/>
  <c r="E146" i="12"/>
  <c r="D146" i="12"/>
  <c r="C146" i="12"/>
  <c r="B146" i="12"/>
  <c r="L145" i="12"/>
  <c r="K145" i="12"/>
  <c r="J145" i="12"/>
  <c r="I145" i="12"/>
  <c r="H145" i="12"/>
  <c r="G145" i="12"/>
  <c r="F145" i="12"/>
  <c r="O145" i="12" s="1"/>
  <c r="E145" i="12"/>
  <c r="D145" i="12"/>
  <c r="C145" i="12"/>
  <c r="B145" i="12"/>
  <c r="L144" i="12"/>
  <c r="K144" i="12"/>
  <c r="J144" i="12"/>
  <c r="I144" i="12"/>
  <c r="H144" i="12"/>
  <c r="G144" i="12"/>
  <c r="F144" i="12"/>
  <c r="N144" i="12" s="1"/>
  <c r="E144" i="12"/>
  <c r="D144" i="12"/>
  <c r="C144" i="12"/>
  <c r="B144" i="12"/>
  <c r="L143" i="12"/>
  <c r="K143" i="12"/>
  <c r="J143" i="12"/>
  <c r="I143" i="12"/>
  <c r="H143" i="12"/>
  <c r="G143" i="12"/>
  <c r="F143" i="12"/>
  <c r="O143" i="12" s="1"/>
  <c r="E143" i="12"/>
  <c r="D143" i="12"/>
  <c r="C143" i="12"/>
  <c r="B143" i="12"/>
  <c r="L142" i="12"/>
  <c r="K142" i="12"/>
  <c r="J142" i="12"/>
  <c r="I142" i="12"/>
  <c r="H142" i="12"/>
  <c r="G142" i="12"/>
  <c r="F142" i="12"/>
  <c r="O142" i="12" s="1"/>
  <c r="E142" i="12"/>
  <c r="D142" i="12"/>
  <c r="C142" i="12"/>
  <c r="B142" i="12"/>
  <c r="L141" i="12"/>
  <c r="K141" i="12"/>
  <c r="J141" i="12"/>
  <c r="I141" i="12"/>
  <c r="H141" i="12"/>
  <c r="G141" i="12"/>
  <c r="F141" i="12"/>
  <c r="O141" i="12" s="1"/>
  <c r="E141" i="12"/>
  <c r="D141" i="12"/>
  <c r="C141" i="12"/>
  <c r="B141" i="12"/>
  <c r="L140" i="12"/>
  <c r="K140" i="12"/>
  <c r="J140" i="12"/>
  <c r="I140" i="12"/>
  <c r="H140" i="12"/>
  <c r="G140" i="12"/>
  <c r="F140" i="12"/>
  <c r="O140" i="12" s="1"/>
  <c r="E140" i="12"/>
  <c r="D140" i="12"/>
  <c r="C140" i="12"/>
  <c r="B140" i="12"/>
  <c r="L139" i="12"/>
  <c r="K139" i="12"/>
  <c r="J139" i="12"/>
  <c r="I139" i="12"/>
  <c r="H139" i="12"/>
  <c r="G139" i="12"/>
  <c r="F139" i="12"/>
  <c r="O139" i="12" s="1"/>
  <c r="E139" i="12"/>
  <c r="D139" i="12"/>
  <c r="C139" i="12"/>
  <c r="B139" i="12"/>
  <c r="L138" i="12"/>
  <c r="K138" i="12"/>
  <c r="J138" i="12"/>
  <c r="I138" i="12"/>
  <c r="H138" i="12"/>
  <c r="G138" i="12"/>
  <c r="F138" i="12"/>
  <c r="O138" i="12" s="1"/>
  <c r="E138" i="12"/>
  <c r="D138" i="12"/>
  <c r="C138" i="12"/>
  <c r="B138" i="12"/>
  <c r="L137" i="12"/>
  <c r="K137" i="12"/>
  <c r="J137" i="12"/>
  <c r="I137" i="12"/>
  <c r="H137" i="12"/>
  <c r="G137" i="12"/>
  <c r="F137" i="12"/>
  <c r="O137" i="12" s="1"/>
  <c r="E137" i="12"/>
  <c r="D137" i="12"/>
  <c r="C137" i="12"/>
  <c r="B137" i="12"/>
  <c r="L136" i="12"/>
  <c r="K136" i="12"/>
  <c r="J136" i="12"/>
  <c r="I136" i="12"/>
  <c r="H136" i="12"/>
  <c r="G136" i="12"/>
  <c r="F136" i="12"/>
  <c r="O136" i="12" s="1"/>
  <c r="E136" i="12"/>
  <c r="D136" i="12"/>
  <c r="C136" i="12"/>
  <c r="B136" i="12"/>
  <c r="L135" i="12"/>
  <c r="K135" i="12"/>
  <c r="J135" i="12"/>
  <c r="I135" i="12"/>
  <c r="H135" i="12"/>
  <c r="G135" i="12"/>
  <c r="F135" i="12"/>
  <c r="O135" i="12" s="1"/>
  <c r="E135" i="12"/>
  <c r="D135" i="12"/>
  <c r="C135" i="12"/>
  <c r="B135" i="12"/>
  <c r="L134" i="12"/>
  <c r="K134" i="12"/>
  <c r="J134" i="12"/>
  <c r="I134" i="12"/>
  <c r="H134" i="12"/>
  <c r="G134" i="12"/>
  <c r="F134" i="12"/>
  <c r="O134" i="12" s="1"/>
  <c r="E134" i="12"/>
  <c r="D134" i="12"/>
  <c r="C134" i="12"/>
  <c r="B134" i="12"/>
  <c r="L133" i="12"/>
  <c r="K133" i="12"/>
  <c r="J133" i="12"/>
  <c r="I133" i="12"/>
  <c r="H133" i="12"/>
  <c r="G133" i="12"/>
  <c r="F133" i="12"/>
  <c r="O133" i="12" s="1"/>
  <c r="E133" i="12"/>
  <c r="D133" i="12"/>
  <c r="C133" i="12"/>
  <c r="B133" i="12"/>
  <c r="L132" i="12"/>
  <c r="K132" i="12"/>
  <c r="J132" i="12"/>
  <c r="I132" i="12"/>
  <c r="H132" i="12"/>
  <c r="G132" i="12"/>
  <c r="F132" i="12"/>
  <c r="N132" i="12" s="1"/>
  <c r="E132" i="12"/>
  <c r="D132" i="12"/>
  <c r="C132" i="12"/>
  <c r="B132" i="12"/>
  <c r="L131" i="12"/>
  <c r="K131" i="12"/>
  <c r="J131" i="12"/>
  <c r="I131" i="12"/>
  <c r="H131" i="12"/>
  <c r="G131" i="12"/>
  <c r="F131" i="12"/>
  <c r="O131" i="12" s="1"/>
  <c r="E131" i="12"/>
  <c r="D131" i="12"/>
  <c r="C131" i="12"/>
  <c r="B131" i="12"/>
  <c r="L130" i="12"/>
  <c r="K130" i="12"/>
  <c r="J130" i="12"/>
  <c r="I130" i="12"/>
  <c r="H130" i="12"/>
  <c r="G130" i="12"/>
  <c r="F130" i="12"/>
  <c r="O130" i="12" s="1"/>
  <c r="E130" i="12"/>
  <c r="D130" i="12"/>
  <c r="C130" i="12"/>
  <c r="B130" i="12"/>
  <c r="L129" i="12"/>
  <c r="K129" i="12"/>
  <c r="J129" i="12"/>
  <c r="I129" i="12"/>
  <c r="H129" i="12"/>
  <c r="G129" i="12"/>
  <c r="F129" i="12"/>
  <c r="O129" i="12" s="1"/>
  <c r="E129" i="12"/>
  <c r="D129" i="12"/>
  <c r="C129" i="12"/>
  <c r="B129" i="12"/>
  <c r="L128" i="12"/>
  <c r="K128" i="12"/>
  <c r="J128" i="12"/>
  <c r="I128" i="12"/>
  <c r="H128" i="12"/>
  <c r="G128" i="12"/>
  <c r="F128" i="12"/>
  <c r="N128" i="12" s="1"/>
  <c r="E128" i="12"/>
  <c r="D128" i="12"/>
  <c r="C128" i="12"/>
  <c r="B128" i="12"/>
  <c r="L127" i="12"/>
  <c r="K127" i="12"/>
  <c r="J127" i="12"/>
  <c r="I127" i="12"/>
  <c r="H127" i="12"/>
  <c r="G127" i="12"/>
  <c r="F127" i="12"/>
  <c r="O127" i="12" s="1"/>
  <c r="E127" i="12"/>
  <c r="D127" i="12"/>
  <c r="C127" i="12"/>
  <c r="B127" i="12"/>
  <c r="L126" i="12"/>
  <c r="K126" i="12"/>
  <c r="J126" i="12"/>
  <c r="I126" i="12"/>
  <c r="H126" i="12"/>
  <c r="G126" i="12"/>
  <c r="F126" i="12"/>
  <c r="O126" i="12" s="1"/>
  <c r="E126" i="12"/>
  <c r="D126" i="12"/>
  <c r="C126" i="12"/>
  <c r="B126" i="12"/>
  <c r="L125" i="12"/>
  <c r="K125" i="12"/>
  <c r="J125" i="12"/>
  <c r="I125" i="12"/>
  <c r="H125" i="12"/>
  <c r="G125" i="12"/>
  <c r="F125" i="12"/>
  <c r="O125" i="12" s="1"/>
  <c r="E125" i="12"/>
  <c r="D125" i="12"/>
  <c r="C125" i="12"/>
  <c r="B125" i="12"/>
  <c r="L124" i="12"/>
  <c r="K124" i="12"/>
  <c r="J124" i="12"/>
  <c r="I124" i="12"/>
  <c r="H124" i="12"/>
  <c r="G124" i="12"/>
  <c r="F124" i="12"/>
  <c r="O124" i="12" s="1"/>
  <c r="E124" i="12"/>
  <c r="D124" i="12"/>
  <c r="C124" i="12"/>
  <c r="B124" i="12"/>
  <c r="L123" i="12"/>
  <c r="K123" i="12"/>
  <c r="J123" i="12"/>
  <c r="I123" i="12"/>
  <c r="H123" i="12"/>
  <c r="G123" i="12"/>
  <c r="F123" i="12"/>
  <c r="O123" i="12" s="1"/>
  <c r="E123" i="12"/>
  <c r="D123" i="12"/>
  <c r="C123" i="12"/>
  <c r="B123" i="12"/>
  <c r="L122" i="12"/>
  <c r="K122" i="12"/>
  <c r="J122" i="12"/>
  <c r="I122" i="12"/>
  <c r="H122" i="12"/>
  <c r="G122" i="12"/>
  <c r="F122" i="12"/>
  <c r="O122" i="12" s="1"/>
  <c r="E122" i="12"/>
  <c r="D122" i="12"/>
  <c r="C122" i="12"/>
  <c r="B122" i="12"/>
  <c r="L121" i="12"/>
  <c r="K121" i="12"/>
  <c r="J121" i="12"/>
  <c r="I121" i="12"/>
  <c r="H121" i="12"/>
  <c r="G121" i="12"/>
  <c r="F121" i="12"/>
  <c r="O121" i="12" s="1"/>
  <c r="E121" i="12"/>
  <c r="D121" i="12"/>
  <c r="C121" i="12"/>
  <c r="B121" i="12"/>
  <c r="L120" i="12"/>
  <c r="K120" i="12"/>
  <c r="J120" i="12"/>
  <c r="I120" i="12"/>
  <c r="H120" i="12"/>
  <c r="G120" i="12"/>
  <c r="F120" i="12"/>
  <c r="O120" i="12" s="1"/>
  <c r="E120" i="12"/>
  <c r="D120" i="12"/>
  <c r="C120" i="12"/>
  <c r="B120" i="12"/>
  <c r="L119" i="12"/>
  <c r="K119" i="12"/>
  <c r="J119" i="12"/>
  <c r="I119" i="12"/>
  <c r="H119" i="12"/>
  <c r="G119" i="12"/>
  <c r="F119" i="12"/>
  <c r="O119" i="12" s="1"/>
  <c r="E119" i="12"/>
  <c r="D119" i="12"/>
  <c r="C119" i="12"/>
  <c r="B119" i="12"/>
  <c r="L118" i="12"/>
  <c r="K118" i="12"/>
  <c r="J118" i="12"/>
  <c r="I118" i="12"/>
  <c r="H118" i="12"/>
  <c r="G118" i="12"/>
  <c r="F118" i="12"/>
  <c r="O118" i="12" s="1"/>
  <c r="E118" i="12"/>
  <c r="D118" i="12"/>
  <c r="C118" i="12"/>
  <c r="B118" i="12"/>
  <c r="L117" i="12"/>
  <c r="K117" i="12"/>
  <c r="J117" i="12"/>
  <c r="I117" i="12"/>
  <c r="H117" i="12"/>
  <c r="G117" i="12"/>
  <c r="F117" i="12"/>
  <c r="O117" i="12" s="1"/>
  <c r="E117" i="12"/>
  <c r="D117" i="12"/>
  <c r="C117" i="12"/>
  <c r="B117" i="12"/>
  <c r="L116" i="12"/>
  <c r="K116" i="12"/>
  <c r="J116" i="12"/>
  <c r="I116" i="12"/>
  <c r="H116" i="12"/>
  <c r="G116" i="12"/>
  <c r="F116" i="12"/>
  <c r="N116" i="12" s="1"/>
  <c r="E116" i="12"/>
  <c r="D116" i="12"/>
  <c r="C116" i="12"/>
  <c r="B116" i="12"/>
  <c r="L115" i="12"/>
  <c r="K115" i="12"/>
  <c r="J115" i="12"/>
  <c r="I115" i="12"/>
  <c r="H115" i="12"/>
  <c r="G115" i="12"/>
  <c r="F115" i="12"/>
  <c r="O115" i="12" s="1"/>
  <c r="E115" i="12"/>
  <c r="D115" i="12"/>
  <c r="C115" i="12"/>
  <c r="B115" i="12"/>
  <c r="L114" i="12"/>
  <c r="K114" i="12"/>
  <c r="J114" i="12"/>
  <c r="I114" i="12"/>
  <c r="H114" i="12"/>
  <c r="G114" i="12"/>
  <c r="F114" i="12"/>
  <c r="O114" i="12" s="1"/>
  <c r="E114" i="12"/>
  <c r="D114" i="12"/>
  <c r="C114" i="12"/>
  <c r="B114" i="12"/>
  <c r="L113" i="12"/>
  <c r="K113" i="12"/>
  <c r="J113" i="12"/>
  <c r="I113" i="12"/>
  <c r="H113" i="12"/>
  <c r="G113" i="12"/>
  <c r="F113" i="12"/>
  <c r="O113" i="12" s="1"/>
  <c r="E113" i="12"/>
  <c r="D113" i="12"/>
  <c r="C113" i="12"/>
  <c r="B113" i="12"/>
  <c r="L112" i="12"/>
  <c r="K112" i="12"/>
  <c r="J112" i="12"/>
  <c r="I112" i="12"/>
  <c r="H112" i="12"/>
  <c r="G112" i="12"/>
  <c r="F112" i="12"/>
  <c r="N112" i="12" s="1"/>
  <c r="E112" i="12"/>
  <c r="D112" i="12"/>
  <c r="C112" i="12"/>
  <c r="B112" i="12"/>
  <c r="L111" i="12"/>
  <c r="K111" i="12"/>
  <c r="J111" i="12"/>
  <c r="I111" i="12"/>
  <c r="H111" i="12"/>
  <c r="G111" i="12"/>
  <c r="F111" i="12"/>
  <c r="O111" i="12" s="1"/>
  <c r="E111" i="12"/>
  <c r="D111" i="12"/>
  <c r="C111" i="12"/>
  <c r="B111" i="12"/>
  <c r="L110" i="12"/>
  <c r="K110" i="12"/>
  <c r="J110" i="12"/>
  <c r="I110" i="12"/>
  <c r="H110" i="12"/>
  <c r="G110" i="12"/>
  <c r="F110" i="12"/>
  <c r="O110" i="12" s="1"/>
  <c r="E110" i="12"/>
  <c r="D110" i="12"/>
  <c r="C110" i="12"/>
  <c r="B110" i="12"/>
  <c r="L109" i="12"/>
  <c r="K109" i="12"/>
  <c r="J109" i="12"/>
  <c r="I109" i="12"/>
  <c r="H109" i="12"/>
  <c r="G109" i="12"/>
  <c r="F109" i="12"/>
  <c r="O109" i="12" s="1"/>
  <c r="E109" i="12"/>
  <c r="D109" i="12"/>
  <c r="C109" i="12"/>
  <c r="B109" i="12"/>
  <c r="L108" i="12"/>
  <c r="K108" i="12"/>
  <c r="J108" i="12"/>
  <c r="I108" i="12"/>
  <c r="H108" i="12"/>
  <c r="G108" i="12"/>
  <c r="F108" i="12"/>
  <c r="O108" i="12" s="1"/>
  <c r="E108" i="12"/>
  <c r="D108" i="12"/>
  <c r="C108" i="12"/>
  <c r="B108" i="12"/>
  <c r="L107" i="12"/>
  <c r="K107" i="12"/>
  <c r="J107" i="12"/>
  <c r="I107" i="12"/>
  <c r="H107" i="12"/>
  <c r="G107" i="12"/>
  <c r="F107" i="12"/>
  <c r="O107" i="12" s="1"/>
  <c r="E107" i="12"/>
  <c r="D107" i="12"/>
  <c r="C107" i="12"/>
  <c r="B107" i="12"/>
  <c r="L106" i="12"/>
  <c r="K106" i="12"/>
  <c r="J106" i="12"/>
  <c r="I106" i="12"/>
  <c r="H106" i="12"/>
  <c r="G106" i="12"/>
  <c r="F106" i="12"/>
  <c r="O106" i="12" s="1"/>
  <c r="E106" i="12"/>
  <c r="D106" i="12"/>
  <c r="C106" i="12"/>
  <c r="B106" i="12"/>
  <c r="L105" i="12"/>
  <c r="K105" i="12"/>
  <c r="J105" i="12"/>
  <c r="I105" i="12"/>
  <c r="H105" i="12"/>
  <c r="G105" i="12"/>
  <c r="F105" i="12"/>
  <c r="O105" i="12" s="1"/>
  <c r="E105" i="12"/>
  <c r="D105" i="12"/>
  <c r="C105" i="12"/>
  <c r="B105" i="12"/>
  <c r="L104" i="12"/>
  <c r="K104" i="12"/>
  <c r="J104" i="12"/>
  <c r="I104" i="12"/>
  <c r="H104" i="12"/>
  <c r="G104" i="12"/>
  <c r="F104" i="12"/>
  <c r="O104" i="12" s="1"/>
  <c r="E104" i="12"/>
  <c r="D104" i="12"/>
  <c r="C104" i="12"/>
  <c r="B104" i="12"/>
  <c r="L103" i="12"/>
  <c r="K103" i="12"/>
  <c r="J103" i="12"/>
  <c r="I103" i="12"/>
  <c r="H103" i="12"/>
  <c r="G103" i="12"/>
  <c r="F103" i="12"/>
  <c r="O103" i="12" s="1"/>
  <c r="E103" i="12"/>
  <c r="D103" i="12"/>
  <c r="C103" i="12"/>
  <c r="B103" i="12"/>
  <c r="L102" i="12"/>
  <c r="K102" i="12"/>
  <c r="J102" i="12"/>
  <c r="I102" i="12"/>
  <c r="H102" i="12"/>
  <c r="G102" i="12"/>
  <c r="F102" i="12"/>
  <c r="O102" i="12" s="1"/>
  <c r="E102" i="12"/>
  <c r="D102" i="12"/>
  <c r="C102" i="12"/>
  <c r="B102" i="12"/>
  <c r="L101" i="12"/>
  <c r="K101" i="12"/>
  <c r="J101" i="12"/>
  <c r="I101" i="12"/>
  <c r="H101" i="12"/>
  <c r="G101" i="12"/>
  <c r="F101" i="12"/>
  <c r="O101" i="12" s="1"/>
  <c r="E101" i="12"/>
  <c r="D101" i="12"/>
  <c r="C101" i="12"/>
  <c r="B101" i="12"/>
  <c r="L100" i="12"/>
  <c r="K100" i="12"/>
  <c r="J100" i="12"/>
  <c r="I100" i="12"/>
  <c r="H100" i="12"/>
  <c r="G100" i="12"/>
  <c r="F100" i="12"/>
  <c r="N100" i="12" s="1"/>
  <c r="E100" i="12"/>
  <c r="D100" i="12"/>
  <c r="C100" i="12"/>
  <c r="B100" i="12"/>
  <c r="L99" i="12"/>
  <c r="K99" i="12"/>
  <c r="J99" i="12"/>
  <c r="I99" i="12"/>
  <c r="H99" i="12"/>
  <c r="G99" i="12"/>
  <c r="F99" i="12"/>
  <c r="O99" i="12" s="1"/>
  <c r="E99" i="12"/>
  <c r="D99" i="12"/>
  <c r="C99" i="12"/>
  <c r="B99" i="12"/>
  <c r="L98" i="12"/>
  <c r="K98" i="12"/>
  <c r="J98" i="12"/>
  <c r="I98" i="12"/>
  <c r="H98" i="12"/>
  <c r="G98" i="12"/>
  <c r="F98" i="12"/>
  <c r="O98" i="12" s="1"/>
  <c r="E98" i="12"/>
  <c r="D98" i="12"/>
  <c r="C98" i="12"/>
  <c r="B98" i="12"/>
  <c r="L97" i="12"/>
  <c r="K97" i="12"/>
  <c r="J97" i="12"/>
  <c r="I97" i="12"/>
  <c r="H97" i="12"/>
  <c r="G97" i="12"/>
  <c r="F97" i="12"/>
  <c r="O97" i="12" s="1"/>
  <c r="E97" i="12"/>
  <c r="D97" i="12"/>
  <c r="C97" i="12"/>
  <c r="B97" i="12"/>
  <c r="L96" i="12"/>
  <c r="K96" i="12"/>
  <c r="J96" i="12"/>
  <c r="I96" i="12"/>
  <c r="H96" i="12"/>
  <c r="G96" i="12"/>
  <c r="F96" i="12"/>
  <c r="N96" i="12" s="1"/>
  <c r="E96" i="12"/>
  <c r="D96" i="12"/>
  <c r="C96" i="12"/>
  <c r="B96" i="12"/>
  <c r="L95" i="12"/>
  <c r="K95" i="12"/>
  <c r="J95" i="12"/>
  <c r="I95" i="12"/>
  <c r="H95" i="12"/>
  <c r="G95" i="12"/>
  <c r="F95" i="12"/>
  <c r="O95" i="12" s="1"/>
  <c r="E95" i="12"/>
  <c r="D95" i="12"/>
  <c r="C95" i="12"/>
  <c r="B95" i="12"/>
  <c r="L94" i="12"/>
  <c r="K94" i="12"/>
  <c r="J94" i="12"/>
  <c r="I94" i="12"/>
  <c r="H94" i="12"/>
  <c r="G94" i="12"/>
  <c r="F94" i="12"/>
  <c r="O94" i="12" s="1"/>
  <c r="E94" i="12"/>
  <c r="D94" i="12"/>
  <c r="C94" i="12"/>
  <c r="B94" i="12"/>
  <c r="L93" i="12"/>
  <c r="K93" i="12"/>
  <c r="J93" i="12"/>
  <c r="I93" i="12"/>
  <c r="H93" i="12"/>
  <c r="G93" i="12"/>
  <c r="F93" i="12"/>
  <c r="O93" i="12" s="1"/>
  <c r="E93" i="12"/>
  <c r="D93" i="12"/>
  <c r="C93" i="12"/>
  <c r="B93" i="12"/>
  <c r="L92" i="12"/>
  <c r="K92" i="12"/>
  <c r="J92" i="12"/>
  <c r="I92" i="12"/>
  <c r="H92" i="12"/>
  <c r="G92" i="12"/>
  <c r="F92" i="12"/>
  <c r="O92" i="12" s="1"/>
  <c r="E92" i="12"/>
  <c r="D92" i="12"/>
  <c r="C92" i="12"/>
  <c r="B92" i="12"/>
  <c r="L91" i="12"/>
  <c r="K91" i="12"/>
  <c r="J91" i="12"/>
  <c r="I91" i="12"/>
  <c r="H91" i="12"/>
  <c r="G91" i="12"/>
  <c r="F91" i="12"/>
  <c r="O91" i="12" s="1"/>
  <c r="E91" i="12"/>
  <c r="D91" i="12"/>
  <c r="C91" i="12"/>
  <c r="B91" i="12"/>
  <c r="L90" i="12"/>
  <c r="K90" i="12"/>
  <c r="J90" i="12"/>
  <c r="I90" i="12"/>
  <c r="H90" i="12"/>
  <c r="G90" i="12"/>
  <c r="F90" i="12"/>
  <c r="O90" i="12" s="1"/>
  <c r="E90" i="12"/>
  <c r="D90" i="12"/>
  <c r="C90" i="12"/>
  <c r="B90" i="12"/>
  <c r="L89" i="12"/>
  <c r="K89" i="12"/>
  <c r="J89" i="12"/>
  <c r="I89" i="12"/>
  <c r="H89" i="12"/>
  <c r="G89" i="12"/>
  <c r="F89" i="12"/>
  <c r="O89" i="12" s="1"/>
  <c r="E89" i="12"/>
  <c r="D89" i="12"/>
  <c r="C89" i="12"/>
  <c r="B89" i="12"/>
  <c r="L88" i="12"/>
  <c r="K88" i="12"/>
  <c r="J88" i="12"/>
  <c r="I88" i="12"/>
  <c r="H88" i="12"/>
  <c r="G88" i="12"/>
  <c r="F88" i="12"/>
  <c r="O88" i="12" s="1"/>
  <c r="E88" i="12"/>
  <c r="D88" i="12"/>
  <c r="C88" i="12"/>
  <c r="B88" i="12"/>
  <c r="L87" i="12"/>
  <c r="K87" i="12"/>
  <c r="J87" i="12"/>
  <c r="I87" i="12"/>
  <c r="H87" i="12"/>
  <c r="G87" i="12"/>
  <c r="F87" i="12"/>
  <c r="O87" i="12" s="1"/>
  <c r="E87" i="12"/>
  <c r="D87" i="12"/>
  <c r="C87" i="12"/>
  <c r="B87" i="12"/>
  <c r="L86" i="12"/>
  <c r="K86" i="12"/>
  <c r="J86" i="12"/>
  <c r="I86" i="12"/>
  <c r="H86" i="12"/>
  <c r="G86" i="12"/>
  <c r="F86" i="12"/>
  <c r="O86" i="12" s="1"/>
  <c r="E86" i="12"/>
  <c r="D86" i="12"/>
  <c r="C86" i="12"/>
  <c r="B86" i="12"/>
  <c r="L85" i="12"/>
  <c r="K85" i="12"/>
  <c r="J85" i="12"/>
  <c r="I85" i="12"/>
  <c r="H85" i="12"/>
  <c r="G85" i="12"/>
  <c r="F85" i="12"/>
  <c r="O85" i="12" s="1"/>
  <c r="E85" i="12"/>
  <c r="D85" i="12"/>
  <c r="C85" i="12"/>
  <c r="B85" i="12"/>
  <c r="L84" i="12"/>
  <c r="K84" i="12"/>
  <c r="J84" i="12"/>
  <c r="I84" i="12"/>
  <c r="H84" i="12"/>
  <c r="G84" i="12"/>
  <c r="F84" i="12"/>
  <c r="N84" i="12" s="1"/>
  <c r="E84" i="12"/>
  <c r="D84" i="12"/>
  <c r="C84" i="12"/>
  <c r="B84" i="12"/>
  <c r="L83" i="12"/>
  <c r="K83" i="12"/>
  <c r="J83" i="12"/>
  <c r="I83" i="12"/>
  <c r="H83" i="12"/>
  <c r="G83" i="12"/>
  <c r="F83" i="12"/>
  <c r="O83" i="12" s="1"/>
  <c r="E83" i="12"/>
  <c r="D83" i="12"/>
  <c r="C83" i="12"/>
  <c r="B83" i="12"/>
  <c r="L82" i="12"/>
  <c r="K82" i="12"/>
  <c r="J82" i="12"/>
  <c r="I82" i="12"/>
  <c r="H82" i="12"/>
  <c r="G82" i="12"/>
  <c r="F82" i="12"/>
  <c r="O82" i="12" s="1"/>
  <c r="E82" i="12"/>
  <c r="D82" i="12"/>
  <c r="C82" i="12"/>
  <c r="B82" i="12"/>
  <c r="L81" i="12"/>
  <c r="K81" i="12"/>
  <c r="J81" i="12"/>
  <c r="I81" i="12"/>
  <c r="H81" i="12"/>
  <c r="G81" i="12"/>
  <c r="F81" i="12"/>
  <c r="O81" i="12" s="1"/>
  <c r="E81" i="12"/>
  <c r="D81" i="12"/>
  <c r="C81" i="12"/>
  <c r="B81" i="12"/>
  <c r="L80" i="12"/>
  <c r="K80" i="12"/>
  <c r="J80" i="12"/>
  <c r="I80" i="12"/>
  <c r="H80" i="12"/>
  <c r="G80" i="12"/>
  <c r="F80" i="12"/>
  <c r="N80" i="12" s="1"/>
  <c r="E80" i="12"/>
  <c r="D80" i="12"/>
  <c r="C80" i="12"/>
  <c r="B80" i="12"/>
  <c r="L79" i="12"/>
  <c r="K79" i="12"/>
  <c r="J79" i="12"/>
  <c r="I79" i="12"/>
  <c r="H79" i="12"/>
  <c r="G79" i="12"/>
  <c r="F79" i="12"/>
  <c r="O79" i="12" s="1"/>
  <c r="E79" i="12"/>
  <c r="D79" i="12"/>
  <c r="C79" i="12"/>
  <c r="B79" i="12"/>
  <c r="L78" i="12"/>
  <c r="K78" i="12"/>
  <c r="J78" i="12"/>
  <c r="I78" i="12"/>
  <c r="H78" i="12"/>
  <c r="G78" i="12"/>
  <c r="F78" i="12"/>
  <c r="O78" i="12" s="1"/>
  <c r="E78" i="12"/>
  <c r="D78" i="12"/>
  <c r="C78" i="12"/>
  <c r="B78" i="12"/>
  <c r="L77" i="12"/>
  <c r="K77" i="12"/>
  <c r="J77" i="12"/>
  <c r="I77" i="12"/>
  <c r="H77" i="12"/>
  <c r="G77" i="12"/>
  <c r="F77" i="12"/>
  <c r="O77" i="12" s="1"/>
  <c r="E77" i="12"/>
  <c r="D77" i="12"/>
  <c r="C77" i="12"/>
  <c r="B77" i="12"/>
  <c r="L76" i="12"/>
  <c r="K76" i="12"/>
  <c r="J76" i="12"/>
  <c r="I76" i="12"/>
  <c r="H76" i="12"/>
  <c r="G76" i="12"/>
  <c r="F76" i="12"/>
  <c r="O76" i="12" s="1"/>
  <c r="E76" i="12"/>
  <c r="D76" i="12"/>
  <c r="C76" i="12"/>
  <c r="B76" i="12"/>
  <c r="L75" i="12"/>
  <c r="K75" i="12"/>
  <c r="J75" i="12"/>
  <c r="I75" i="12"/>
  <c r="H75" i="12"/>
  <c r="G75" i="12"/>
  <c r="F75" i="12"/>
  <c r="O75" i="12" s="1"/>
  <c r="E75" i="12"/>
  <c r="D75" i="12"/>
  <c r="C75" i="12"/>
  <c r="B75" i="12"/>
  <c r="L74" i="12"/>
  <c r="K74" i="12"/>
  <c r="J74" i="12"/>
  <c r="I74" i="12"/>
  <c r="H74" i="12"/>
  <c r="G74" i="12"/>
  <c r="F74" i="12"/>
  <c r="O74" i="12" s="1"/>
  <c r="E74" i="12"/>
  <c r="D74" i="12"/>
  <c r="C74" i="12"/>
  <c r="B74" i="12"/>
  <c r="L73" i="12"/>
  <c r="K73" i="12"/>
  <c r="J73" i="12"/>
  <c r="I73" i="12"/>
  <c r="H73" i="12"/>
  <c r="G73" i="12"/>
  <c r="F73" i="12"/>
  <c r="O73" i="12" s="1"/>
  <c r="E73" i="12"/>
  <c r="D73" i="12"/>
  <c r="C73" i="12"/>
  <c r="B73" i="12"/>
  <c r="L72" i="12"/>
  <c r="K72" i="12"/>
  <c r="J72" i="12"/>
  <c r="I72" i="12"/>
  <c r="H72" i="12"/>
  <c r="G72" i="12"/>
  <c r="F72" i="12"/>
  <c r="O72" i="12" s="1"/>
  <c r="E72" i="12"/>
  <c r="D72" i="12"/>
  <c r="C72" i="12"/>
  <c r="B72" i="12"/>
  <c r="L71" i="12"/>
  <c r="K71" i="12"/>
  <c r="J71" i="12"/>
  <c r="I71" i="12"/>
  <c r="H71" i="12"/>
  <c r="G71" i="12"/>
  <c r="F71" i="12"/>
  <c r="O71" i="12" s="1"/>
  <c r="E71" i="12"/>
  <c r="D71" i="12"/>
  <c r="C71" i="12"/>
  <c r="B71" i="12"/>
  <c r="L70" i="12"/>
  <c r="K70" i="12"/>
  <c r="J70" i="12"/>
  <c r="I70" i="12"/>
  <c r="H70" i="12"/>
  <c r="G70" i="12"/>
  <c r="F70" i="12"/>
  <c r="O70" i="12" s="1"/>
  <c r="E70" i="12"/>
  <c r="D70" i="12"/>
  <c r="C70" i="12"/>
  <c r="B70" i="12"/>
  <c r="L69" i="12"/>
  <c r="K69" i="12"/>
  <c r="J69" i="12"/>
  <c r="I69" i="12"/>
  <c r="H69" i="12"/>
  <c r="G69" i="12"/>
  <c r="F69" i="12"/>
  <c r="O69" i="12" s="1"/>
  <c r="E69" i="12"/>
  <c r="D69" i="12"/>
  <c r="C69" i="12"/>
  <c r="B69" i="12"/>
  <c r="L68" i="12"/>
  <c r="K68" i="12"/>
  <c r="J68" i="12"/>
  <c r="I68" i="12"/>
  <c r="H68" i="12"/>
  <c r="G68" i="12"/>
  <c r="F68" i="12"/>
  <c r="N68" i="12" s="1"/>
  <c r="E68" i="12"/>
  <c r="D68" i="12"/>
  <c r="C68" i="12"/>
  <c r="B68" i="12"/>
  <c r="L67" i="12"/>
  <c r="K67" i="12"/>
  <c r="J67" i="12"/>
  <c r="I67" i="12"/>
  <c r="H67" i="12"/>
  <c r="G67" i="12"/>
  <c r="F67" i="12"/>
  <c r="O67" i="12" s="1"/>
  <c r="E67" i="12"/>
  <c r="D67" i="12"/>
  <c r="C67" i="12"/>
  <c r="B67" i="12"/>
  <c r="L66" i="12"/>
  <c r="K66" i="12"/>
  <c r="J66" i="12"/>
  <c r="I66" i="12"/>
  <c r="H66" i="12"/>
  <c r="G66" i="12"/>
  <c r="F66" i="12"/>
  <c r="O66" i="12" s="1"/>
  <c r="E66" i="12"/>
  <c r="D66" i="12"/>
  <c r="C66" i="12"/>
  <c r="B66" i="12"/>
  <c r="L65" i="12"/>
  <c r="K65" i="12"/>
  <c r="J65" i="12"/>
  <c r="I65" i="12"/>
  <c r="H65" i="12"/>
  <c r="G65" i="12"/>
  <c r="F65" i="12"/>
  <c r="O65" i="12" s="1"/>
  <c r="E65" i="12"/>
  <c r="D65" i="12"/>
  <c r="C65" i="12"/>
  <c r="B65" i="12"/>
  <c r="L64" i="12"/>
  <c r="K64" i="12"/>
  <c r="J64" i="12"/>
  <c r="I64" i="12"/>
  <c r="H64" i="12"/>
  <c r="G64" i="12"/>
  <c r="F64" i="12"/>
  <c r="N64" i="12" s="1"/>
  <c r="E64" i="12"/>
  <c r="D64" i="12"/>
  <c r="C64" i="12"/>
  <c r="B64" i="12"/>
  <c r="L63" i="12"/>
  <c r="K63" i="12"/>
  <c r="J63" i="12"/>
  <c r="I63" i="12"/>
  <c r="H63" i="12"/>
  <c r="G63" i="12"/>
  <c r="F63" i="12"/>
  <c r="O63" i="12" s="1"/>
  <c r="E63" i="12"/>
  <c r="D63" i="12"/>
  <c r="C63" i="12"/>
  <c r="B63" i="12"/>
  <c r="L62" i="12"/>
  <c r="K62" i="12"/>
  <c r="J62" i="12"/>
  <c r="I62" i="12"/>
  <c r="H62" i="12"/>
  <c r="G62" i="12"/>
  <c r="F62" i="12"/>
  <c r="O62" i="12" s="1"/>
  <c r="E62" i="12"/>
  <c r="D62" i="12"/>
  <c r="C62" i="12"/>
  <c r="B62" i="12"/>
  <c r="L61" i="12"/>
  <c r="K61" i="12"/>
  <c r="J61" i="12"/>
  <c r="I61" i="12"/>
  <c r="H61" i="12"/>
  <c r="G61" i="12"/>
  <c r="F61" i="12"/>
  <c r="O61" i="12" s="1"/>
  <c r="E61" i="12"/>
  <c r="D61" i="12"/>
  <c r="C61" i="12"/>
  <c r="B61" i="12"/>
  <c r="L60" i="12"/>
  <c r="K60" i="12"/>
  <c r="J60" i="12"/>
  <c r="I60" i="12"/>
  <c r="H60" i="12"/>
  <c r="G60" i="12"/>
  <c r="F60" i="12"/>
  <c r="O60" i="12" s="1"/>
  <c r="E60" i="12"/>
  <c r="D60" i="12"/>
  <c r="C60" i="12"/>
  <c r="B60" i="12"/>
  <c r="L59" i="12"/>
  <c r="K59" i="12"/>
  <c r="J59" i="12"/>
  <c r="I59" i="12"/>
  <c r="H59" i="12"/>
  <c r="G59" i="12"/>
  <c r="F59" i="12"/>
  <c r="O59" i="12" s="1"/>
  <c r="E59" i="12"/>
  <c r="D59" i="12"/>
  <c r="C59" i="12"/>
  <c r="B59" i="12"/>
  <c r="L58" i="12"/>
  <c r="K58" i="12"/>
  <c r="J58" i="12"/>
  <c r="I58" i="12"/>
  <c r="H58" i="12"/>
  <c r="G58" i="12"/>
  <c r="F58" i="12"/>
  <c r="O58" i="12" s="1"/>
  <c r="E58" i="12"/>
  <c r="D58" i="12"/>
  <c r="C58" i="12"/>
  <c r="B58" i="12"/>
  <c r="L57" i="12"/>
  <c r="K57" i="12"/>
  <c r="J57" i="12"/>
  <c r="I57" i="12"/>
  <c r="H57" i="12"/>
  <c r="G57" i="12"/>
  <c r="F57" i="12"/>
  <c r="O57" i="12" s="1"/>
  <c r="E57" i="12"/>
  <c r="D57" i="12"/>
  <c r="C57" i="12"/>
  <c r="B57" i="12"/>
  <c r="L56" i="12"/>
  <c r="K56" i="12"/>
  <c r="J56" i="12"/>
  <c r="I56" i="12"/>
  <c r="H56" i="12"/>
  <c r="G56" i="12"/>
  <c r="F56" i="12"/>
  <c r="O56" i="12" s="1"/>
  <c r="E56" i="12"/>
  <c r="D56" i="12"/>
  <c r="C56" i="12"/>
  <c r="B56" i="12"/>
  <c r="L55" i="12"/>
  <c r="K55" i="12"/>
  <c r="J55" i="12"/>
  <c r="I55" i="12"/>
  <c r="H55" i="12"/>
  <c r="G55" i="12"/>
  <c r="F55" i="12"/>
  <c r="O55" i="12" s="1"/>
  <c r="E55" i="12"/>
  <c r="D55" i="12"/>
  <c r="C55" i="12"/>
  <c r="B55" i="12"/>
  <c r="L54" i="12"/>
  <c r="K54" i="12"/>
  <c r="J54" i="12"/>
  <c r="I54" i="12"/>
  <c r="H54" i="12"/>
  <c r="G54" i="12"/>
  <c r="F54" i="12"/>
  <c r="O54" i="12" s="1"/>
  <c r="E54" i="12"/>
  <c r="D54" i="12"/>
  <c r="C54" i="12"/>
  <c r="B54" i="12"/>
  <c r="L53" i="12"/>
  <c r="K53" i="12"/>
  <c r="J53" i="12"/>
  <c r="I53" i="12"/>
  <c r="H53" i="12"/>
  <c r="G53" i="12"/>
  <c r="F53" i="12"/>
  <c r="O53" i="12" s="1"/>
  <c r="E53" i="12"/>
  <c r="D53" i="12"/>
  <c r="C53" i="12"/>
  <c r="B53" i="12"/>
  <c r="L52" i="12"/>
  <c r="K52" i="12"/>
  <c r="J52" i="12"/>
  <c r="I52" i="12"/>
  <c r="H52" i="12"/>
  <c r="G52" i="12"/>
  <c r="F52" i="12"/>
  <c r="N52" i="12" s="1"/>
  <c r="E52" i="12"/>
  <c r="D52" i="12"/>
  <c r="C52" i="12"/>
  <c r="B52" i="12"/>
  <c r="L51" i="12"/>
  <c r="K51" i="12"/>
  <c r="J51" i="12"/>
  <c r="I51" i="12"/>
  <c r="H51" i="12"/>
  <c r="G51" i="12"/>
  <c r="F51" i="12"/>
  <c r="O51" i="12" s="1"/>
  <c r="E51" i="12"/>
  <c r="D51" i="12"/>
  <c r="C51" i="12"/>
  <c r="B51" i="12"/>
  <c r="L50" i="12"/>
  <c r="K50" i="12"/>
  <c r="J50" i="12"/>
  <c r="I50" i="12"/>
  <c r="H50" i="12"/>
  <c r="G50" i="12"/>
  <c r="F50" i="12"/>
  <c r="O50" i="12" s="1"/>
  <c r="E50" i="12"/>
  <c r="D50" i="12"/>
  <c r="C50" i="12"/>
  <c r="B50" i="12"/>
  <c r="L49" i="12"/>
  <c r="K49" i="12"/>
  <c r="J49" i="12"/>
  <c r="I49" i="12"/>
  <c r="H49" i="12"/>
  <c r="G49" i="12"/>
  <c r="F49" i="12"/>
  <c r="O49" i="12" s="1"/>
  <c r="E49" i="12"/>
  <c r="D49" i="12"/>
  <c r="C49" i="12"/>
  <c r="B49" i="12"/>
  <c r="L48" i="12"/>
  <c r="K48" i="12"/>
  <c r="J48" i="12"/>
  <c r="I48" i="12"/>
  <c r="H48" i="12"/>
  <c r="G48" i="12"/>
  <c r="F48" i="12"/>
  <c r="N48" i="12" s="1"/>
  <c r="E48" i="12"/>
  <c r="D48" i="12"/>
  <c r="C48" i="12"/>
  <c r="B48" i="12"/>
  <c r="L47" i="12"/>
  <c r="K47" i="12"/>
  <c r="J47" i="12"/>
  <c r="I47" i="12"/>
  <c r="H47" i="12"/>
  <c r="G47" i="12"/>
  <c r="F47" i="12"/>
  <c r="O47" i="12" s="1"/>
  <c r="E47" i="12"/>
  <c r="D47" i="12"/>
  <c r="C47" i="12"/>
  <c r="B47" i="12"/>
  <c r="L46" i="12"/>
  <c r="K46" i="12"/>
  <c r="J46" i="12"/>
  <c r="I46" i="12"/>
  <c r="H46" i="12"/>
  <c r="G46" i="12"/>
  <c r="F46" i="12"/>
  <c r="O46" i="12" s="1"/>
  <c r="E46" i="12"/>
  <c r="D46" i="12"/>
  <c r="C46" i="12"/>
  <c r="B46" i="12"/>
  <c r="L45" i="12"/>
  <c r="K45" i="12"/>
  <c r="J45" i="12"/>
  <c r="I45" i="12"/>
  <c r="H45" i="12"/>
  <c r="G45" i="12"/>
  <c r="F45" i="12"/>
  <c r="O45" i="12" s="1"/>
  <c r="E45" i="12"/>
  <c r="D45" i="12"/>
  <c r="C45" i="12"/>
  <c r="B45" i="12"/>
  <c r="L44" i="12"/>
  <c r="K44" i="12"/>
  <c r="J44" i="12"/>
  <c r="I44" i="12"/>
  <c r="H44" i="12"/>
  <c r="G44" i="12"/>
  <c r="F44" i="12"/>
  <c r="O44" i="12" s="1"/>
  <c r="E44" i="12"/>
  <c r="D44" i="12"/>
  <c r="C44" i="12"/>
  <c r="B44" i="12"/>
  <c r="L43" i="12"/>
  <c r="K43" i="12"/>
  <c r="J43" i="12"/>
  <c r="I43" i="12"/>
  <c r="H43" i="12"/>
  <c r="G43" i="12"/>
  <c r="F43" i="12"/>
  <c r="O43" i="12" s="1"/>
  <c r="E43" i="12"/>
  <c r="D43" i="12"/>
  <c r="C43" i="12"/>
  <c r="B43" i="12"/>
  <c r="L42" i="12"/>
  <c r="K42" i="12"/>
  <c r="J42" i="12"/>
  <c r="I42" i="12"/>
  <c r="H42" i="12"/>
  <c r="G42" i="12"/>
  <c r="F42" i="12"/>
  <c r="O42" i="12" s="1"/>
  <c r="E42" i="12"/>
  <c r="D42" i="12"/>
  <c r="C42" i="12"/>
  <c r="B42" i="12"/>
  <c r="L41" i="12"/>
  <c r="K41" i="12"/>
  <c r="J41" i="12"/>
  <c r="I41" i="12"/>
  <c r="H41" i="12"/>
  <c r="G41" i="12"/>
  <c r="F41" i="12"/>
  <c r="O41" i="12" s="1"/>
  <c r="E41" i="12"/>
  <c r="D41" i="12"/>
  <c r="C41" i="12"/>
  <c r="B41" i="12"/>
  <c r="L40" i="12"/>
  <c r="K40" i="12"/>
  <c r="J40" i="12"/>
  <c r="I40" i="12"/>
  <c r="H40" i="12"/>
  <c r="G40" i="12"/>
  <c r="F40" i="12"/>
  <c r="O40" i="12" s="1"/>
  <c r="E40" i="12"/>
  <c r="D40" i="12"/>
  <c r="C40" i="12"/>
  <c r="B40" i="12"/>
  <c r="L39" i="12"/>
  <c r="K39" i="12"/>
  <c r="J39" i="12"/>
  <c r="I39" i="12"/>
  <c r="H39" i="12"/>
  <c r="G39" i="12"/>
  <c r="F39" i="12"/>
  <c r="O39" i="12" s="1"/>
  <c r="E39" i="12"/>
  <c r="D39" i="12"/>
  <c r="C39" i="12"/>
  <c r="B39" i="12"/>
  <c r="L38" i="12"/>
  <c r="K38" i="12"/>
  <c r="J38" i="12"/>
  <c r="I38" i="12"/>
  <c r="H38" i="12"/>
  <c r="G38" i="12"/>
  <c r="F38" i="12"/>
  <c r="O38" i="12" s="1"/>
  <c r="E38" i="12"/>
  <c r="D38" i="12"/>
  <c r="C38" i="12"/>
  <c r="B38" i="12"/>
  <c r="L37" i="12"/>
  <c r="K37" i="12"/>
  <c r="J37" i="12"/>
  <c r="I37" i="12"/>
  <c r="H37" i="12"/>
  <c r="G37" i="12"/>
  <c r="F37" i="12"/>
  <c r="O37" i="12" s="1"/>
  <c r="E37" i="12"/>
  <c r="D37" i="12"/>
  <c r="C37" i="12"/>
  <c r="B37" i="12"/>
  <c r="L36" i="12"/>
  <c r="K36" i="12"/>
  <c r="J36" i="12"/>
  <c r="I36" i="12"/>
  <c r="H36" i="12"/>
  <c r="G36" i="12"/>
  <c r="F36" i="12"/>
  <c r="N36" i="12" s="1"/>
  <c r="E36" i="12"/>
  <c r="D36" i="12"/>
  <c r="C36" i="12"/>
  <c r="B36" i="12"/>
  <c r="L35" i="12"/>
  <c r="K35" i="12"/>
  <c r="J35" i="12"/>
  <c r="I35" i="12"/>
  <c r="H35" i="12"/>
  <c r="G35" i="12"/>
  <c r="F35" i="12"/>
  <c r="O35" i="12" s="1"/>
  <c r="E35" i="12"/>
  <c r="D35" i="12"/>
  <c r="C35" i="12"/>
  <c r="B35" i="12"/>
  <c r="L34" i="12"/>
  <c r="K34" i="12"/>
  <c r="J34" i="12"/>
  <c r="I34" i="12"/>
  <c r="H34" i="12"/>
  <c r="G34" i="12"/>
  <c r="F34" i="12"/>
  <c r="O34" i="12" s="1"/>
  <c r="E34" i="12"/>
  <c r="D34" i="12"/>
  <c r="C34" i="12"/>
  <c r="B34" i="12"/>
  <c r="L33" i="12"/>
  <c r="K33" i="12"/>
  <c r="J33" i="12"/>
  <c r="I33" i="12"/>
  <c r="H33" i="12"/>
  <c r="G33" i="12"/>
  <c r="F33" i="12"/>
  <c r="O33" i="12" s="1"/>
  <c r="E33" i="12"/>
  <c r="D33" i="12"/>
  <c r="C33" i="12"/>
  <c r="B33" i="12"/>
  <c r="L32" i="12"/>
  <c r="K32" i="12"/>
  <c r="J32" i="12"/>
  <c r="I32" i="12"/>
  <c r="H32" i="12"/>
  <c r="G32" i="12"/>
  <c r="F32" i="12"/>
  <c r="N32" i="12" s="1"/>
  <c r="E32" i="12"/>
  <c r="D32" i="12"/>
  <c r="C32" i="12"/>
  <c r="B32" i="12"/>
  <c r="L31" i="12"/>
  <c r="K31" i="12"/>
  <c r="J31" i="12"/>
  <c r="I31" i="12"/>
  <c r="H31" i="12"/>
  <c r="G31" i="12"/>
  <c r="F31" i="12"/>
  <c r="O31" i="12" s="1"/>
  <c r="E31" i="12"/>
  <c r="D31" i="12"/>
  <c r="C31" i="12"/>
  <c r="B31" i="12"/>
  <c r="L30" i="12"/>
  <c r="K30" i="12"/>
  <c r="J30" i="12"/>
  <c r="I30" i="12"/>
  <c r="H30" i="12"/>
  <c r="G30" i="12"/>
  <c r="F30" i="12"/>
  <c r="O30" i="12" s="1"/>
  <c r="E30" i="12"/>
  <c r="D30" i="12"/>
  <c r="C30" i="12"/>
  <c r="B30" i="12"/>
  <c r="L29" i="12"/>
  <c r="K29" i="12"/>
  <c r="J29" i="12"/>
  <c r="I29" i="12"/>
  <c r="H29" i="12"/>
  <c r="G29" i="12"/>
  <c r="F29" i="12"/>
  <c r="O29" i="12" s="1"/>
  <c r="E29" i="12"/>
  <c r="D29" i="12"/>
  <c r="C29" i="12"/>
  <c r="B29" i="12"/>
  <c r="L28" i="12"/>
  <c r="K28" i="12"/>
  <c r="J28" i="12"/>
  <c r="I28" i="12"/>
  <c r="H28" i="12"/>
  <c r="G28" i="12"/>
  <c r="F28" i="12"/>
  <c r="O28" i="12" s="1"/>
  <c r="E28" i="12"/>
  <c r="D28" i="12"/>
  <c r="C28" i="12"/>
  <c r="B28" i="12"/>
  <c r="L27" i="12"/>
  <c r="K27" i="12"/>
  <c r="J27" i="12"/>
  <c r="I27" i="12"/>
  <c r="H27" i="12"/>
  <c r="G27" i="12"/>
  <c r="F27" i="12"/>
  <c r="O27" i="12" s="1"/>
  <c r="E27" i="12"/>
  <c r="D27" i="12"/>
  <c r="C27" i="12"/>
  <c r="B27" i="12"/>
  <c r="L26" i="12"/>
  <c r="K26" i="12"/>
  <c r="J26" i="12"/>
  <c r="I26" i="12"/>
  <c r="H26" i="12"/>
  <c r="G26" i="12"/>
  <c r="F26" i="12"/>
  <c r="O26" i="12" s="1"/>
  <c r="E26" i="12"/>
  <c r="D26" i="12"/>
  <c r="C26" i="12"/>
  <c r="B26" i="12"/>
  <c r="L25" i="12"/>
  <c r="K25" i="12"/>
  <c r="J25" i="12"/>
  <c r="I25" i="12"/>
  <c r="H25" i="12"/>
  <c r="G25" i="12"/>
  <c r="F25" i="12"/>
  <c r="O25" i="12" s="1"/>
  <c r="E25" i="12"/>
  <c r="D25" i="12"/>
  <c r="C25" i="12"/>
  <c r="B25" i="12"/>
  <c r="L24" i="12"/>
  <c r="K24" i="12"/>
  <c r="J24" i="12"/>
  <c r="I24" i="12"/>
  <c r="H24" i="12"/>
  <c r="G24" i="12"/>
  <c r="F24" i="12"/>
  <c r="O24" i="12" s="1"/>
  <c r="E24" i="12"/>
  <c r="D24" i="12"/>
  <c r="C24" i="12"/>
  <c r="B24" i="12"/>
  <c r="L23" i="12"/>
  <c r="K23" i="12"/>
  <c r="J23" i="12"/>
  <c r="I23" i="12"/>
  <c r="H23" i="12"/>
  <c r="G23" i="12"/>
  <c r="F23" i="12"/>
  <c r="O23" i="12" s="1"/>
  <c r="E23" i="12"/>
  <c r="D23" i="12"/>
  <c r="C23" i="12"/>
  <c r="B23" i="12"/>
  <c r="L22" i="12"/>
  <c r="K22" i="12"/>
  <c r="J22" i="12"/>
  <c r="I22" i="12"/>
  <c r="H22" i="12"/>
  <c r="G22" i="12"/>
  <c r="F22" i="12"/>
  <c r="O22" i="12" s="1"/>
  <c r="E22" i="12"/>
  <c r="D22" i="12"/>
  <c r="C22" i="12"/>
  <c r="B22" i="12"/>
  <c r="L21" i="12"/>
  <c r="K21" i="12"/>
  <c r="J21" i="12"/>
  <c r="I21" i="12"/>
  <c r="H21" i="12"/>
  <c r="G21" i="12"/>
  <c r="F21" i="12"/>
  <c r="O21" i="12" s="1"/>
  <c r="E21" i="12"/>
  <c r="D21" i="12"/>
  <c r="C21" i="12"/>
  <c r="B21" i="12"/>
  <c r="L20" i="12"/>
  <c r="K20" i="12"/>
  <c r="J20" i="12"/>
  <c r="I20" i="12"/>
  <c r="H20" i="12"/>
  <c r="G20" i="12"/>
  <c r="F20" i="12"/>
  <c r="N20" i="12" s="1"/>
  <c r="E20" i="12"/>
  <c r="D20" i="12"/>
  <c r="C20" i="12"/>
  <c r="B20" i="12"/>
  <c r="L19" i="12"/>
  <c r="K19" i="12"/>
  <c r="J19" i="12"/>
  <c r="I19" i="12"/>
  <c r="H19" i="12"/>
  <c r="G19" i="12"/>
  <c r="F19" i="12"/>
  <c r="O19" i="12" s="1"/>
  <c r="E19" i="12"/>
  <c r="D19" i="12"/>
  <c r="C19" i="12"/>
  <c r="B19" i="12"/>
  <c r="L18" i="12"/>
  <c r="K18" i="12"/>
  <c r="J18" i="12"/>
  <c r="I18" i="12"/>
  <c r="H18" i="12"/>
  <c r="G18" i="12"/>
  <c r="F18" i="12"/>
  <c r="O18" i="12" s="1"/>
  <c r="E18" i="12"/>
  <c r="D18" i="12"/>
  <c r="C18" i="12"/>
  <c r="B18" i="12"/>
  <c r="L17" i="12"/>
  <c r="K17" i="12"/>
  <c r="J17" i="12"/>
  <c r="I17" i="12"/>
  <c r="H17" i="12"/>
  <c r="G17" i="12"/>
  <c r="F17" i="12"/>
  <c r="O17" i="12" s="1"/>
  <c r="E17" i="12"/>
  <c r="D17" i="12"/>
  <c r="C17" i="12"/>
  <c r="B17" i="12"/>
  <c r="L16" i="12"/>
  <c r="K16" i="12"/>
  <c r="J16" i="12"/>
  <c r="I16" i="12"/>
  <c r="H16" i="12"/>
  <c r="G16" i="12"/>
  <c r="F16" i="12"/>
  <c r="N16" i="12" s="1"/>
  <c r="E16" i="12"/>
  <c r="D16" i="12"/>
  <c r="C16" i="12"/>
  <c r="B16" i="12"/>
  <c r="L15" i="12"/>
  <c r="K15" i="12"/>
  <c r="J15" i="12"/>
  <c r="I15" i="12"/>
  <c r="H15" i="12"/>
  <c r="G15" i="12"/>
  <c r="F15" i="12"/>
  <c r="O15" i="12" s="1"/>
  <c r="E15" i="12"/>
  <c r="D15" i="12"/>
  <c r="C15" i="12"/>
  <c r="B15" i="12"/>
  <c r="L14" i="12"/>
  <c r="K14" i="12"/>
  <c r="J14" i="12"/>
  <c r="I14" i="12"/>
  <c r="H14" i="12"/>
  <c r="G14" i="12"/>
  <c r="F14" i="12"/>
  <c r="O14" i="12" s="1"/>
  <c r="E14" i="12"/>
  <c r="D14" i="12"/>
  <c r="C14" i="12"/>
  <c r="B14" i="12"/>
  <c r="L13" i="12"/>
  <c r="K13" i="12"/>
  <c r="J13" i="12"/>
  <c r="I13" i="12"/>
  <c r="H13" i="12"/>
  <c r="G13" i="12"/>
  <c r="F13" i="12"/>
  <c r="O13" i="12" s="1"/>
  <c r="E13" i="12"/>
  <c r="D13" i="12"/>
  <c r="C13" i="12"/>
  <c r="B13" i="12"/>
  <c r="L12" i="12"/>
  <c r="K12" i="12"/>
  <c r="J12" i="12"/>
  <c r="I12" i="12"/>
  <c r="H12" i="12"/>
  <c r="G12" i="12"/>
  <c r="F12" i="12"/>
  <c r="O12" i="12" s="1"/>
  <c r="E12" i="12"/>
  <c r="D12" i="12"/>
  <c r="C12" i="12"/>
  <c r="B12" i="12"/>
  <c r="L11" i="12"/>
  <c r="K11" i="12"/>
  <c r="J11" i="12"/>
  <c r="I11" i="12"/>
  <c r="H11" i="12"/>
  <c r="G11" i="12"/>
  <c r="F11" i="12"/>
  <c r="O11" i="12" s="1"/>
  <c r="E11" i="12"/>
  <c r="D11" i="12"/>
  <c r="C11" i="12"/>
  <c r="B11" i="12"/>
  <c r="L10" i="12"/>
  <c r="K10" i="12"/>
  <c r="J10" i="12"/>
  <c r="I10" i="12"/>
  <c r="H10" i="12"/>
  <c r="G10" i="12"/>
  <c r="F10" i="12"/>
  <c r="O10" i="12" s="1"/>
  <c r="E10" i="12"/>
  <c r="D10" i="12"/>
  <c r="C10" i="12"/>
  <c r="B10" i="12"/>
  <c r="L9" i="12"/>
  <c r="K9" i="12"/>
  <c r="J9" i="12"/>
  <c r="I9" i="12"/>
  <c r="H9" i="12"/>
  <c r="G9" i="12"/>
  <c r="F9" i="12"/>
  <c r="O9" i="12" s="1"/>
  <c r="E9" i="12"/>
  <c r="D9" i="12"/>
  <c r="C9" i="12"/>
  <c r="B9" i="12"/>
  <c r="L8" i="12"/>
  <c r="K8" i="12"/>
  <c r="J8" i="12"/>
  <c r="I8" i="12"/>
  <c r="H8" i="12"/>
  <c r="G8" i="12"/>
  <c r="F8" i="12"/>
  <c r="O8" i="12" s="1"/>
  <c r="E8" i="12"/>
  <c r="D8" i="12"/>
  <c r="C8" i="12"/>
  <c r="B8" i="12"/>
  <c r="L7" i="12"/>
  <c r="K7" i="12"/>
  <c r="J7" i="12"/>
  <c r="I7" i="12"/>
  <c r="H7" i="12"/>
  <c r="G7" i="12"/>
  <c r="F7" i="12"/>
  <c r="O7" i="12" s="1"/>
  <c r="E7" i="12"/>
  <c r="D7" i="12"/>
  <c r="C7" i="12"/>
  <c r="B7" i="12"/>
  <c r="L6" i="12"/>
  <c r="K6" i="12"/>
  <c r="J6" i="12"/>
  <c r="I6" i="12"/>
  <c r="H6" i="12"/>
  <c r="G6" i="12"/>
  <c r="F6" i="12"/>
  <c r="O6" i="12" s="1"/>
  <c r="E6" i="12"/>
  <c r="D6" i="12"/>
  <c r="C6" i="12"/>
  <c r="B6" i="12"/>
  <c r="L5" i="12"/>
  <c r="K5" i="12"/>
  <c r="J5" i="12"/>
  <c r="I5" i="12"/>
  <c r="H5" i="12"/>
  <c r="G5" i="12"/>
  <c r="F5" i="12"/>
  <c r="O5" i="12" s="1"/>
  <c r="E5" i="12"/>
  <c r="D5" i="12"/>
  <c r="C5" i="12"/>
  <c r="B5" i="12"/>
  <c r="L4" i="12"/>
  <c r="K4" i="12"/>
  <c r="J4" i="12"/>
  <c r="I4" i="12"/>
  <c r="H4" i="12"/>
  <c r="G4" i="12"/>
  <c r="F4" i="12"/>
  <c r="N4" i="12" s="1"/>
  <c r="E4" i="12"/>
  <c r="D4" i="12"/>
  <c r="C4" i="12"/>
  <c r="B4" i="12"/>
  <c r="A255" i="12"/>
  <c r="A254" i="12"/>
  <c r="A253" i="12"/>
  <c r="A252" i="12"/>
  <c r="A251" i="12"/>
  <c r="A250" i="12"/>
  <c r="A249" i="12"/>
  <c r="A248" i="12"/>
  <c r="A247" i="12"/>
  <c r="A246" i="12"/>
  <c r="A245" i="12"/>
  <c r="A244" i="12"/>
  <c r="A243" i="12"/>
  <c r="A242" i="12"/>
  <c r="A241" i="12"/>
  <c r="A240" i="12"/>
  <c r="A239" i="12"/>
  <c r="A238" i="12"/>
  <c r="A237" i="12"/>
  <c r="A236" i="12"/>
  <c r="A235" i="12"/>
  <c r="A234" i="12"/>
  <c r="A233" i="12"/>
  <c r="A232" i="12"/>
  <c r="A231" i="12"/>
  <c r="A230" i="12"/>
  <c r="A229" i="12"/>
  <c r="A228" i="12"/>
  <c r="A227" i="12"/>
  <c r="A226" i="12"/>
  <c r="A225" i="12"/>
  <c r="A224" i="12"/>
  <c r="A223" i="12"/>
  <c r="A222" i="12"/>
  <c r="A221" i="12"/>
  <c r="A220" i="12"/>
  <c r="A219" i="12"/>
  <c r="A218" i="12"/>
  <c r="A217" i="12"/>
  <c r="A216" i="12"/>
  <c r="A215" i="12"/>
  <c r="A214" i="12"/>
  <c r="A213" i="12"/>
  <c r="A212" i="12"/>
  <c r="A211" i="12"/>
  <c r="A210" i="12"/>
  <c r="A209" i="12"/>
  <c r="A208" i="12"/>
  <c r="A207" i="12"/>
  <c r="A206" i="12"/>
  <c r="A205" i="12"/>
  <c r="A204" i="12"/>
  <c r="A203" i="12"/>
  <c r="A202" i="12"/>
  <c r="A201" i="12"/>
  <c r="A200" i="12"/>
  <c r="A199" i="12"/>
  <c r="A198" i="12"/>
  <c r="A197" i="12"/>
  <c r="A196" i="12"/>
  <c r="A195" i="12"/>
  <c r="A194" i="12"/>
  <c r="A193" i="12"/>
  <c r="A192" i="12"/>
  <c r="A191" i="12"/>
  <c r="A190" i="12"/>
  <c r="A189" i="12"/>
  <c r="A188" i="12"/>
  <c r="A187" i="12"/>
  <c r="A186" i="12"/>
  <c r="A185" i="12"/>
  <c r="A184" i="12"/>
  <c r="A183" i="12"/>
  <c r="A182" i="12"/>
  <c r="A181" i="12"/>
  <c r="A180" i="12"/>
  <c r="A179" i="12"/>
  <c r="A178" i="12"/>
  <c r="A177" i="12"/>
  <c r="A176" i="12"/>
  <c r="A175" i="12"/>
  <c r="A174" i="12"/>
  <c r="A173" i="12"/>
  <c r="A172" i="12"/>
  <c r="A171" i="12"/>
  <c r="A170" i="12"/>
  <c r="A169" i="12"/>
  <c r="A168" i="12"/>
  <c r="A167" i="12"/>
  <c r="A166" i="12"/>
  <c r="A165" i="12"/>
  <c r="A164" i="12"/>
  <c r="A163" i="12"/>
  <c r="A162" i="12"/>
  <c r="A161" i="12"/>
  <c r="A160" i="12"/>
  <c r="A159" i="12"/>
  <c r="A158" i="12"/>
  <c r="A157" i="12"/>
  <c r="A156" i="12"/>
  <c r="A155" i="12"/>
  <c r="A154" i="12"/>
  <c r="A153" i="12"/>
  <c r="A152" i="12"/>
  <c r="A151" i="12"/>
  <c r="A150" i="12"/>
  <c r="A149" i="12"/>
  <c r="A148" i="12"/>
  <c r="A147" i="12"/>
  <c r="A146" i="12"/>
  <c r="A145" i="12"/>
  <c r="A144" i="12"/>
  <c r="A143" i="12"/>
  <c r="A142" i="12"/>
  <c r="A141" i="12"/>
  <c r="A140" i="12"/>
  <c r="A139" i="12"/>
  <c r="A138" i="12"/>
  <c r="A137" i="12"/>
  <c r="A136" i="12"/>
  <c r="A135" i="12"/>
  <c r="A134" i="12"/>
  <c r="A133" i="12"/>
  <c r="A132" i="12"/>
  <c r="A131" i="12"/>
  <c r="A130" i="12"/>
  <c r="A129" i="12"/>
  <c r="A128" i="12"/>
  <c r="A127" i="12"/>
  <c r="A126" i="12"/>
  <c r="A125" i="12"/>
  <c r="A124" i="12"/>
  <c r="A123" i="12"/>
  <c r="A122" i="12"/>
  <c r="A121" i="12"/>
  <c r="A120" i="12"/>
  <c r="A119" i="12"/>
  <c r="A118" i="12"/>
  <c r="A117" i="12"/>
  <c r="A116"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6" i="12"/>
  <c r="A5" i="12"/>
  <c r="A4" i="12"/>
  <c r="G15" i="19" l="1"/>
  <c r="G25" i="19"/>
  <c r="G17" i="19"/>
  <c r="G16" i="19"/>
  <c r="H16" i="19"/>
  <c r="G18" i="19"/>
  <c r="F27" i="19"/>
  <c r="H27" i="19"/>
  <c r="G27" i="19"/>
  <c r="G26" i="19"/>
  <c r="H15" i="19"/>
  <c r="G28" i="19"/>
  <c r="N505" i="12"/>
  <c r="N302" i="12"/>
  <c r="N354" i="12"/>
  <c r="Q354" i="12" s="1"/>
  <c r="N418" i="12"/>
  <c r="Q418" i="12" s="1"/>
  <c r="N451" i="12"/>
  <c r="Q451" i="12" s="1"/>
  <c r="N483" i="12"/>
  <c r="Q483" i="12" s="1"/>
  <c r="O455" i="12"/>
  <c r="Q455" i="12" s="1"/>
  <c r="O503" i="12"/>
  <c r="Q503" i="12" s="1"/>
  <c r="N314" i="12"/>
  <c r="N366" i="12"/>
  <c r="N430" i="12"/>
  <c r="Q430" i="12" s="1"/>
  <c r="N462" i="12"/>
  <c r="Q462" i="12" s="1"/>
  <c r="N494" i="12"/>
  <c r="Q494" i="12" s="1"/>
  <c r="O258" i="12"/>
  <c r="O471" i="12"/>
  <c r="Q471" i="12" s="1"/>
  <c r="N322" i="12"/>
  <c r="Q322" i="12" s="1"/>
  <c r="N386" i="12"/>
  <c r="Q386" i="12" s="1"/>
  <c r="N439" i="12"/>
  <c r="N501" i="12"/>
  <c r="Q501" i="12" s="1"/>
  <c r="O290" i="12"/>
  <c r="Q290" i="12" s="1"/>
  <c r="O487" i="12"/>
  <c r="Q487" i="12" s="1"/>
  <c r="N286" i="12"/>
  <c r="Q286" i="12" s="1"/>
  <c r="N334" i="12"/>
  <c r="Q334" i="12" s="1"/>
  <c r="N398" i="12"/>
  <c r="Q398" i="12" s="1"/>
  <c r="N450" i="12"/>
  <c r="N482" i="12"/>
  <c r="Q482" i="12" s="1"/>
  <c r="O497" i="12"/>
  <c r="Q497" i="12" s="1"/>
  <c r="N170" i="12"/>
  <c r="O170" i="12"/>
  <c r="N174" i="12"/>
  <c r="O174" i="12"/>
  <c r="N178" i="12"/>
  <c r="O178" i="12"/>
  <c r="N182" i="12"/>
  <c r="O182" i="12"/>
  <c r="N186" i="12"/>
  <c r="O186" i="12"/>
  <c r="N190" i="12"/>
  <c r="O190" i="12"/>
  <c r="N194" i="12"/>
  <c r="O194" i="12"/>
  <c r="N198" i="12"/>
  <c r="O198" i="12"/>
  <c r="N202" i="12"/>
  <c r="O202" i="12"/>
  <c r="N206" i="12"/>
  <c r="O206" i="12"/>
  <c r="N210" i="12"/>
  <c r="O210" i="12"/>
  <c r="N214" i="12"/>
  <c r="O214" i="12"/>
  <c r="N218" i="12"/>
  <c r="O218" i="12"/>
  <c r="N222" i="12"/>
  <c r="O222" i="12"/>
  <c r="N226" i="12"/>
  <c r="O226" i="12"/>
  <c r="N230" i="12"/>
  <c r="O230" i="12"/>
  <c r="N234" i="12"/>
  <c r="O234" i="12"/>
  <c r="N238" i="12"/>
  <c r="O238" i="12"/>
  <c r="N242" i="12"/>
  <c r="O242" i="12"/>
  <c r="N246" i="12"/>
  <c r="O246" i="12"/>
  <c r="N250" i="12"/>
  <c r="O250" i="12"/>
  <c r="N254" i="12"/>
  <c r="O254" i="12"/>
  <c r="N6" i="12"/>
  <c r="Q6" i="12" s="1"/>
  <c r="N10" i="12"/>
  <c r="N14" i="12"/>
  <c r="Q14" i="12" s="1"/>
  <c r="N18" i="12"/>
  <c r="Q18" i="12" s="1"/>
  <c r="N22" i="12"/>
  <c r="Q22" i="12" s="1"/>
  <c r="N26" i="12"/>
  <c r="Q26" i="12" s="1"/>
  <c r="N30" i="12"/>
  <c r="Q30" i="12" s="1"/>
  <c r="N34" i="12"/>
  <c r="Q34" i="12" s="1"/>
  <c r="N38" i="12"/>
  <c r="Q38" i="12" s="1"/>
  <c r="N42" i="12"/>
  <c r="N46" i="12"/>
  <c r="Q46" i="12" s="1"/>
  <c r="N50" i="12"/>
  <c r="Q50" i="12" s="1"/>
  <c r="N54" i="12"/>
  <c r="Q54" i="12" s="1"/>
  <c r="N58" i="12"/>
  <c r="Q58" i="12" s="1"/>
  <c r="N62" i="12"/>
  <c r="Q62" i="12" s="1"/>
  <c r="N66" i="12"/>
  <c r="Q66" i="12" s="1"/>
  <c r="N70" i="12"/>
  <c r="Q70" i="12" s="1"/>
  <c r="N74" i="12"/>
  <c r="Q74" i="12" s="1"/>
  <c r="N78" i="12"/>
  <c r="Q78" i="12" s="1"/>
  <c r="N82" i="12"/>
  <c r="Q82" i="12" s="1"/>
  <c r="N86" i="12"/>
  <c r="Q86" i="12" s="1"/>
  <c r="N90" i="12"/>
  <c r="Q90" i="12" s="1"/>
  <c r="N94" i="12"/>
  <c r="Q94" i="12" s="1"/>
  <c r="N98" i="12"/>
  <c r="Q98" i="12" s="1"/>
  <c r="N102" i="12"/>
  <c r="Q102" i="12" s="1"/>
  <c r="N106" i="12"/>
  <c r="Q106" i="12" s="1"/>
  <c r="N110" i="12"/>
  <c r="Q110" i="12" s="1"/>
  <c r="N114" i="12"/>
  <c r="Q114" i="12" s="1"/>
  <c r="N118" i="12"/>
  <c r="Q118" i="12" s="1"/>
  <c r="N122" i="12"/>
  <c r="Q122" i="12" s="1"/>
  <c r="N126" i="12"/>
  <c r="Q126" i="12" s="1"/>
  <c r="N130" i="12"/>
  <c r="Q130" i="12" s="1"/>
  <c r="N134" i="12"/>
  <c r="Q134" i="12" s="1"/>
  <c r="N138" i="12"/>
  <c r="Q138" i="12" s="1"/>
  <c r="N142" i="12"/>
  <c r="Q142" i="12" s="1"/>
  <c r="N146" i="12"/>
  <c r="Q146" i="12" s="1"/>
  <c r="N150" i="12"/>
  <c r="Q150" i="12" s="1"/>
  <c r="N154" i="12"/>
  <c r="Q154" i="12" s="1"/>
  <c r="N158" i="12"/>
  <c r="Q158" i="12" s="1"/>
  <c r="N162" i="12"/>
  <c r="Q162" i="12" s="1"/>
  <c r="N166" i="12"/>
  <c r="Q166" i="12" s="1"/>
  <c r="N172" i="12"/>
  <c r="Q172" i="12" s="1"/>
  <c r="N180" i="12"/>
  <c r="Q180" i="12" s="1"/>
  <c r="N188" i="12"/>
  <c r="Q188" i="12" s="1"/>
  <c r="N203" i="12"/>
  <c r="Q203" i="12" s="1"/>
  <c r="N219" i="12"/>
  <c r="Q219" i="12" s="1"/>
  <c r="N235" i="12"/>
  <c r="Q235" i="12" s="1"/>
  <c r="N251" i="12"/>
  <c r="Q251" i="12" s="1"/>
  <c r="O244" i="12"/>
  <c r="O228" i="12"/>
  <c r="Q228" i="12" s="1"/>
  <c r="O212" i="12"/>
  <c r="Q212" i="12" s="1"/>
  <c r="O196" i="12"/>
  <c r="Q196" i="12" s="1"/>
  <c r="O164" i="12"/>
  <c r="Q164" i="12" s="1"/>
  <c r="O148" i="12"/>
  <c r="O132" i="12"/>
  <c r="Q132" i="12" s="1"/>
  <c r="O116" i="12"/>
  <c r="Q116" i="12" s="1"/>
  <c r="O100" i="12"/>
  <c r="Q100" i="12" s="1"/>
  <c r="O84" i="12"/>
  <c r="Q84" i="12" s="1"/>
  <c r="O68" i="12"/>
  <c r="Q68" i="12" s="1"/>
  <c r="O52" i="12"/>
  <c r="Q52" i="12" s="1"/>
  <c r="O36" i="12"/>
  <c r="Q36" i="12" s="1"/>
  <c r="O20" i="12"/>
  <c r="Q20" i="12" s="1"/>
  <c r="O169" i="12"/>
  <c r="N169" i="12"/>
  <c r="O181" i="12"/>
  <c r="N181" i="12"/>
  <c r="O209" i="12"/>
  <c r="N209" i="12"/>
  <c r="O213" i="12"/>
  <c r="N213" i="12"/>
  <c r="O217" i="12"/>
  <c r="N217" i="12"/>
  <c r="AA220" i="12"/>
  <c r="O221" i="12"/>
  <c r="N221" i="12"/>
  <c r="O225" i="12"/>
  <c r="N225" i="12"/>
  <c r="O229" i="12"/>
  <c r="N229" i="12"/>
  <c r="O233" i="12"/>
  <c r="N233" i="12"/>
  <c r="O237" i="12"/>
  <c r="N237" i="12"/>
  <c r="O241" i="12"/>
  <c r="N241" i="12"/>
  <c r="O245" i="12"/>
  <c r="N245" i="12"/>
  <c r="O249" i="12"/>
  <c r="N249" i="12"/>
  <c r="O253" i="12"/>
  <c r="N253" i="12"/>
  <c r="N7" i="12"/>
  <c r="Q7" i="12" s="1"/>
  <c r="N11" i="12"/>
  <c r="N15" i="12"/>
  <c r="Q15" i="12" s="1"/>
  <c r="N19" i="12"/>
  <c r="Q19" i="12" s="1"/>
  <c r="N23" i="12"/>
  <c r="Q23" i="12" s="1"/>
  <c r="N27" i="12"/>
  <c r="Q27" i="12" s="1"/>
  <c r="N31" i="12"/>
  <c r="Q31" i="12" s="1"/>
  <c r="N35" i="12"/>
  <c r="Q35" i="12" s="1"/>
  <c r="N39" i="12"/>
  <c r="Q39" i="12" s="1"/>
  <c r="N43" i="12"/>
  <c r="Q43" i="12" s="1"/>
  <c r="N47" i="12"/>
  <c r="Q47" i="12" s="1"/>
  <c r="N51" i="12"/>
  <c r="Q51" i="12" s="1"/>
  <c r="N55" i="12"/>
  <c r="Q55" i="12" s="1"/>
  <c r="N59" i="12"/>
  <c r="Q59" i="12" s="1"/>
  <c r="N63" i="12"/>
  <c r="Q63" i="12" s="1"/>
  <c r="N67" i="12"/>
  <c r="Q67" i="12" s="1"/>
  <c r="N71" i="12"/>
  <c r="Q71" i="12" s="1"/>
  <c r="N75" i="12"/>
  <c r="Q75" i="12" s="1"/>
  <c r="N79" i="12"/>
  <c r="N83" i="12"/>
  <c r="Q83" i="12" s="1"/>
  <c r="N87" i="12"/>
  <c r="Q87" i="12" s="1"/>
  <c r="N91" i="12"/>
  <c r="Q91" i="12" s="1"/>
  <c r="N95" i="12"/>
  <c r="Q95" i="12" s="1"/>
  <c r="N99" i="12"/>
  <c r="Q99" i="12" s="1"/>
  <c r="N103" i="12"/>
  <c r="Q103" i="12" s="1"/>
  <c r="N107" i="12"/>
  <c r="Q107" i="12" s="1"/>
  <c r="N111" i="12"/>
  <c r="Q111" i="12" s="1"/>
  <c r="N115" i="12"/>
  <c r="Q115" i="12" s="1"/>
  <c r="N119" i="12"/>
  <c r="Q119" i="12" s="1"/>
  <c r="N123" i="12"/>
  <c r="Q123" i="12" s="1"/>
  <c r="N127" i="12"/>
  <c r="Q127" i="12" s="1"/>
  <c r="N131" i="12"/>
  <c r="Q131" i="12" s="1"/>
  <c r="N135" i="12"/>
  <c r="Q135" i="12" s="1"/>
  <c r="N139" i="12"/>
  <c r="Q139" i="12" s="1"/>
  <c r="N143" i="12"/>
  <c r="Q143" i="12" s="1"/>
  <c r="N147" i="12"/>
  <c r="Q147" i="12" s="1"/>
  <c r="N151" i="12"/>
  <c r="Q151" i="12" s="1"/>
  <c r="N155" i="12"/>
  <c r="Q155" i="12" s="1"/>
  <c r="N159" i="12"/>
  <c r="Q159" i="12" s="1"/>
  <c r="N163" i="12"/>
  <c r="Q163" i="12" s="1"/>
  <c r="N167" i="12"/>
  <c r="Q167" i="12" s="1"/>
  <c r="N175" i="12"/>
  <c r="N183" i="12"/>
  <c r="Q183" i="12" s="1"/>
  <c r="N191" i="12"/>
  <c r="Q191" i="12" s="1"/>
  <c r="N207" i="12"/>
  <c r="Q207" i="12" s="1"/>
  <c r="N223" i="12"/>
  <c r="Q223" i="12" s="1"/>
  <c r="N239" i="12"/>
  <c r="Q239" i="12" s="1"/>
  <c r="N255" i="12"/>
  <c r="Q255" i="12" s="1"/>
  <c r="O4" i="12"/>
  <c r="Q4" i="12" s="1"/>
  <c r="O240" i="12"/>
  <c r="Q240" i="12" s="1"/>
  <c r="O224" i="12"/>
  <c r="Q224" i="12" s="1"/>
  <c r="O208" i="12"/>
  <c r="Q208" i="12" s="1"/>
  <c r="O192" i="12"/>
  <c r="Q192" i="12" s="1"/>
  <c r="O176" i="12"/>
  <c r="Q176" i="12" s="1"/>
  <c r="O160" i="12"/>
  <c r="Q160" i="12" s="1"/>
  <c r="O144" i="12"/>
  <c r="Q144" i="12" s="1"/>
  <c r="O128" i="12"/>
  <c r="Q128" i="12" s="1"/>
  <c r="O112" i="12"/>
  <c r="O96" i="12"/>
  <c r="O80" i="12"/>
  <c r="Q80" i="12" s="1"/>
  <c r="O64" i="12"/>
  <c r="Q64" i="12" s="1"/>
  <c r="O48" i="12"/>
  <c r="Q48" i="12" s="1"/>
  <c r="O32" i="12"/>
  <c r="O16" i="12"/>
  <c r="Q16" i="12" s="1"/>
  <c r="O197" i="12"/>
  <c r="N197" i="12"/>
  <c r="N8" i="12"/>
  <c r="N12" i="12"/>
  <c r="Q12" i="12" s="1"/>
  <c r="N24" i="12"/>
  <c r="Q24" i="12" s="1"/>
  <c r="N28" i="12"/>
  <c r="Q28" i="12" s="1"/>
  <c r="N40" i="12"/>
  <c r="Q40" i="12" s="1"/>
  <c r="N44" i="12"/>
  <c r="Q44" i="12" s="1"/>
  <c r="N56" i="12"/>
  <c r="Q56" i="12" s="1"/>
  <c r="N60" i="12"/>
  <c r="Q60" i="12" s="1"/>
  <c r="N72" i="12"/>
  <c r="Q72" i="12" s="1"/>
  <c r="N76" i="12"/>
  <c r="Q76" i="12" s="1"/>
  <c r="N88" i="12"/>
  <c r="Q88" i="12" s="1"/>
  <c r="N92" i="12"/>
  <c r="Q92" i="12" s="1"/>
  <c r="N104" i="12"/>
  <c r="Q104" i="12" s="1"/>
  <c r="N108" i="12"/>
  <c r="Q108" i="12" s="1"/>
  <c r="N120" i="12"/>
  <c r="Q120" i="12" s="1"/>
  <c r="N124" i="12"/>
  <c r="Q124" i="12" s="1"/>
  <c r="N136" i="12"/>
  <c r="Q136" i="12" s="1"/>
  <c r="N140" i="12"/>
  <c r="Q140" i="12" s="1"/>
  <c r="N152" i="12"/>
  <c r="Q152" i="12" s="1"/>
  <c r="N156" i="12"/>
  <c r="Q156" i="12" s="1"/>
  <c r="N168" i="12"/>
  <c r="Q168" i="12" s="1"/>
  <c r="N184" i="12"/>
  <c r="Q184" i="12" s="1"/>
  <c r="N195" i="12"/>
  <c r="Q195" i="12" s="1"/>
  <c r="N211" i="12"/>
  <c r="Q211" i="12" s="1"/>
  <c r="N227" i="12"/>
  <c r="Q227" i="12" s="1"/>
  <c r="N243" i="12"/>
  <c r="Q243" i="12" s="1"/>
  <c r="O252" i="12"/>
  <c r="Q252" i="12" s="1"/>
  <c r="O236" i="12"/>
  <c r="Q236" i="12" s="1"/>
  <c r="O220" i="12"/>
  <c r="Q220" i="12" s="1"/>
  <c r="O204" i="12"/>
  <c r="Q204" i="12" s="1"/>
  <c r="O173" i="12"/>
  <c r="N173" i="12"/>
  <c r="O177" i="12"/>
  <c r="N177" i="12"/>
  <c r="O185" i="12"/>
  <c r="N185" i="12"/>
  <c r="O189" i="12"/>
  <c r="N189" i="12"/>
  <c r="O193" i="12"/>
  <c r="N193" i="12"/>
  <c r="O201" i="12"/>
  <c r="N201" i="12"/>
  <c r="O205" i="12"/>
  <c r="N205" i="12"/>
  <c r="N5" i="12"/>
  <c r="Q5" i="12" s="1"/>
  <c r="N9" i="12"/>
  <c r="Q9" i="12" s="1"/>
  <c r="N13" i="12"/>
  <c r="Q13" i="12" s="1"/>
  <c r="N17" i="12"/>
  <c r="Q17" i="12" s="1"/>
  <c r="N21" i="12"/>
  <c r="Q21" i="12" s="1"/>
  <c r="N25" i="12"/>
  <c r="Q25" i="12" s="1"/>
  <c r="N29" i="12"/>
  <c r="Q29" i="12" s="1"/>
  <c r="N33" i="12"/>
  <c r="Q33" i="12" s="1"/>
  <c r="N37" i="12"/>
  <c r="Q37" i="12" s="1"/>
  <c r="N41" i="12"/>
  <c r="Q41" i="12" s="1"/>
  <c r="N45" i="12"/>
  <c r="Q45" i="12" s="1"/>
  <c r="N49" i="12"/>
  <c r="Q49" i="12" s="1"/>
  <c r="N53" i="12"/>
  <c r="Q53" i="12" s="1"/>
  <c r="N57" i="12"/>
  <c r="Q57" i="12" s="1"/>
  <c r="N61" i="12"/>
  <c r="Q61" i="12" s="1"/>
  <c r="N65" i="12"/>
  <c r="Q65" i="12" s="1"/>
  <c r="N69" i="12"/>
  <c r="Q69" i="12" s="1"/>
  <c r="N73" i="12"/>
  <c r="Q73" i="12" s="1"/>
  <c r="N77" i="12"/>
  <c r="Q77" i="12" s="1"/>
  <c r="N81" i="12"/>
  <c r="Q81" i="12" s="1"/>
  <c r="N85" i="12"/>
  <c r="Q85" i="12" s="1"/>
  <c r="N89" i="12"/>
  <c r="Q89" i="12" s="1"/>
  <c r="N93" i="12"/>
  <c r="Q93" i="12" s="1"/>
  <c r="N97" i="12"/>
  <c r="Q97" i="12" s="1"/>
  <c r="N101" i="12"/>
  <c r="Q101" i="12" s="1"/>
  <c r="N105" i="12"/>
  <c r="Q105" i="12" s="1"/>
  <c r="N109" i="12"/>
  <c r="Q109" i="12" s="1"/>
  <c r="N113" i="12"/>
  <c r="Q113" i="12" s="1"/>
  <c r="N117" i="12"/>
  <c r="Q117" i="12" s="1"/>
  <c r="N121" i="12"/>
  <c r="Q121" i="12" s="1"/>
  <c r="N125" i="12"/>
  <c r="Q125" i="12" s="1"/>
  <c r="N129" i="12"/>
  <c r="Q129" i="12" s="1"/>
  <c r="N133" i="12"/>
  <c r="Q133" i="12" s="1"/>
  <c r="N137" i="12"/>
  <c r="Q137" i="12" s="1"/>
  <c r="N141" i="12"/>
  <c r="Q141" i="12" s="1"/>
  <c r="N145" i="12"/>
  <c r="Q145" i="12" s="1"/>
  <c r="N149" i="12"/>
  <c r="Q149" i="12" s="1"/>
  <c r="N153" i="12"/>
  <c r="Q153" i="12" s="1"/>
  <c r="N157" i="12"/>
  <c r="Q157" i="12" s="1"/>
  <c r="N161" i="12"/>
  <c r="Q161" i="12" s="1"/>
  <c r="N165" i="12"/>
  <c r="Q165" i="12" s="1"/>
  <c r="N171" i="12"/>
  <c r="Q171" i="12" s="1"/>
  <c r="N179" i="12"/>
  <c r="Q179" i="12" s="1"/>
  <c r="N187" i="12"/>
  <c r="Q187" i="12" s="1"/>
  <c r="N199" i="12"/>
  <c r="Q199" i="12" s="1"/>
  <c r="N215" i="12"/>
  <c r="Q215" i="12" s="1"/>
  <c r="N231" i="12"/>
  <c r="Q231" i="12" s="1"/>
  <c r="N247" i="12"/>
  <c r="Q247" i="12" s="1"/>
  <c r="O248" i="12"/>
  <c r="Q248" i="12" s="1"/>
  <c r="O232" i="12"/>
  <c r="Q232" i="12" s="1"/>
  <c r="O216" i="12"/>
  <c r="Q216" i="12" s="1"/>
  <c r="O200" i="12"/>
  <c r="Q200" i="12" s="1"/>
  <c r="Q10" i="12"/>
  <c r="Q42" i="12"/>
  <c r="Q210" i="12"/>
  <c r="Q11" i="12"/>
  <c r="Q79" i="12"/>
  <c r="Q175" i="12"/>
  <c r="Q8" i="12"/>
  <c r="Q32" i="12"/>
  <c r="Q96" i="12"/>
  <c r="Q112" i="12"/>
  <c r="Q148" i="12"/>
  <c r="Q244" i="12"/>
  <c r="N315" i="12"/>
  <c r="Q315" i="12" s="1"/>
  <c r="O315" i="12"/>
  <c r="N379" i="12"/>
  <c r="O379" i="12"/>
  <c r="N411" i="12"/>
  <c r="Q411" i="12" s="1"/>
  <c r="O411" i="12"/>
  <c r="O325" i="12"/>
  <c r="N325" i="12"/>
  <c r="O373" i="12"/>
  <c r="N373" i="12"/>
  <c r="O389" i="12"/>
  <c r="N389" i="12"/>
  <c r="Q389" i="12" s="1"/>
  <c r="O405" i="12"/>
  <c r="N405" i="12"/>
  <c r="O421" i="12"/>
  <c r="N421" i="12"/>
  <c r="Q421" i="12" s="1"/>
  <c r="O437" i="12"/>
  <c r="N437" i="12"/>
  <c r="O453" i="12"/>
  <c r="N453" i="12"/>
  <c r="Q453" i="12" s="1"/>
  <c r="O469" i="12"/>
  <c r="N469" i="12"/>
  <c r="O485" i="12"/>
  <c r="N485" i="12"/>
  <c r="Q485" i="12" s="1"/>
  <c r="Q258" i="12"/>
  <c r="N265" i="12"/>
  <c r="Q265" i="12" s="1"/>
  <c r="N271" i="12"/>
  <c r="Q271" i="12" s="1"/>
  <c r="N279" i="12"/>
  <c r="Q279" i="12" s="1"/>
  <c r="N293" i="12"/>
  <c r="Q293" i="12" s="1"/>
  <c r="N301" i="12"/>
  <c r="Q301" i="12" s="1"/>
  <c r="N307" i="12"/>
  <c r="Q307" i="12" s="1"/>
  <c r="Q314" i="12"/>
  <c r="N333" i="12"/>
  <c r="Q333" i="12" s="1"/>
  <c r="N343" i="12"/>
  <c r="Q343" i="12" s="1"/>
  <c r="N365" i="12"/>
  <c r="Q365" i="12" s="1"/>
  <c r="N375" i="12"/>
  <c r="Q375" i="12" s="1"/>
  <c r="N397" i="12"/>
  <c r="Q397" i="12" s="1"/>
  <c r="N407" i="12"/>
  <c r="Q407" i="12" s="1"/>
  <c r="N429" i="12"/>
  <c r="Q429" i="12" s="1"/>
  <c r="Q439" i="12"/>
  <c r="Q450" i="12"/>
  <c r="N461" i="12"/>
  <c r="Q461" i="12" s="1"/>
  <c r="N493" i="12"/>
  <c r="Q493" i="12" s="1"/>
  <c r="O269" i="12"/>
  <c r="Q269" i="12" s="1"/>
  <c r="O305" i="12"/>
  <c r="Q305" i="12" s="1"/>
  <c r="O321" i="12"/>
  <c r="Q321" i="12" s="1"/>
  <c r="O337" i="12"/>
  <c r="Q337" i="12" s="1"/>
  <c r="O353" i="12"/>
  <c r="Q353" i="12" s="1"/>
  <c r="O369" i="12"/>
  <c r="Q369" i="12" s="1"/>
  <c r="O385" i="12"/>
  <c r="Q385" i="12" s="1"/>
  <c r="O401" i="12"/>
  <c r="Q401" i="12" s="1"/>
  <c r="O417" i="12"/>
  <c r="Q417" i="12" s="1"/>
  <c r="O433" i="12"/>
  <c r="Q433" i="12" s="1"/>
  <c r="O449" i="12"/>
  <c r="Q449" i="12" s="1"/>
  <c r="O465" i="12"/>
  <c r="Q465" i="12" s="1"/>
  <c r="O481" i="12"/>
  <c r="Q481" i="12" s="1"/>
  <c r="N331" i="12"/>
  <c r="O331" i="12"/>
  <c r="N427" i="12"/>
  <c r="O427" i="12"/>
  <c r="O341" i="12"/>
  <c r="N341" i="12"/>
  <c r="O357" i="12"/>
  <c r="N357" i="12"/>
  <c r="O260" i="12"/>
  <c r="N260" i="12"/>
  <c r="O264" i="12"/>
  <c r="N264" i="12"/>
  <c r="Q264" i="12" s="1"/>
  <c r="O268" i="12"/>
  <c r="N268" i="12"/>
  <c r="O272" i="12"/>
  <c r="N272" i="12"/>
  <c r="Q272" i="12" s="1"/>
  <c r="O276" i="12"/>
  <c r="N276" i="12"/>
  <c r="O280" i="12"/>
  <c r="N280" i="12"/>
  <c r="Q280" i="12" s="1"/>
  <c r="O284" i="12"/>
  <c r="N284" i="12"/>
  <c r="O288" i="12"/>
  <c r="N288" i="12"/>
  <c r="Q288" i="12" s="1"/>
  <c r="O292" i="12"/>
  <c r="N292" i="12"/>
  <c r="O296" i="12"/>
  <c r="N296" i="12"/>
  <c r="Q296" i="12" s="1"/>
  <c r="O300" i="12"/>
  <c r="N300" i="12"/>
  <c r="O304" i="12"/>
  <c r="N304" i="12"/>
  <c r="Q304" i="12" s="1"/>
  <c r="O308" i="12"/>
  <c r="N308" i="12"/>
  <c r="O312" i="12"/>
  <c r="N312" i="12"/>
  <c r="Q312" i="12" s="1"/>
  <c r="O316" i="12"/>
  <c r="N316" i="12"/>
  <c r="O320" i="12"/>
  <c r="N320" i="12"/>
  <c r="Q320" i="12" s="1"/>
  <c r="O324" i="12"/>
  <c r="N324" i="12"/>
  <c r="O328" i="12"/>
  <c r="N328" i="12"/>
  <c r="Q328" i="12" s="1"/>
  <c r="O332" i="12"/>
  <c r="N332" i="12"/>
  <c r="O336" i="12"/>
  <c r="N336" i="12"/>
  <c r="Q336" i="12" s="1"/>
  <c r="O340" i="12"/>
  <c r="N340" i="12"/>
  <c r="O344" i="12"/>
  <c r="N344" i="12"/>
  <c r="Q344" i="12" s="1"/>
  <c r="O348" i="12"/>
  <c r="N348" i="12"/>
  <c r="O352" i="12"/>
  <c r="N352" i="12"/>
  <c r="Q352" i="12" s="1"/>
  <c r="O356" i="12"/>
  <c r="N356" i="12"/>
  <c r="O360" i="12"/>
  <c r="N360" i="12"/>
  <c r="Q360" i="12" s="1"/>
  <c r="O364" i="12"/>
  <c r="N364" i="12"/>
  <c r="O368" i="12"/>
  <c r="N368" i="12"/>
  <c r="Q368" i="12" s="1"/>
  <c r="O372" i="12"/>
  <c r="N372" i="12"/>
  <c r="O376" i="12"/>
  <c r="N376" i="12"/>
  <c r="Q376" i="12" s="1"/>
  <c r="O380" i="12"/>
  <c r="N380" i="12"/>
  <c r="O384" i="12"/>
  <c r="N384" i="12"/>
  <c r="Q384" i="12" s="1"/>
  <c r="O388" i="12"/>
  <c r="N388" i="12"/>
  <c r="O392" i="12"/>
  <c r="N392" i="12"/>
  <c r="Q392" i="12" s="1"/>
  <c r="O396" i="12"/>
  <c r="N396" i="12"/>
  <c r="O400" i="12"/>
  <c r="N400" i="12"/>
  <c r="Q400" i="12" s="1"/>
  <c r="O404" i="12"/>
  <c r="N404" i="12"/>
  <c r="O408" i="12"/>
  <c r="N408" i="12"/>
  <c r="Q408" i="12" s="1"/>
  <c r="O412" i="12"/>
  <c r="N412" i="12"/>
  <c r="O416" i="12"/>
  <c r="N416" i="12"/>
  <c r="Q416" i="12" s="1"/>
  <c r="O420" i="12"/>
  <c r="N420" i="12"/>
  <c r="O424" i="12"/>
  <c r="N424" i="12"/>
  <c r="Q424" i="12" s="1"/>
  <c r="O428" i="12"/>
  <c r="N428" i="12"/>
  <c r="O432" i="12"/>
  <c r="N432" i="12"/>
  <c r="Q432" i="12" s="1"/>
  <c r="O436" i="12"/>
  <c r="N436" i="12"/>
  <c r="O440" i="12"/>
  <c r="N440" i="12"/>
  <c r="Q440" i="12" s="1"/>
  <c r="O444" i="12"/>
  <c r="N444" i="12"/>
  <c r="O448" i="12"/>
  <c r="N448" i="12"/>
  <c r="Q448" i="12" s="1"/>
  <c r="O452" i="12"/>
  <c r="N452" i="12"/>
  <c r="O456" i="12"/>
  <c r="N456" i="12"/>
  <c r="Q456" i="12" s="1"/>
  <c r="O460" i="12"/>
  <c r="N460" i="12"/>
  <c r="O464" i="12"/>
  <c r="N464" i="12"/>
  <c r="Q464" i="12" s="1"/>
  <c r="O468" i="12"/>
  <c r="N468" i="12"/>
  <c r="O472" i="12"/>
  <c r="N472" i="12"/>
  <c r="Q472" i="12" s="1"/>
  <c r="O476" i="12"/>
  <c r="N476" i="12"/>
  <c r="O480" i="12"/>
  <c r="N480" i="12"/>
  <c r="Q480" i="12" s="1"/>
  <c r="O484" i="12"/>
  <c r="N484" i="12"/>
  <c r="O488" i="12"/>
  <c r="N488" i="12"/>
  <c r="Q488" i="12" s="1"/>
  <c r="O492" i="12"/>
  <c r="N492" i="12"/>
  <c r="O496" i="12"/>
  <c r="N496" i="12"/>
  <c r="Q496" i="12" s="1"/>
  <c r="O500" i="12"/>
  <c r="N500" i="12"/>
  <c r="O504" i="12"/>
  <c r="N504" i="12"/>
  <c r="Q504" i="12" s="1"/>
  <c r="O508" i="12"/>
  <c r="N508" i="12"/>
  <c r="N259" i="12"/>
  <c r="Q259" i="12" s="1"/>
  <c r="N266" i="12"/>
  <c r="Q266" i="12" s="1"/>
  <c r="N274" i="12"/>
  <c r="Q274" i="12" s="1"/>
  <c r="N281" i="12"/>
  <c r="Q281" i="12" s="1"/>
  <c r="N287" i="12"/>
  <c r="Q287" i="12" s="1"/>
  <c r="N295" i="12"/>
  <c r="Q295" i="12" s="1"/>
  <c r="Q302" i="12"/>
  <c r="N309" i="12"/>
  <c r="Q309" i="12" s="1"/>
  <c r="N317" i="12"/>
  <c r="Q317" i="12" s="1"/>
  <c r="N323" i="12"/>
  <c r="Q323" i="12" s="1"/>
  <c r="N345" i="12"/>
  <c r="Q345" i="12" s="1"/>
  <c r="N355" i="12"/>
  <c r="Q355" i="12" s="1"/>
  <c r="Q366" i="12"/>
  <c r="N377" i="12"/>
  <c r="Q377" i="12" s="1"/>
  <c r="N387" i="12"/>
  <c r="Q387" i="12" s="1"/>
  <c r="N409" i="12"/>
  <c r="Q409" i="12" s="1"/>
  <c r="N419" i="12"/>
  <c r="Q419" i="12" s="1"/>
  <c r="N441" i="12"/>
  <c r="Q441" i="12" s="1"/>
  <c r="N473" i="12"/>
  <c r="Q473" i="12" s="1"/>
  <c r="O262" i="12"/>
  <c r="Q262" i="12" s="1"/>
  <c r="O273" i="12"/>
  <c r="Q273" i="12" s="1"/>
  <c r="O283" i="12"/>
  <c r="Q283" i="12" s="1"/>
  <c r="O311" i="12"/>
  <c r="Q311" i="12" s="1"/>
  <c r="O327" i="12"/>
  <c r="Q327" i="12" s="1"/>
  <c r="O359" i="12"/>
  <c r="Q359" i="12" s="1"/>
  <c r="O391" i="12"/>
  <c r="Q391" i="12" s="1"/>
  <c r="O423" i="12"/>
  <c r="Q423" i="12" s="1"/>
  <c r="N363" i="12"/>
  <c r="O363" i="12"/>
  <c r="N395" i="12"/>
  <c r="O395" i="12"/>
  <c r="N443" i="12"/>
  <c r="O443" i="12"/>
  <c r="N459" i="12"/>
  <c r="O459" i="12"/>
  <c r="N475" i="12"/>
  <c r="O475" i="12"/>
  <c r="N491" i="12"/>
  <c r="O491" i="12"/>
  <c r="N507" i="12"/>
  <c r="O507" i="12"/>
  <c r="N261" i="12"/>
  <c r="Q261" i="12" s="1"/>
  <c r="N275" i="12"/>
  <c r="Q275" i="12" s="1"/>
  <c r="N282" i="12"/>
  <c r="Q282" i="12" s="1"/>
  <c r="N297" i="12"/>
  <c r="Q297" i="12" s="1"/>
  <c r="N303" i="12"/>
  <c r="Q303" i="12" s="1"/>
  <c r="N318" i="12"/>
  <c r="Q318" i="12" s="1"/>
  <c r="N338" i="12"/>
  <c r="Q338" i="12" s="1"/>
  <c r="N349" i="12"/>
  <c r="Q349" i="12" s="1"/>
  <c r="N370" i="12"/>
  <c r="Q370" i="12" s="1"/>
  <c r="N381" i="12"/>
  <c r="Q381" i="12" s="1"/>
  <c r="N402" i="12"/>
  <c r="Q402" i="12" s="1"/>
  <c r="N413" i="12"/>
  <c r="Q413" i="12" s="1"/>
  <c r="N434" i="12"/>
  <c r="Q434" i="12" s="1"/>
  <c r="N445" i="12"/>
  <c r="Q445" i="12" s="1"/>
  <c r="N466" i="12"/>
  <c r="Q466" i="12" s="1"/>
  <c r="N477" i="12"/>
  <c r="Q477" i="12" s="1"/>
  <c r="N498" i="12"/>
  <c r="Q498" i="12" s="1"/>
  <c r="Q505" i="12"/>
  <c r="O263" i="12"/>
  <c r="Q263" i="12" s="1"/>
  <c r="O285" i="12"/>
  <c r="Q285" i="12" s="1"/>
  <c r="O313" i="12"/>
  <c r="Q313" i="12" s="1"/>
  <c r="O329" i="12"/>
  <c r="Q329" i="12" s="1"/>
  <c r="O361" i="12"/>
  <c r="Q361" i="12" s="1"/>
  <c r="O393" i="12"/>
  <c r="Q393" i="12" s="1"/>
  <c r="O425" i="12"/>
  <c r="Q425" i="12" s="1"/>
  <c r="O457" i="12"/>
  <c r="Q457" i="12" s="1"/>
  <c r="O489" i="12"/>
  <c r="Q489" i="12" s="1"/>
  <c r="N299" i="12"/>
  <c r="O299" i="12"/>
  <c r="N347" i="12"/>
  <c r="O347" i="12"/>
  <c r="O294" i="12"/>
  <c r="N294" i="12"/>
  <c r="O310" i="12"/>
  <c r="N310" i="12"/>
  <c r="O326" i="12"/>
  <c r="N326" i="12"/>
  <c r="O330" i="12"/>
  <c r="N330" i="12"/>
  <c r="O342" i="12"/>
  <c r="N342" i="12"/>
  <c r="O346" i="12"/>
  <c r="N346" i="12"/>
  <c r="O358" i="12"/>
  <c r="N358" i="12"/>
  <c r="O362" i="12"/>
  <c r="N362" i="12"/>
  <c r="O374" i="12"/>
  <c r="N374" i="12"/>
  <c r="O378" i="12"/>
  <c r="N378" i="12"/>
  <c r="O390" i="12"/>
  <c r="N390" i="12"/>
  <c r="O394" i="12"/>
  <c r="N394" i="12"/>
  <c r="O406" i="12"/>
  <c r="N406" i="12"/>
  <c r="O410" i="12"/>
  <c r="N410" i="12"/>
  <c r="O422" i="12"/>
  <c r="N422" i="12"/>
  <c r="O426" i="12"/>
  <c r="N426" i="12"/>
  <c r="O438" i="12"/>
  <c r="N438" i="12"/>
  <c r="O442" i="12"/>
  <c r="N442" i="12"/>
  <c r="O454" i="12"/>
  <c r="N454" i="12"/>
  <c r="O458" i="12"/>
  <c r="N458" i="12"/>
  <c r="O470" i="12"/>
  <c r="N470" i="12"/>
  <c r="O474" i="12"/>
  <c r="N474" i="12"/>
  <c r="O486" i="12"/>
  <c r="N486" i="12"/>
  <c r="O490" i="12"/>
  <c r="N490" i="12"/>
  <c r="O502" i="12"/>
  <c r="N502" i="12"/>
  <c r="O506" i="12"/>
  <c r="N506" i="12"/>
  <c r="N270" i="12"/>
  <c r="Q270" i="12" s="1"/>
  <c r="N277" i="12"/>
  <c r="Q277" i="12" s="1"/>
  <c r="N291" i="12"/>
  <c r="Q291" i="12" s="1"/>
  <c r="N298" i="12"/>
  <c r="Q298" i="12" s="1"/>
  <c r="N306" i="12"/>
  <c r="Q306" i="12" s="1"/>
  <c r="N319" i="12"/>
  <c r="Q319" i="12" s="1"/>
  <c r="N339" i="12"/>
  <c r="Q339" i="12" s="1"/>
  <c r="N350" i="12"/>
  <c r="Q350" i="12" s="1"/>
  <c r="N371" i="12"/>
  <c r="Q371" i="12" s="1"/>
  <c r="N382" i="12"/>
  <c r="Q382" i="12" s="1"/>
  <c r="N403" i="12"/>
  <c r="Q403" i="12" s="1"/>
  <c r="N414" i="12"/>
  <c r="Q414" i="12" s="1"/>
  <c r="N435" i="12"/>
  <c r="Q435" i="12" s="1"/>
  <c r="N446" i="12"/>
  <c r="Q446" i="12" s="1"/>
  <c r="N467" i="12"/>
  <c r="Q467" i="12" s="1"/>
  <c r="N478" i="12"/>
  <c r="Q478" i="12" s="1"/>
  <c r="N499" i="12"/>
  <c r="Q499" i="12" s="1"/>
  <c r="O257" i="12"/>
  <c r="Q257" i="12" s="1"/>
  <c r="O267" i="12"/>
  <c r="Q267" i="12" s="1"/>
  <c r="O278" i="12"/>
  <c r="Q278" i="12" s="1"/>
  <c r="O289" i="12"/>
  <c r="Q289" i="12" s="1"/>
  <c r="O335" i="12"/>
  <c r="Q335" i="12" s="1"/>
  <c r="O351" i="12"/>
  <c r="Q351" i="12" s="1"/>
  <c r="O367" i="12"/>
  <c r="Q367" i="12" s="1"/>
  <c r="O383" i="12"/>
  <c r="Q383" i="12" s="1"/>
  <c r="O399" i="12"/>
  <c r="Q399" i="12" s="1"/>
  <c r="O415" i="12"/>
  <c r="Q415" i="12" s="1"/>
  <c r="O431" i="12"/>
  <c r="Q431" i="12" s="1"/>
  <c r="O447" i="12"/>
  <c r="Q447" i="12" s="1"/>
  <c r="O463" i="12"/>
  <c r="Q463" i="12" s="1"/>
  <c r="O479" i="12"/>
  <c r="Q479" i="12" s="1"/>
  <c r="O495" i="12"/>
  <c r="Q495" i="12" s="1"/>
  <c r="H422" i="10"/>
  <c r="H407" i="10"/>
  <c r="H391" i="10"/>
  <c r="H390" i="10"/>
  <c r="H375" i="10"/>
  <c r="G372" i="10"/>
  <c r="G376" i="10"/>
  <c r="G377" i="10"/>
  <c r="G380" i="10"/>
  <c r="G384" i="10"/>
  <c r="G385" i="10"/>
  <c r="G388" i="10"/>
  <c r="G392" i="10"/>
  <c r="G396" i="10"/>
  <c r="G400" i="10"/>
  <c r="G401" i="10"/>
  <c r="G404" i="10"/>
  <c r="G408" i="10"/>
  <c r="G409" i="10"/>
  <c r="G412" i="10"/>
  <c r="G416" i="10"/>
  <c r="G417" i="10"/>
  <c r="G420" i="10"/>
  <c r="E422" i="10"/>
  <c r="D422" i="10"/>
  <c r="C422" i="10"/>
  <c r="B422" i="10"/>
  <c r="A422" i="10"/>
  <c r="G422" i="10" s="1"/>
  <c r="E421" i="10"/>
  <c r="D421" i="10"/>
  <c r="C421" i="10"/>
  <c r="B421" i="10"/>
  <c r="A421" i="10"/>
  <c r="E420" i="10"/>
  <c r="D420" i="10"/>
  <c r="C420" i="10"/>
  <c r="B420" i="10"/>
  <c r="A420" i="10"/>
  <c r="H420" i="10" s="1"/>
  <c r="E419" i="10"/>
  <c r="D419" i="10"/>
  <c r="C419" i="10"/>
  <c r="B419" i="10"/>
  <c r="A419" i="10"/>
  <c r="H419" i="10" s="1"/>
  <c r="E418" i="10"/>
  <c r="D418" i="10"/>
  <c r="C418" i="10"/>
  <c r="B418" i="10"/>
  <c r="A418" i="10"/>
  <c r="E417" i="10"/>
  <c r="D417" i="10"/>
  <c r="C417" i="10"/>
  <c r="B417" i="10"/>
  <c r="A417" i="10"/>
  <c r="H417" i="10" s="1"/>
  <c r="E416" i="10"/>
  <c r="D416" i="10"/>
  <c r="C416" i="10"/>
  <c r="B416" i="10"/>
  <c r="A416" i="10"/>
  <c r="H416" i="10" s="1"/>
  <c r="E415" i="10"/>
  <c r="D415" i="10"/>
  <c r="C415" i="10"/>
  <c r="B415" i="10"/>
  <c r="A415" i="10"/>
  <c r="H415" i="10" s="1"/>
  <c r="E414" i="10"/>
  <c r="D414" i="10"/>
  <c r="C414" i="10"/>
  <c r="B414" i="10"/>
  <c r="A414" i="10"/>
  <c r="E413" i="10"/>
  <c r="D413" i="10"/>
  <c r="C413" i="10"/>
  <c r="B413" i="10"/>
  <c r="A413" i="10"/>
  <c r="E412" i="10"/>
  <c r="D412" i="10"/>
  <c r="C412" i="10"/>
  <c r="B412" i="10"/>
  <c r="A412" i="10"/>
  <c r="H412" i="10" s="1"/>
  <c r="E411" i="10"/>
  <c r="D411" i="10"/>
  <c r="C411" i="10"/>
  <c r="B411" i="10"/>
  <c r="A411" i="10"/>
  <c r="H411" i="10" s="1"/>
  <c r="E410" i="10"/>
  <c r="D410" i="10"/>
  <c r="C410" i="10"/>
  <c r="B410" i="10"/>
  <c r="A410" i="10"/>
  <c r="E409" i="10"/>
  <c r="D409" i="10"/>
  <c r="C409" i="10"/>
  <c r="B409" i="10"/>
  <c r="A409" i="10"/>
  <c r="H409" i="10" s="1"/>
  <c r="E408" i="10"/>
  <c r="D408" i="10"/>
  <c r="C408" i="10"/>
  <c r="B408" i="10"/>
  <c r="A408" i="10"/>
  <c r="H408" i="10" s="1"/>
  <c r="E407" i="10"/>
  <c r="D407" i="10"/>
  <c r="C407" i="10"/>
  <c r="B407" i="10"/>
  <c r="A407" i="10"/>
  <c r="G407" i="10" s="1"/>
  <c r="E406" i="10"/>
  <c r="D406" i="10"/>
  <c r="C406" i="10"/>
  <c r="B406" i="10"/>
  <c r="A406" i="10"/>
  <c r="G406" i="10" s="1"/>
  <c r="E405" i="10"/>
  <c r="D405" i="10"/>
  <c r="C405" i="10"/>
  <c r="B405" i="10"/>
  <c r="A405" i="10"/>
  <c r="E404" i="10"/>
  <c r="D404" i="10"/>
  <c r="C404" i="10"/>
  <c r="B404" i="10"/>
  <c r="A404" i="10"/>
  <c r="H404" i="10" s="1"/>
  <c r="E403" i="10"/>
  <c r="D403" i="10"/>
  <c r="C403" i="10"/>
  <c r="B403" i="10"/>
  <c r="A403" i="10"/>
  <c r="H403" i="10" s="1"/>
  <c r="E402" i="10"/>
  <c r="D402" i="10"/>
  <c r="C402" i="10"/>
  <c r="B402" i="10"/>
  <c r="A402" i="10"/>
  <c r="E401" i="10"/>
  <c r="D401" i="10"/>
  <c r="C401" i="10"/>
  <c r="B401" i="10"/>
  <c r="A401" i="10"/>
  <c r="H401" i="10" s="1"/>
  <c r="E400" i="10"/>
  <c r="D400" i="10"/>
  <c r="C400" i="10"/>
  <c r="B400" i="10"/>
  <c r="A400" i="10"/>
  <c r="H400" i="10" s="1"/>
  <c r="E399" i="10"/>
  <c r="D399" i="10"/>
  <c r="C399" i="10"/>
  <c r="B399" i="10"/>
  <c r="A399" i="10"/>
  <c r="H399" i="10" s="1"/>
  <c r="E398" i="10"/>
  <c r="D398" i="10"/>
  <c r="C398" i="10"/>
  <c r="B398" i="10"/>
  <c r="A398" i="10"/>
  <c r="E397" i="10"/>
  <c r="D397" i="10"/>
  <c r="C397" i="10"/>
  <c r="B397" i="10"/>
  <c r="A397" i="10"/>
  <c r="E396" i="10"/>
  <c r="D396" i="10"/>
  <c r="C396" i="10"/>
  <c r="B396" i="10"/>
  <c r="A396" i="10"/>
  <c r="H396" i="10" s="1"/>
  <c r="E395" i="10"/>
  <c r="D395" i="10"/>
  <c r="C395" i="10"/>
  <c r="B395" i="10"/>
  <c r="A395" i="10"/>
  <c r="H395" i="10" s="1"/>
  <c r="E394" i="10"/>
  <c r="D394" i="10"/>
  <c r="C394" i="10"/>
  <c r="B394" i="10"/>
  <c r="A394" i="10"/>
  <c r="E393" i="10"/>
  <c r="D393" i="10"/>
  <c r="C393" i="10"/>
  <c r="B393" i="10"/>
  <c r="A393" i="10"/>
  <c r="H393" i="10" s="1"/>
  <c r="E392" i="10"/>
  <c r="D392" i="10"/>
  <c r="C392" i="10"/>
  <c r="B392" i="10"/>
  <c r="A392" i="10"/>
  <c r="H392" i="10" s="1"/>
  <c r="E391" i="10"/>
  <c r="D391" i="10"/>
  <c r="C391" i="10"/>
  <c r="B391" i="10"/>
  <c r="A391" i="10"/>
  <c r="G391" i="10" s="1"/>
  <c r="E390" i="10"/>
  <c r="D390" i="10"/>
  <c r="C390" i="10"/>
  <c r="B390" i="10"/>
  <c r="A390" i="10"/>
  <c r="G390" i="10" s="1"/>
  <c r="E389" i="10"/>
  <c r="D389" i="10"/>
  <c r="C389" i="10"/>
  <c r="B389" i="10"/>
  <c r="A389" i="10"/>
  <c r="E388" i="10"/>
  <c r="D388" i="10"/>
  <c r="C388" i="10"/>
  <c r="B388" i="10"/>
  <c r="A388" i="10"/>
  <c r="H388" i="10" s="1"/>
  <c r="E387" i="10"/>
  <c r="D387" i="10"/>
  <c r="C387" i="10"/>
  <c r="B387" i="10"/>
  <c r="A387" i="10"/>
  <c r="H387" i="10" s="1"/>
  <c r="E386" i="10"/>
  <c r="D386" i="10"/>
  <c r="C386" i="10"/>
  <c r="B386" i="10"/>
  <c r="A386" i="10"/>
  <c r="E385" i="10"/>
  <c r="D385" i="10"/>
  <c r="C385" i="10"/>
  <c r="B385" i="10"/>
  <c r="A385" i="10"/>
  <c r="H385" i="10" s="1"/>
  <c r="E384" i="10"/>
  <c r="D384" i="10"/>
  <c r="C384" i="10"/>
  <c r="B384" i="10"/>
  <c r="A384" i="10"/>
  <c r="H384" i="10" s="1"/>
  <c r="E383" i="10"/>
  <c r="D383" i="10"/>
  <c r="C383" i="10"/>
  <c r="B383" i="10"/>
  <c r="A383" i="10"/>
  <c r="H383" i="10" s="1"/>
  <c r="E382" i="10"/>
  <c r="D382" i="10"/>
  <c r="C382" i="10"/>
  <c r="B382" i="10"/>
  <c r="A382" i="10"/>
  <c r="E381" i="10"/>
  <c r="D381" i="10"/>
  <c r="C381" i="10"/>
  <c r="B381" i="10"/>
  <c r="A381" i="10"/>
  <c r="E380" i="10"/>
  <c r="D380" i="10"/>
  <c r="C380" i="10"/>
  <c r="B380" i="10"/>
  <c r="A380" i="10"/>
  <c r="H380" i="10" s="1"/>
  <c r="E379" i="10"/>
  <c r="D379" i="10"/>
  <c r="C379" i="10"/>
  <c r="B379" i="10"/>
  <c r="A379" i="10"/>
  <c r="H379" i="10" s="1"/>
  <c r="E378" i="10"/>
  <c r="D378" i="10"/>
  <c r="C378" i="10"/>
  <c r="B378" i="10"/>
  <c r="A378" i="10"/>
  <c r="E377" i="10"/>
  <c r="D377" i="10"/>
  <c r="C377" i="10"/>
  <c r="B377" i="10"/>
  <c r="A377" i="10"/>
  <c r="H377" i="10" s="1"/>
  <c r="E376" i="10"/>
  <c r="D376" i="10"/>
  <c r="C376" i="10"/>
  <c r="B376" i="10"/>
  <c r="A376" i="10"/>
  <c r="H376" i="10" s="1"/>
  <c r="E375" i="10"/>
  <c r="D375" i="10"/>
  <c r="C375" i="10"/>
  <c r="B375" i="10"/>
  <c r="A375" i="10"/>
  <c r="G375" i="10" s="1"/>
  <c r="E374" i="10"/>
  <c r="D374" i="10"/>
  <c r="C374" i="10"/>
  <c r="B374" i="10"/>
  <c r="A374" i="10"/>
  <c r="G374" i="10" s="1"/>
  <c r="E373" i="10"/>
  <c r="D373" i="10"/>
  <c r="C373" i="10"/>
  <c r="B373" i="10"/>
  <c r="A373" i="10"/>
  <c r="E372" i="10"/>
  <c r="D372" i="10"/>
  <c r="C372" i="10"/>
  <c r="B372" i="10"/>
  <c r="A372" i="10"/>
  <c r="H372" i="10" s="1"/>
  <c r="E371" i="10"/>
  <c r="D371" i="10"/>
  <c r="C371" i="10"/>
  <c r="B371" i="10"/>
  <c r="A371" i="10"/>
  <c r="H371" i="10" s="1"/>
  <c r="E370" i="10"/>
  <c r="D370" i="10"/>
  <c r="C370" i="10"/>
  <c r="B370" i="10"/>
  <c r="A370" i="10"/>
  <c r="Q213" i="12" l="1"/>
  <c r="Q181" i="12"/>
  <c r="Q250" i="12"/>
  <c r="Q242" i="12"/>
  <c r="Q234" i="12"/>
  <c r="Q226" i="12"/>
  <c r="Q218" i="12"/>
  <c r="Q202" i="12"/>
  <c r="Q194" i="12"/>
  <c r="Q170" i="12"/>
  <c r="Q198" i="12"/>
  <c r="Q182" i="12"/>
  <c r="Q205" i="12"/>
  <c r="Q193" i="12"/>
  <c r="Q185" i="12"/>
  <c r="Q173" i="12"/>
  <c r="Q253" i="12"/>
  <c r="Q245" i="12"/>
  <c r="Q237" i="12"/>
  <c r="Q229" i="12"/>
  <c r="Q221" i="12"/>
  <c r="Q254" i="12"/>
  <c r="Q246" i="12"/>
  <c r="Q230" i="12"/>
  <c r="Q222" i="12"/>
  <c r="Q214" i="12"/>
  <c r="Q206" i="12"/>
  <c r="Q190" i="12"/>
  <c r="Q186" i="12"/>
  <c r="Q507" i="12"/>
  <c r="Q475" i="12"/>
  <c r="Q443" i="12"/>
  <c r="Q363" i="12"/>
  <c r="Q508" i="12"/>
  <c r="Q500" i="12"/>
  <c r="Q492" i="12"/>
  <c r="Q484" i="12"/>
  <c r="Q476" i="12"/>
  <c r="Q468" i="12"/>
  <c r="Q460" i="12"/>
  <c r="Q452" i="12"/>
  <c r="Q444" i="12"/>
  <c r="Q436" i="12"/>
  <c r="Q428" i="12"/>
  <c r="Q420" i="12"/>
  <c r="Q412" i="12"/>
  <c r="Q404" i="12"/>
  <c r="Q396" i="12"/>
  <c r="Q388" i="12"/>
  <c r="Q380" i="12"/>
  <c r="Q372" i="12"/>
  <c r="Q364" i="12"/>
  <c r="Q356" i="12"/>
  <c r="Q348" i="12"/>
  <c r="Q340" i="12"/>
  <c r="Q332" i="12"/>
  <c r="Q324" i="12"/>
  <c r="Q316" i="12"/>
  <c r="Q308" i="12"/>
  <c r="Q300" i="12"/>
  <c r="Q292" i="12"/>
  <c r="Q284" i="12"/>
  <c r="Q276" i="12"/>
  <c r="Q268" i="12"/>
  <c r="Q260" i="12"/>
  <c r="Q347" i="12"/>
  <c r="Q491" i="12"/>
  <c r="Q395" i="12"/>
  <c r="Q379" i="12"/>
  <c r="Q459" i="12"/>
  <c r="Q299" i="12"/>
  <c r="Q341" i="12"/>
  <c r="Q201" i="12"/>
  <c r="Q189" i="12"/>
  <c r="Q177" i="12"/>
  <c r="Q197" i="12"/>
  <c r="Q249" i="12"/>
  <c r="Q241" i="12"/>
  <c r="Q233" i="12"/>
  <c r="Q225" i="12"/>
  <c r="Q178" i="12"/>
  <c r="Q217" i="12"/>
  <c r="Q209" i="12"/>
  <c r="Q169" i="12"/>
  <c r="Q238" i="12"/>
  <c r="Q174" i="12"/>
  <c r="H373" i="10"/>
  <c r="G373" i="10"/>
  <c r="H381" i="10"/>
  <c r="G381" i="10"/>
  <c r="H389" i="10"/>
  <c r="G389" i="10"/>
  <c r="H397" i="10"/>
  <c r="G397" i="10"/>
  <c r="H405" i="10"/>
  <c r="G405" i="10"/>
  <c r="H413" i="10"/>
  <c r="G413" i="10"/>
  <c r="H421" i="10"/>
  <c r="G421" i="10"/>
  <c r="G393" i="10"/>
  <c r="H370" i="10"/>
  <c r="G370" i="10"/>
  <c r="H378" i="10"/>
  <c r="G378" i="10"/>
  <c r="G382" i="10"/>
  <c r="H382" i="10"/>
  <c r="H386" i="10"/>
  <c r="G386" i="10"/>
  <c r="H394" i="10"/>
  <c r="G394" i="10"/>
  <c r="G398" i="10"/>
  <c r="H398" i="10"/>
  <c r="H402" i="10"/>
  <c r="G402" i="10"/>
  <c r="H410" i="10"/>
  <c r="G410" i="10"/>
  <c r="G414" i="10"/>
  <c r="H414" i="10"/>
  <c r="H418" i="10"/>
  <c r="G418" i="10"/>
  <c r="H374" i="10"/>
  <c r="H406" i="10"/>
  <c r="G419" i="10"/>
  <c r="G415" i="10"/>
  <c r="G411" i="10"/>
  <c r="G403" i="10"/>
  <c r="G399" i="10"/>
  <c r="G395" i="10"/>
  <c r="G387" i="10"/>
  <c r="G383" i="10"/>
  <c r="G379" i="10"/>
  <c r="G371" i="10"/>
  <c r="H61" i="14"/>
  <c r="H59" i="14"/>
  <c r="H56" i="14"/>
  <c r="H54" i="14"/>
  <c r="H51" i="14"/>
  <c r="H49" i="14"/>
  <c r="H46" i="14"/>
  <c r="H44" i="14"/>
  <c r="H36" i="14"/>
  <c r="H34" i="14"/>
  <c r="H31" i="14"/>
  <c r="H29" i="14"/>
  <c r="H26" i="14"/>
  <c r="H24" i="14"/>
  <c r="H20" i="14"/>
  <c r="H18" i="14"/>
  <c r="G62" i="14"/>
  <c r="G59" i="14"/>
  <c r="H55" i="14"/>
  <c r="G52" i="14"/>
  <c r="G49" i="14"/>
  <c r="H45" i="14"/>
  <c r="H35" i="14"/>
  <c r="G32" i="14"/>
  <c r="G29" i="14"/>
  <c r="H25" i="14"/>
  <c r="G21" i="14"/>
  <c r="G18" i="14"/>
  <c r="G61" i="14"/>
  <c r="H57" i="14"/>
  <c r="G55" i="14"/>
  <c r="G51" i="14"/>
  <c r="H47" i="14"/>
  <c r="G45" i="14"/>
  <c r="H37" i="14"/>
  <c r="G35" i="14"/>
  <c r="G31" i="14"/>
  <c r="H27" i="14"/>
  <c r="G25" i="14"/>
  <c r="G20" i="14"/>
  <c r="H60" i="14"/>
  <c r="G54" i="14"/>
  <c r="G47" i="14"/>
  <c r="H40" i="14"/>
  <c r="G34" i="14"/>
  <c r="G27" i="14"/>
  <c r="H19" i="14"/>
  <c r="G60" i="14"/>
  <c r="H52" i="14"/>
  <c r="P52" i="14" s="1"/>
  <c r="G46" i="14"/>
  <c r="G40" i="14"/>
  <c r="H32" i="14"/>
  <c r="P32" i="14" s="1"/>
  <c r="G26" i="14"/>
  <c r="G19" i="14"/>
  <c r="G57" i="14"/>
  <c r="H50" i="14"/>
  <c r="G44" i="14"/>
  <c r="G37" i="14"/>
  <c r="H30" i="14"/>
  <c r="G24" i="14"/>
  <c r="H62" i="14"/>
  <c r="P62" i="14" s="1"/>
  <c r="G56" i="14"/>
  <c r="G50" i="14"/>
  <c r="G36" i="14"/>
  <c r="G30" i="14"/>
  <c r="H21" i="14"/>
  <c r="Q502" i="12"/>
  <c r="Q486" i="12"/>
  <c r="Q470" i="12"/>
  <c r="Q454" i="12"/>
  <c r="Q438" i="12"/>
  <c r="Q422" i="12"/>
  <c r="Q406" i="12"/>
  <c r="Q390" i="12"/>
  <c r="Q374" i="12"/>
  <c r="Q358" i="12"/>
  <c r="Q342" i="12"/>
  <c r="Q326" i="12"/>
  <c r="Q294" i="12"/>
  <c r="Q427" i="12"/>
  <c r="Q437" i="12"/>
  <c r="Q373" i="12"/>
  <c r="Q506" i="12"/>
  <c r="Q490" i="12"/>
  <c r="Q474" i="12"/>
  <c r="Q458" i="12"/>
  <c r="Q442" i="12"/>
  <c r="Q426" i="12"/>
  <c r="Q410" i="12"/>
  <c r="Q394" i="12"/>
  <c r="Q378" i="12"/>
  <c r="Q362" i="12"/>
  <c r="Q346" i="12"/>
  <c r="Q330" i="12"/>
  <c r="Q310" i="12"/>
  <c r="Q357" i="12"/>
  <c r="Q331" i="12"/>
  <c r="Q469" i="12"/>
  <c r="Q405" i="12"/>
  <c r="Q325" i="12"/>
  <c r="E369" i="10"/>
  <c r="D369" i="10"/>
  <c r="C369" i="10"/>
  <c r="B369" i="10"/>
  <c r="A369" i="10"/>
  <c r="E368" i="10"/>
  <c r="D368" i="10"/>
  <c r="C368" i="10"/>
  <c r="B368" i="10"/>
  <c r="A368" i="10"/>
  <c r="E367" i="10"/>
  <c r="D367" i="10"/>
  <c r="C367" i="10"/>
  <c r="B367" i="10"/>
  <c r="A367" i="10"/>
  <c r="E366" i="10"/>
  <c r="D366" i="10"/>
  <c r="C366" i="10"/>
  <c r="B366" i="10"/>
  <c r="A366" i="10"/>
  <c r="E365" i="10"/>
  <c r="D365" i="10"/>
  <c r="C365" i="10"/>
  <c r="B365" i="10"/>
  <c r="A365" i="10"/>
  <c r="E364" i="10"/>
  <c r="D364" i="10"/>
  <c r="C364" i="10"/>
  <c r="B364" i="10"/>
  <c r="A364" i="10"/>
  <c r="E363" i="10"/>
  <c r="D363" i="10"/>
  <c r="C363" i="10"/>
  <c r="B363" i="10"/>
  <c r="A363" i="10"/>
  <c r="E362" i="10"/>
  <c r="D362" i="10"/>
  <c r="C362" i="10"/>
  <c r="B362" i="10"/>
  <c r="A362" i="10"/>
  <c r="E361" i="10"/>
  <c r="D361" i="10"/>
  <c r="C361" i="10"/>
  <c r="B361" i="10"/>
  <c r="A361" i="10"/>
  <c r="E360" i="10"/>
  <c r="D360" i="10"/>
  <c r="C360" i="10"/>
  <c r="B360" i="10"/>
  <c r="A360" i="10"/>
  <c r="E359" i="10"/>
  <c r="D359" i="10"/>
  <c r="C359" i="10"/>
  <c r="B359" i="10"/>
  <c r="A359" i="10"/>
  <c r="E358" i="10"/>
  <c r="D358" i="10"/>
  <c r="C358" i="10"/>
  <c r="B358" i="10"/>
  <c r="A358" i="10"/>
  <c r="E357" i="10"/>
  <c r="D357" i="10"/>
  <c r="C357" i="10"/>
  <c r="B357" i="10"/>
  <c r="A357" i="10"/>
  <c r="E356" i="10"/>
  <c r="D356" i="10"/>
  <c r="C356" i="10"/>
  <c r="B356" i="10"/>
  <c r="A356" i="10"/>
  <c r="E355" i="10"/>
  <c r="D355" i="10"/>
  <c r="C355" i="10"/>
  <c r="B355" i="10"/>
  <c r="A355" i="10"/>
  <c r="E354" i="10"/>
  <c r="D354" i="10"/>
  <c r="C354" i="10"/>
  <c r="B354" i="10"/>
  <c r="A354" i="10"/>
  <c r="E353" i="10"/>
  <c r="D353" i="10"/>
  <c r="C353" i="10"/>
  <c r="B353" i="10"/>
  <c r="A353" i="10"/>
  <c r="E352" i="10"/>
  <c r="D352" i="10"/>
  <c r="C352" i="10"/>
  <c r="B352" i="10"/>
  <c r="A352" i="10"/>
  <c r="E351" i="10"/>
  <c r="D351" i="10"/>
  <c r="C351" i="10"/>
  <c r="B351" i="10"/>
  <c r="A351" i="10"/>
  <c r="E350" i="10"/>
  <c r="D350" i="10"/>
  <c r="C350" i="10"/>
  <c r="B350" i="10"/>
  <c r="A350" i="10"/>
  <c r="E349" i="10"/>
  <c r="D349" i="10"/>
  <c r="C349" i="10"/>
  <c r="B349" i="10"/>
  <c r="A349" i="10"/>
  <c r="E348" i="10"/>
  <c r="D348" i="10"/>
  <c r="C348" i="10"/>
  <c r="B348" i="10"/>
  <c r="A348" i="10"/>
  <c r="E347" i="10"/>
  <c r="D347" i="10"/>
  <c r="C347" i="10"/>
  <c r="B347" i="10"/>
  <c r="A347" i="10"/>
  <c r="E346" i="10"/>
  <c r="D346" i="10"/>
  <c r="C346" i="10"/>
  <c r="B346" i="10"/>
  <c r="A346" i="10"/>
  <c r="E345" i="10"/>
  <c r="D345" i="10"/>
  <c r="C345" i="10"/>
  <c r="B345" i="10"/>
  <c r="A345" i="10"/>
  <c r="E344" i="10"/>
  <c r="D344" i="10"/>
  <c r="C344" i="10"/>
  <c r="B344" i="10"/>
  <c r="A344" i="10"/>
  <c r="E343" i="10"/>
  <c r="D343" i="10"/>
  <c r="C343" i="10"/>
  <c r="B343" i="10"/>
  <c r="A343" i="10"/>
  <c r="E342" i="10"/>
  <c r="D342" i="10"/>
  <c r="C342" i="10"/>
  <c r="B342" i="10"/>
  <c r="A342" i="10"/>
  <c r="E341" i="10"/>
  <c r="D341" i="10"/>
  <c r="C341" i="10"/>
  <c r="B341" i="10"/>
  <c r="A341" i="10"/>
  <c r="E340" i="10"/>
  <c r="D340" i="10"/>
  <c r="C340" i="10"/>
  <c r="B340" i="10"/>
  <c r="A340" i="10"/>
  <c r="E339" i="10"/>
  <c r="D339" i="10"/>
  <c r="C339" i="10"/>
  <c r="B339" i="10"/>
  <c r="A339" i="10"/>
  <c r="E338" i="10"/>
  <c r="D338" i="10"/>
  <c r="C338" i="10"/>
  <c r="B338" i="10"/>
  <c r="A338" i="10"/>
  <c r="E337" i="10"/>
  <c r="D337" i="10"/>
  <c r="C337" i="10"/>
  <c r="B337" i="10"/>
  <c r="A337" i="10"/>
  <c r="E336" i="10"/>
  <c r="D336" i="10"/>
  <c r="C336" i="10"/>
  <c r="B336" i="10"/>
  <c r="A336" i="10"/>
  <c r="E335" i="10"/>
  <c r="D335" i="10"/>
  <c r="C335" i="10"/>
  <c r="B335" i="10"/>
  <c r="A335" i="10"/>
  <c r="E334" i="10"/>
  <c r="D334" i="10"/>
  <c r="C334" i="10"/>
  <c r="B334" i="10"/>
  <c r="A334" i="10"/>
  <c r="E333" i="10"/>
  <c r="D333" i="10"/>
  <c r="C333" i="10"/>
  <c r="B333" i="10"/>
  <c r="A333" i="10"/>
  <c r="E332" i="10"/>
  <c r="D332" i="10"/>
  <c r="C332" i="10"/>
  <c r="B332" i="10"/>
  <c r="A332" i="10"/>
  <c r="E331" i="10"/>
  <c r="D331" i="10"/>
  <c r="C331" i="10"/>
  <c r="B331" i="10"/>
  <c r="A331" i="10"/>
  <c r="E330" i="10"/>
  <c r="D330" i="10"/>
  <c r="C330" i="10"/>
  <c r="B330" i="10"/>
  <c r="A330" i="10"/>
  <c r="E329" i="10"/>
  <c r="D329" i="10"/>
  <c r="C329" i="10"/>
  <c r="B329" i="10"/>
  <c r="A329" i="10"/>
  <c r="E328" i="10"/>
  <c r="D328" i="10"/>
  <c r="C328" i="10"/>
  <c r="B328" i="10"/>
  <c r="A328" i="10"/>
  <c r="E327" i="10"/>
  <c r="D327" i="10"/>
  <c r="C327" i="10"/>
  <c r="B327" i="10"/>
  <c r="A327" i="10"/>
  <c r="E326" i="10"/>
  <c r="D326" i="10"/>
  <c r="C326" i="10"/>
  <c r="B326" i="10"/>
  <c r="A326" i="10"/>
  <c r="E325" i="10"/>
  <c r="D325" i="10"/>
  <c r="C325" i="10"/>
  <c r="B325" i="10"/>
  <c r="A325" i="10"/>
  <c r="E324" i="10"/>
  <c r="D324" i="10"/>
  <c r="C324" i="10"/>
  <c r="B324" i="10"/>
  <c r="A324" i="10"/>
  <c r="E323" i="10"/>
  <c r="D323" i="10"/>
  <c r="C323" i="10"/>
  <c r="B323" i="10"/>
  <c r="A323" i="10"/>
  <c r="E322" i="10"/>
  <c r="D322" i="10"/>
  <c r="C322" i="10"/>
  <c r="B322" i="10"/>
  <c r="A322" i="10"/>
  <c r="E321" i="10"/>
  <c r="D321" i="10"/>
  <c r="C321" i="10"/>
  <c r="B321" i="10"/>
  <c r="A321" i="10"/>
  <c r="E320" i="10"/>
  <c r="D320" i="10"/>
  <c r="C320" i="10"/>
  <c r="B320" i="10"/>
  <c r="A320" i="10"/>
  <c r="E319" i="10"/>
  <c r="D319" i="10"/>
  <c r="C319" i="10"/>
  <c r="B319" i="10"/>
  <c r="A319" i="10"/>
  <c r="E318" i="10"/>
  <c r="D318" i="10"/>
  <c r="C318" i="10"/>
  <c r="B318" i="10"/>
  <c r="A318" i="10"/>
  <c r="E317" i="10"/>
  <c r="D317" i="10"/>
  <c r="C317" i="10"/>
  <c r="B317" i="10"/>
  <c r="A317" i="10"/>
  <c r="E316" i="10"/>
  <c r="D316" i="10"/>
  <c r="C316" i="10"/>
  <c r="B316" i="10"/>
  <c r="A316" i="10"/>
  <c r="E315" i="10"/>
  <c r="D315" i="10"/>
  <c r="C315" i="10"/>
  <c r="B315" i="10"/>
  <c r="A315" i="10"/>
  <c r="E314" i="10"/>
  <c r="D314" i="10"/>
  <c r="C314" i="10"/>
  <c r="B314" i="10"/>
  <c r="A314" i="10"/>
  <c r="E313" i="10"/>
  <c r="D313" i="10"/>
  <c r="C313" i="10"/>
  <c r="B313" i="10"/>
  <c r="A313" i="10"/>
  <c r="E312" i="10"/>
  <c r="D312" i="10"/>
  <c r="C312" i="10"/>
  <c r="B312" i="10"/>
  <c r="A312" i="10"/>
  <c r="E311" i="10"/>
  <c r="D311" i="10"/>
  <c r="C311" i="10"/>
  <c r="B311" i="10"/>
  <c r="A311" i="10"/>
  <c r="E310" i="10"/>
  <c r="D310" i="10"/>
  <c r="C310" i="10"/>
  <c r="B310" i="10"/>
  <c r="A310" i="10"/>
  <c r="E309" i="10"/>
  <c r="D309" i="10"/>
  <c r="C309" i="10"/>
  <c r="B309" i="10"/>
  <c r="A309" i="10"/>
  <c r="E308" i="10"/>
  <c r="D308" i="10"/>
  <c r="C308" i="10"/>
  <c r="B308" i="10"/>
  <c r="A308" i="10"/>
  <c r="E307" i="10"/>
  <c r="D307" i="10"/>
  <c r="C307" i="10"/>
  <c r="B307" i="10"/>
  <c r="A307" i="10"/>
  <c r="E306" i="10"/>
  <c r="D306" i="10"/>
  <c r="C306" i="10"/>
  <c r="B306" i="10"/>
  <c r="A306" i="10"/>
  <c r="E305" i="10"/>
  <c r="D305" i="10"/>
  <c r="C305" i="10"/>
  <c r="B305" i="10"/>
  <c r="A305" i="10"/>
  <c r="E304" i="10"/>
  <c r="D304" i="10"/>
  <c r="C304" i="10"/>
  <c r="B304" i="10"/>
  <c r="A304" i="10"/>
  <c r="E303" i="10"/>
  <c r="D303" i="10"/>
  <c r="C303" i="10"/>
  <c r="B303" i="10"/>
  <c r="A303" i="10"/>
  <c r="E302" i="10"/>
  <c r="D302" i="10"/>
  <c r="C302" i="10"/>
  <c r="B302" i="10"/>
  <c r="A302" i="10"/>
  <c r="E301" i="10"/>
  <c r="D301" i="10"/>
  <c r="C301" i="10"/>
  <c r="B301" i="10"/>
  <c r="A301" i="10"/>
  <c r="E300" i="10"/>
  <c r="D300" i="10"/>
  <c r="C300" i="10"/>
  <c r="B300" i="10"/>
  <c r="A300" i="10"/>
  <c r="E299" i="10"/>
  <c r="D299" i="10"/>
  <c r="C299" i="10"/>
  <c r="B299" i="10"/>
  <c r="A299" i="10"/>
  <c r="E298" i="10"/>
  <c r="D298" i="10"/>
  <c r="C298" i="10"/>
  <c r="B298" i="10"/>
  <c r="A298" i="10"/>
  <c r="E297" i="10"/>
  <c r="D297" i="10"/>
  <c r="C297" i="10"/>
  <c r="B297" i="10"/>
  <c r="A297" i="10"/>
  <c r="E296" i="10"/>
  <c r="D296" i="10"/>
  <c r="C296" i="10"/>
  <c r="B296" i="10"/>
  <c r="A296" i="10"/>
  <c r="E295" i="10"/>
  <c r="D295" i="10"/>
  <c r="C295" i="10"/>
  <c r="B295" i="10"/>
  <c r="A295" i="10"/>
  <c r="E294" i="10"/>
  <c r="D294" i="10"/>
  <c r="C294" i="10"/>
  <c r="B294" i="10"/>
  <c r="A294" i="10"/>
  <c r="E293" i="10"/>
  <c r="D293" i="10"/>
  <c r="C293" i="10"/>
  <c r="B293" i="10"/>
  <c r="A293" i="10"/>
  <c r="E292" i="10"/>
  <c r="D292" i="10"/>
  <c r="C292" i="10"/>
  <c r="B292" i="10"/>
  <c r="A292" i="10"/>
  <c r="E291" i="10"/>
  <c r="D291" i="10"/>
  <c r="C291" i="10"/>
  <c r="B291" i="10"/>
  <c r="A291" i="10"/>
  <c r="E290" i="10"/>
  <c r="D290" i="10"/>
  <c r="C290" i="10"/>
  <c r="B290" i="10"/>
  <c r="A290" i="10"/>
  <c r="E289" i="10"/>
  <c r="D289" i="10"/>
  <c r="C289" i="10"/>
  <c r="B289" i="10"/>
  <c r="A289" i="10"/>
  <c r="E288" i="10"/>
  <c r="D288" i="10"/>
  <c r="C288" i="10"/>
  <c r="B288" i="10"/>
  <c r="A288" i="10"/>
  <c r="E287" i="10"/>
  <c r="D287" i="10"/>
  <c r="C287" i="10"/>
  <c r="B287" i="10"/>
  <c r="A287" i="10"/>
  <c r="E286" i="10"/>
  <c r="D286" i="10"/>
  <c r="C286" i="10"/>
  <c r="B286" i="10"/>
  <c r="A286" i="10"/>
  <c r="E285" i="10"/>
  <c r="D285" i="10"/>
  <c r="C285" i="10"/>
  <c r="B285" i="10"/>
  <c r="A285" i="10"/>
  <c r="E284" i="10"/>
  <c r="D284" i="10"/>
  <c r="C284" i="10"/>
  <c r="B284" i="10"/>
  <c r="A284" i="10"/>
  <c r="E283" i="10"/>
  <c r="D283" i="10"/>
  <c r="C283" i="10"/>
  <c r="B283" i="10"/>
  <c r="A283" i="10"/>
  <c r="E282" i="10"/>
  <c r="D282" i="10"/>
  <c r="C282" i="10"/>
  <c r="B282" i="10"/>
  <c r="A282" i="10"/>
  <c r="E281" i="10"/>
  <c r="D281" i="10"/>
  <c r="C281" i="10"/>
  <c r="B281" i="10"/>
  <c r="A281" i="10"/>
  <c r="E280" i="10"/>
  <c r="D280" i="10"/>
  <c r="C280" i="10"/>
  <c r="B280" i="10"/>
  <c r="A280" i="10"/>
  <c r="E279" i="10"/>
  <c r="D279" i="10"/>
  <c r="C279" i="10"/>
  <c r="B279" i="10"/>
  <c r="A279" i="10"/>
  <c r="E278" i="10"/>
  <c r="D278" i="10"/>
  <c r="C278" i="10"/>
  <c r="B278" i="10"/>
  <c r="A278" i="10"/>
  <c r="E277" i="10"/>
  <c r="D277" i="10"/>
  <c r="C277" i="10"/>
  <c r="B277" i="10"/>
  <c r="A277" i="10"/>
  <c r="E276" i="10"/>
  <c r="D276" i="10"/>
  <c r="C276" i="10"/>
  <c r="B276" i="10"/>
  <c r="A276" i="10"/>
  <c r="E275" i="10"/>
  <c r="D275" i="10"/>
  <c r="C275" i="10"/>
  <c r="B275" i="10"/>
  <c r="A275" i="10"/>
  <c r="E274" i="10"/>
  <c r="D274" i="10"/>
  <c r="C274" i="10"/>
  <c r="B274" i="10"/>
  <c r="A274" i="10"/>
  <c r="E273" i="10"/>
  <c r="D273" i="10"/>
  <c r="C273" i="10"/>
  <c r="B273" i="10"/>
  <c r="A273" i="10"/>
  <c r="E272" i="10"/>
  <c r="D272" i="10"/>
  <c r="C272" i="10"/>
  <c r="B272" i="10"/>
  <c r="A272" i="10"/>
  <c r="E271" i="10"/>
  <c r="D271" i="10"/>
  <c r="C271" i="10"/>
  <c r="B271" i="10"/>
  <c r="A271" i="10"/>
  <c r="E270" i="10"/>
  <c r="D270" i="10"/>
  <c r="C270" i="10"/>
  <c r="B270" i="10"/>
  <c r="A270" i="10"/>
  <c r="E269" i="10"/>
  <c r="D269" i="10"/>
  <c r="C269" i="10"/>
  <c r="B269" i="10"/>
  <c r="A269" i="10"/>
  <c r="E268" i="10"/>
  <c r="D268" i="10"/>
  <c r="C268" i="10"/>
  <c r="B268" i="10"/>
  <c r="A268" i="10"/>
  <c r="E267" i="10"/>
  <c r="D267" i="10"/>
  <c r="C267" i="10"/>
  <c r="B267" i="10"/>
  <c r="A267" i="10"/>
  <c r="E266" i="10"/>
  <c r="D266" i="10"/>
  <c r="C266" i="10"/>
  <c r="B266" i="10"/>
  <c r="A266" i="10"/>
  <c r="E265" i="10"/>
  <c r="D265" i="10"/>
  <c r="C265" i="10"/>
  <c r="B265" i="10"/>
  <c r="A265" i="10"/>
  <c r="E264" i="10"/>
  <c r="D264" i="10"/>
  <c r="C264" i="10"/>
  <c r="B264" i="10"/>
  <c r="A264" i="10"/>
  <c r="E263" i="10"/>
  <c r="D263" i="10"/>
  <c r="C263" i="10"/>
  <c r="B263" i="10"/>
  <c r="A263" i="10"/>
  <c r="E262" i="10"/>
  <c r="D262" i="10"/>
  <c r="C262" i="10"/>
  <c r="B262" i="10"/>
  <c r="A262" i="10"/>
  <c r="E261" i="10"/>
  <c r="D261" i="10"/>
  <c r="C261" i="10"/>
  <c r="B261" i="10"/>
  <c r="A261" i="10"/>
  <c r="E260" i="10"/>
  <c r="D260" i="10"/>
  <c r="C260" i="10"/>
  <c r="B260" i="10"/>
  <c r="A260" i="10"/>
  <c r="E259" i="10"/>
  <c r="D259" i="10"/>
  <c r="C259" i="10"/>
  <c r="B259" i="10"/>
  <c r="A259" i="10"/>
  <c r="E258" i="10"/>
  <c r="D258" i="10"/>
  <c r="C258" i="10"/>
  <c r="B258" i="10"/>
  <c r="A258" i="10"/>
  <c r="E257" i="10"/>
  <c r="D257" i="10"/>
  <c r="C257" i="10"/>
  <c r="B257" i="10"/>
  <c r="A257" i="10"/>
  <c r="E256" i="10"/>
  <c r="D256" i="10"/>
  <c r="C256" i="10"/>
  <c r="B256" i="10"/>
  <c r="A256" i="10"/>
  <c r="E255" i="10"/>
  <c r="D255" i="10"/>
  <c r="C255" i="10"/>
  <c r="B255" i="10"/>
  <c r="A255" i="10"/>
  <c r="E254" i="10"/>
  <c r="D254" i="10"/>
  <c r="C254" i="10"/>
  <c r="B254" i="10"/>
  <c r="A254" i="10"/>
  <c r="E253" i="10"/>
  <c r="D253" i="10"/>
  <c r="C253" i="10"/>
  <c r="B253" i="10"/>
  <c r="A253" i="10"/>
  <c r="E252" i="10"/>
  <c r="D252" i="10"/>
  <c r="C252" i="10"/>
  <c r="B252" i="10"/>
  <c r="A252" i="10"/>
  <c r="E251" i="10"/>
  <c r="D251" i="10"/>
  <c r="C251" i="10"/>
  <c r="B251" i="10"/>
  <c r="A251" i="10"/>
  <c r="E250" i="10"/>
  <c r="D250" i="10"/>
  <c r="C250" i="10"/>
  <c r="B250" i="10"/>
  <c r="A250" i="10"/>
  <c r="E249" i="10"/>
  <c r="D249" i="10"/>
  <c r="C249" i="10"/>
  <c r="B249" i="10"/>
  <c r="A249" i="10"/>
  <c r="E248" i="10"/>
  <c r="D248" i="10"/>
  <c r="C248" i="10"/>
  <c r="B248" i="10"/>
  <c r="A248" i="10"/>
  <c r="E247" i="10"/>
  <c r="D247" i="10"/>
  <c r="C247" i="10"/>
  <c r="B247" i="10"/>
  <c r="A247" i="10"/>
  <c r="E246" i="10"/>
  <c r="D246" i="10"/>
  <c r="C246" i="10"/>
  <c r="B246" i="10"/>
  <c r="A246" i="10"/>
  <c r="E245" i="10"/>
  <c r="D245" i="10"/>
  <c r="C245" i="10"/>
  <c r="B245" i="10"/>
  <c r="A245" i="10"/>
  <c r="E244" i="10"/>
  <c r="D244" i="10"/>
  <c r="C244" i="10"/>
  <c r="B244" i="10"/>
  <c r="A244" i="10"/>
  <c r="E243" i="10"/>
  <c r="D243" i="10"/>
  <c r="C243" i="10"/>
  <c r="B243" i="10"/>
  <c r="A243" i="10"/>
  <c r="E242" i="10"/>
  <c r="D242" i="10"/>
  <c r="C242" i="10"/>
  <c r="B242" i="10"/>
  <c r="A242" i="10"/>
  <c r="E241" i="10"/>
  <c r="D241" i="10"/>
  <c r="C241" i="10"/>
  <c r="B241" i="10"/>
  <c r="A241" i="10"/>
  <c r="E240" i="10"/>
  <c r="D240" i="10"/>
  <c r="C240" i="10"/>
  <c r="B240" i="10"/>
  <c r="A240" i="10"/>
  <c r="E239" i="10"/>
  <c r="D239" i="10"/>
  <c r="C239" i="10"/>
  <c r="B239" i="10"/>
  <c r="A239" i="10"/>
  <c r="E238" i="10"/>
  <c r="D238" i="10"/>
  <c r="C238" i="10"/>
  <c r="B238" i="10"/>
  <c r="A238" i="10"/>
  <c r="E237" i="10"/>
  <c r="D237" i="10"/>
  <c r="C237" i="10"/>
  <c r="B237" i="10"/>
  <c r="A237" i="10"/>
  <c r="E236" i="10"/>
  <c r="D236" i="10"/>
  <c r="C236" i="10"/>
  <c r="B236" i="10"/>
  <c r="A236" i="10"/>
  <c r="E235" i="10"/>
  <c r="D235" i="10"/>
  <c r="C235" i="10"/>
  <c r="B235" i="10"/>
  <c r="A235" i="10"/>
  <c r="E234" i="10"/>
  <c r="D234" i="10"/>
  <c r="C234" i="10"/>
  <c r="B234" i="10"/>
  <c r="A234" i="10"/>
  <c r="E233" i="10"/>
  <c r="D233" i="10"/>
  <c r="C233" i="10"/>
  <c r="B233" i="10"/>
  <c r="A233" i="10"/>
  <c r="E232" i="10"/>
  <c r="D232" i="10"/>
  <c r="C232" i="10"/>
  <c r="B232" i="10"/>
  <c r="A232" i="10"/>
  <c r="E231" i="10"/>
  <c r="D231" i="10"/>
  <c r="C231" i="10"/>
  <c r="B231" i="10"/>
  <c r="A231" i="10"/>
  <c r="E230" i="10"/>
  <c r="D230" i="10"/>
  <c r="C230" i="10"/>
  <c r="B230" i="10"/>
  <c r="A230" i="10"/>
  <c r="E229" i="10"/>
  <c r="D229" i="10"/>
  <c r="C229" i="10"/>
  <c r="B229" i="10"/>
  <c r="A229" i="10"/>
  <c r="E228" i="10"/>
  <c r="D228" i="10"/>
  <c r="C228" i="10"/>
  <c r="B228" i="10"/>
  <c r="A228" i="10"/>
  <c r="E227" i="10"/>
  <c r="D227" i="10"/>
  <c r="C227" i="10"/>
  <c r="B227" i="10"/>
  <c r="A227" i="10"/>
  <c r="E226" i="10"/>
  <c r="D226" i="10"/>
  <c r="C226" i="10"/>
  <c r="B226" i="10"/>
  <c r="A226" i="10"/>
  <c r="E225" i="10"/>
  <c r="D225" i="10"/>
  <c r="C225" i="10"/>
  <c r="B225" i="10"/>
  <c r="A225" i="10"/>
  <c r="E224" i="10"/>
  <c r="D224" i="10"/>
  <c r="C224" i="10"/>
  <c r="B224" i="10"/>
  <c r="A224" i="10"/>
  <c r="E223" i="10"/>
  <c r="D223" i="10"/>
  <c r="C223" i="10"/>
  <c r="B223" i="10"/>
  <c r="A223" i="10"/>
  <c r="E222" i="10"/>
  <c r="D222" i="10"/>
  <c r="C222" i="10"/>
  <c r="B222" i="10"/>
  <c r="A222" i="10"/>
  <c r="E221" i="10"/>
  <c r="D221" i="10"/>
  <c r="C221" i="10"/>
  <c r="B221" i="10"/>
  <c r="A221" i="10"/>
  <c r="E220" i="10"/>
  <c r="D220" i="10"/>
  <c r="C220" i="10"/>
  <c r="B220" i="10"/>
  <c r="A220" i="10"/>
  <c r="E219" i="10"/>
  <c r="D219" i="10"/>
  <c r="C219" i="10"/>
  <c r="B219" i="10"/>
  <c r="A219" i="10"/>
  <c r="E218" i="10"/>
  <c r="D218" i="10"/>
  <c r="C218" i="10"/>
  <c r="B218" i="10"/>
  <c r="A218" i="10"/>
  <c r="E217" i="10"/>
  <c r="D217" i="10"/>
  <c r="C217" i="10"/>
  <c r="B217" i="10"/>
  <c r="A217" i="10"/>
  <c r="E216" i="10"/>
  <c r="D216" i="10"/>
  <c r="C216" i="10"/>
  <c r="B216" i="10"/>
  <c r="A216" i="10"/>
  <c r="E215" i="10"/>
  <c r="D215" i="10"/>
  <c r="C215" i="10"/>
  <c r="B215" i="10"/>
  <c r="A215" i="10"/>
  <c r="E214" i="10"/>
  <c r="D214" i="10"/>
  <c r="C214" i="10"/>
  <c r="B214" i="10"/>
  <c r="A214" i="10"/>
  <c r="E213" i="10"/>
  <c r="D213" i="10"/>
  <c r="C213" i="10"/>
  <c r="B213" i="10"/>
  <c r="A213" i="10"/>
  <c r="E212" i="10"/>
  <c r="D212" i="10"/>
  <c r="C212" i="10"/>
  <c r="B212" i="10"/>
  <c r="A212" i="10"/>
  <c r="E211" i="10"/>
  <c r="D211" i="10"/>
  <c r="C211" i="10"/>
  <c r="B211" i="10"/>
  <c r="A211" i="10"/>
  <c r="E210" i="10"/>
  <c r="D210" i="10"/>
  <c r="C210" i="10"/>
  <c r="B210" i="10"/>
  <c r="A210" i="10"/>
  <c r="E209" i="10"/>
  <c r="D209" i="10"/>
  <c r="C209" i="10"/>
  <c r="B209" i="10"/>
  <c r="A209" i="10"/>
  <c r="E208" i="10"/>
  <c r="D208" i="10"/>
  <c r="C208" i="10"/>
  <c r="B208" i="10"/>
  <c r="A208" i="10"/>
  <c r="E207" i="10"/>
  <c r="D207" i="10"/>
  <c r="C207" i="10"/>
  <c r="B207" i="10"/>
  <c r="A207" i="10"/>
  <c r="E206" i="10"/>
  <c r="D206" i="10"/>
  <c r="C206" i="10"/>
  <c r="B206" i="10"/>
  <c r="A206" i="10"/>
  <c r="E205" i="10"/>
  <c r="D205" i="10"/>
  <c r="C205" i="10"/>
  <c r="B205" i="10"/>
  <c r="A205" i="10"/>
  <c r="E204" i="10"/>
  <c r="D204" i="10"/>
  <c r="C204" i="10"/>
  <c r="B204" i="10"/>
  <c r="A204" i="10"/>
  <c r="E203" i="10"/>
  <c r="D203" i="10"/>
  <c r="C203" i="10"/>
  <c r="B203" i="10"/>
  <c r="A203" i="10"/>
  <c r="E202" i="10"/>
  <c r="D202" i="10"/>
  <c r="C202" i="10"/>
  <c r="B202" i="10"/>
  <c r="A202" i="10"/>
  <c r="E201" i="10"/>
  <c r="D201" i="10"/>
  <c r="C201" i="10"/>
  <c r="B201" i="10"/>
  <c r="A201" i="10"/>
  <c r="E200" i="10"/>
  <c r="D200" i="10"/>
  <c r="C200" i="10"/>
  <c r="B200" i="10"/>
  <c r="A200" i="10"/>
  <c r="E199" i="10"/>
  <c r="D199" i="10"/>
  <c r="C199" i="10"/>
  <c r="B199" i="10"/>
  <c r="A199" i="10"/>
  <c r="E198" i="10"/>
  <c r="D198" i="10"/>
  <c r="C198" i="10"/>
  <c r="B198" i="10"/>
  <c r="A198" i="10"/>
  <c r="E197" i="10"/>
  <c r="D197" i="10"/>
  <c r="C197" i="10"/>
  <c r="B197" i="10"/>
  <c r="A197" i="10"/>
  <c r="E196" i="10"/>
  <c r="D196" i="10"/>
  <c r="C196" i="10"/>
  <c r="B196" i="10"/>
  <c r="A196" i="10"/>
  <c r="E195" i="10"/>
  <c r="D195" i="10"/>
  <c r="C195" i="10"/>
  <c r="B195" i="10"/>
  <c r="A195" i="10"/>
  <c r="E194" i="10"/>
  <c r="D194" i="10"/>
  <c r="C194" i="10"/>
  <c r="B194" i="10"/>
  <c r="A194" i="10"/>
  <c r="E193" i="10"/>
  <c r="D193" i="10"/>
  <c r="C193" i="10"/>
  <c r="B193" i="10"/>
  <c r="A193" i="10"/>
  <c r="E192" i="10"/>
  <c r="D192" i="10"/>
  <c r="C192" i="10"/>
  <c r="B192" i="10"/>
  <c r="A192" i="10"/>
  <c r="E191" i="10"/>
  <c r="D191" i="10"/>
  <c r="C191" i="10"/>
  <c r="B191" i="10"/>
  <c r="A191" i="10"/>
  <c r="E190" i="10"/>
  <c r="D190" i="10"/>
  <c r="C190" i="10"/>
  <c r="B190" i="10"/>
  <c r="A190" i="10"/>
  <c r="E189" i="10"/>
  <c r="D189" i="10"/>
  <c r="C189" i="10"/>
  <c r="B189" i="10"/>
  <c r="A189" i="10"/>
  <c r="E188" i="10"/>
  <c r="D188" i="10"/>
  <c r="C188" i="10"/>
  <c r="B188" i="10"/>
  <c r="A188" i="10"/>
  <c r="E187" i="10"/>
  <c r="D187" i="10"/>
  <c r="C187" i="10"/>
  <c r="B187" i="10"/>
  <c r="A187" i="10"/>
  <c r="E186" i="10"/>
  <c r="D186" i="10"/>
  <c r="C186" i="10"/>
  <c r="B186" i="10"/>
  <c r="A186" i="10"/>
  <c r="E185" i="10"/>
  <c r="D185" i="10"/>
  <c r="C185" i="10"/>
  <c r="B185" i="10"/>
  <c r="A185" i="10"/>
  <c r="E184" i="10"/>
  <c r="D184" i="10"/>
  <c r="C184" i="10"/>
  <c r="B184" i="10"/>
  <c r="A184" i="10"/>
  <c r="E183" i="10"/>
  <c r="D183" i="10"/>
  <c r="C183" i="10"/>
  <c r="B183" i="10"/>
  <c r="A183" i="10"/>
  <c r="E182" i="10"/>
  <c r="D182" i="10"/>
  <c r="C182" i="10"/>
  <c r="B182" i="10"/>
  <c r="A182" i="10"/>
  <c r="E181" i="10"/>
  <c r="D181" i="10"/>
  <c r="C181" i="10"/>
  <c r="B181" i="10"/>
  <c r="A181" i="10"/>
  <c r="E180" i="10"/>
  <c r="D180" i="10"/>
  <c r="C180" i="10"/>
  <c r="B180" i="10"/>
  <c r="A180" i="10"/>
  <c r="E179" i="10"/>
  <c r="D179" i="10"/>
  <c r="C179" i="10"/>
  <c r="B179" i="10"/>
  <c r="A179" i="10"/>
  <c r="E178" i="10"/>
  <c r="D178" i="10"/>
  <c r="C178" i="10"/>
  <c r="B178" i="10"/>
  <c r="A178" i="10"/>
  <c r="E177" i="10"/>
  <c r="D177" i="10"/>
  <c r="C177" i="10"/>
  <c r="B177" i="10"/>
  <c r="A177" i="10"/>
  <c r="E176" i="10"/>
  <c r="D176" i="10"/>
  <c r="C176" i="10"/>
  <c r="B176" i="10"/>
  <c r="A176" i="10"/>
  <c r="E175" i="10"/>
  <c r="D175" i="10"/>
  <c r="C175" i="10"/>
  <c r="B175" i="10"/>
  <c r="A175" i="10"/>
  <c r="E174" i="10"/>
  <c r="D174" i="10"/>
  <c r="C174" i="10"/>
  <c r="B174" i="10"/>
  <c r="A174" i="10"/>
  <c r="E173" i="10"/>
  <c r="D173" i="10"/>
  <c r="C173" i="10"/>
  <c r="B173" i="10"/>
  <c r="A173" i="10"/>
  <c r="E172" i="10"/>
  <c r="D172" i="10"/>
  <c r="C172" i="10"/>
  <c r="B172" i="10"/>
  <c r="A172" i="10"/>
  <c r="E171" i="10"/>
  <c r="D171" i="10"/>
  <c r="C171" i="10"/>
  <c r="B171" i="10"/>
  <c r="A171" i="10"/>
  <c r="E170" i="10"/>
  <c r="D170" i="10"/>
  <c r="C170" i="10"/>
  <c r="B170" i="10"/>
  <c r="A170" i="10"/>
  <c r="E169" i="10"/>
  <c r="D169" i="10"/>
  <c r="C169" i="10"/>
  <c r="B169" i="10"/>
  <c r="A169" i="10"/>
  <c r="E168" i="10"/>
  <c r="D168" i="10"/>
  <c r="C168" i="10"/>
  <c r="B168" i="10"/>
  <c r="A168" i="10"/>
  <c r="E167" i="10"/>
  <c r="D167" i="10"/>
  <c r="C167" i="10"/>
  <c r="B167" i="10"/>
  <c r="A167" i="10"/>
  <c r="E166" i="10"/>
  <c r="D166" i="10"/>
  <c r="C166" i="10"/>
  <c r="B166" i="10"/>
  <c r="A166" i="10"/>
  <c r="E165" i="10"/>
  <c r="D165" i="10"/>
  <c r="C165" i="10"/>
  <c r="B165" i="10"/>
  <c r="A165" i="10"/>
  <c r="E164" i="10"/>
  <c r="D164" i="10"/>
  <c r="C164" i="10"/>
  <c r="B164" i="10"/>
  <c r="A164" i="10"/>
  <c r="E163" i="10"/>
  <c r="D163" i="10"/>
  <c r="C163" i="10"/>
  <c r="B163" i="10"/>
  <c r="A163" i="10"/>
  <c r="E162" i="10"/>
  <c r="D162" i="10"/>
  <c r="C162" i="10"/>
  <c r="B162" i="10"/>
  <c r="A162" i="10"/>
  <c r="E161" i="10"/>
  <c r="D161" i="10"/>
  <c r="C161" i="10"/>
  <c r="B161" i="10"/>
  <c r="A161" i="10"/>
  <c r="E160" i="10"/>
  <c r="D160" i="10"/>
  <c r="C160" i="10"/>
  <c r="B160" i="10"/>
  <c r="A160" i="10"/>
  <c r="E159" i="10"/>
  <c r="D159" i="10"/>
  <c r="C159" i="10"/>
  <c r="B159" i="10"/>
  <c r="A159" i="10"/>
  <c r="E158" i="10"/>
  <c r="D158" i="10"/>
  <c r="C158" i="10"/>
  <c r="B158" i="10"/>
  <c r="A158" i="10"/>
  <c r="E157" i="10"/>
  <c r="D157" i="10"/>
  <c r="C157" i="10"/>
  <c r="B157" i="10"/>
  <c r="A157" i="10"/>
  <c r="E156" i="10"/>
  <c r="D156" i="10"/>
  <c r="C156" i="10"/>
  <c r="B156" i="10"/>
  <c r="A156" i="10"/>
  <c r="E155" i="10"/>
  <c r="D155" i="10"/>
  <c r="C155" i="10"/>
  <c r="B155" i="10"/>
  <c r="A155" i="10"/>
  <c r="E154" i="10"/>
  <c r="D154" i="10"/>
  <c r="C154" i="10"/>
  <c r="B154" i="10"/>
  <c r="A154" i="10"/>
  <c r="E153" i="10"/>
  <c r="D153" i="10"/>
  <c r="C153" i="10"/>
  <c r="B153" i="10"/>
  <c r="A153" i="10"/>
  <c r="E152" i="10"/>
  <c r="D152" i="10"/>
  <c r="C152" i="10"/>
  <c r="B152" i="10"/>
  <c r="A152" i="10"/>
  <c r="E151" i="10"/>
  <c r="D151" i="10"/>
  <c r="C151" i="10"/>
  <c r="B151" i="10"/>
  <c r="A151" i="10"/>
  <c r="E150" i="10"/>
  <c r="D150" i="10"/>
  <c r="C150" i="10"/>
  <c r="B150" i="10"/>
  <c r="A150" i="10"/>
  <c r="E149" i="10"/>
  <c r="D149" i="10"/>
  <c r="C149" i="10"/>
  <c r="B149" i="10"/>
  <c r="A149" i="10"/>
  <c r="E148" i="10"/>
  <c r="D148" i="10"/>
  <c r="C148" i="10"/>
  <c r="B148" i="10"/>
  <c r="A148" i="10"/>
  <c r="E147" i="10"/>
  <c r="D147" i="10"/>
  <c r="C147" i="10"/>
  <c r="B147" i="10"/>
  <c r="A147" i="10"/>
  <c r="E146" i="10"/>
  <c r="D146" i="10"/>
  <c r="C146" i="10"/>
  <c r="B146" i="10"/>
  <c r="A146" i="10"/>
  <c r="E145" i="10"/>
  <c r="D145" i="10"/>
  <c r="C145" i="10"/>
  <c r="B145" i="10"/>
  <c r="A145" i="10"/>
  <c r="E144" i="10"/>
  <c r="D144" i="10"/>
  <c r="C144" i="10"/>
  <c r="B144" i="10"/>
  <c r="A144" i="10"/>
  <c r="E143" i="10"/>
  <c r="D143" i="10"/>
  <c r="C143" i="10"/>
  <c r="B143" i="10"/>
  <c r="A143" i="10"/>
  <c r="E142" i="10"/>
  <c r="D142" i="10"/>
  <c r="C142" i="10"/>
  <c r="B142" i="10"/>
  <c r="A142" i="10"/>
  <c r="E141" i="10"/>
  <c r="D141" i="10"/>
  <c r="C141" i="10"/>
  <c r="B141" i="10"/>
  <c r="A141" i="10"/>
  <c r="E140" i="10"/>
  <c r="D140" i="10"/>
  <c r="C140" i="10"/>
  <c r="B140" i="10"/>
  <c r="A140" i="10"/>
  <c r="E139" i="10"/>
  <c r="D139" i="10"/>
  <c r="C139" i="10"/>
  <c r="B139" i="10"/>
  <c r="A139" i="10"/>
  <c r="E138" i="10"/>
  <c r="D138" i="10"/>
  <c r="C138" i="10"/>
  <c r="B138" i="10"/>
  <c r="A138" i="10"/>
  <c r="E137" i="10"/>
  <c r="D137" i="10"/>
  <c r="C137" i="10"/>
  <c r="B137" i="10"/>
  <c r="A137" i="10"/>
  <c r="E136" i="10"/>
  <c r="D136" i="10"/>
  <c r="C136" i="10"/>
  <c r="B136" i="10"/>
  <c r="A136" i="10"/>
  <c r="E135" i="10"/>
  <c r="D135" i="10"/>
  <c r="C135" i="10"/>
  <c r="B135" i="10"/>
  <c r="A135" i="10"/>
  <c r="E134" i="10"/>
  <c r="D134" i="10"/>
  <c r="C134" i="10"/>
  <c r="B134" i="10"/>
  <c r="A134" i="10"/>
  <c r="E133" i="10"/>
  <c r="D133" i="10"/>
  <c r="C133" i="10"/>
  <c r="B133" i="10"/>
  <c r="A133" i="10"/>
  <c r="E132" i="10"/>
  <c r="D132" i="10"/>
  <c r="C132" i="10"/>
  <c r="B132" i="10"/>
  <c r="A132" i="10"/>
  <c r="E131" i="10"/>
  <c r="D131" i="10"/>
  <c r="C131" i="10"/>
  <c r="B131" i="10"/>
  <c r="A131" i="10"/>
  <c r="E130" i="10"/>
  <c r="D130" i="10"/>
  <c r="C130" i="10"/>
  <c r="B130" i="10"/>
  <c r="A130" i="10"/>
  <c r="E129" i="10"/>
  <c r="D129" i="10"/>
  <c r="C129" i="10"/>
  <c r="B129" i="10"/>
  <c r="A129" i="10"/>
  <c r="E128" i="10"/>
  <c r="D128" i="10"/>
  <c r="C128" i="10"/>
  <c r="B128" i="10"/>
  <c r="A128" i="10"/>
  <c r="E127" i="10"/>
  <c r="D127" i="10"/>
  <c r="C127" i="10"/>
  <c r="B127" i="10"/>
  <c r="A127" i="10"/>
  <c r="E126" i="10"/>
  <c r="D126" i="10"/>
  <c r="C126" i="10"/>
  <c r="B126" i="10"/>
  <c r="A126" i="10"/>
  <c r="E125" i="10"/>
  <c r="D125" i="10"/>
  <c r="C125" i="10"/>
  <c r="B125" i="10"/>
  <c r="A125" i="10"/>
  <c r="E124" i="10"/>
  <c r="D124" i="10"/>
  <c r="C124" i="10"/>
  <c r="B124" i="10"/>
  <c r="A124" i="10"/>
  <c r="E123" i="10"/>
  <c r="D123" i="10"/>
  <c r="C123" i="10"/>
  <c r="B123" i="10"/>
  <c r="A123" i="10"/>
  <c r="E122" i="10"/>
  <c r="D122" i="10"/>
  <c r="C122" i="10"/>
  <c r="B122" i="10"/>
  <c r="A122" i="10"/>
  <c r="E121" i="10"/>
  <c r="D121" i="10"/>
  <c r="C121" i="10"/>
  <c r="B121" i="10"/>
  <c r="A121" i="10"/>
  <c r="E120" i="10"/>
  <c r="D120" i="10"/>
  <c r="C120" i="10"/>
  <c r="B120" i="10"/>
  <c r="A120" i="10"/>
  <c r="E119" i="10"/>
  <c r="D119" i="10"/>
  <c r="C119" i="10"/>
  <c r="B119" i="10"/>
  <c r="A119" i="10"/>
  <c r="E118" i="10"/>
  <c r="D118" i="10"/>
  <c r="C118" i="10"/>
  <c r="B118" i="10"/>
  <c r="A118" i="10"/>
  <c r="E117" i="10"/>
  <c r="D117" i="10"/>
  <c r="C117" i="10"/>
  <c r="B117" i="10"/>
  <c r="A117" i="10"/>
  <c r="E116" i="10"/>
  <c r="D116" i="10"/>
  <c r="C116" i="10"/>
  <c r="B116" i="10"/>
  <c r="A116" i="10"/>
  <c r="E115" i="10"/>
  <c r="D115" i="10"/>
  <c r="C115" i="10"/>
  <c r="B115" i="10"/>
  <c r="A115" i="10"/>
  <c r="E114" i="10"/>
  <c r="D114" i="10"/>
  <c r="C114" i="10"/>
  <c r="B114" i="10"/>
  <c r="A114" i="10"/>
  <c r="E113" i="10"/>
  <c r="D113" i="10"/>
  <c r="C113" i="10"/>
  <c r="B113" i="10"/>
  <c r="A113" i="10"/>
  <c r="E112" i="10"/>
  <c r="D112" i="10"/>
  <c r="C112" i="10"/>
  <c r="B112" i="10"/>
  <c r="A112" i="10"/>
  <c r="E111" i="10"/>
  <c r="D111" i="10"/>
  <c r="C111" i="10"/>
  <c r="B111" i="10"/>
  <c r="A111" i="10"/>
  <c r="E110" i="10"/>
  <c r="D110" i="10"/>
  <c r="C110" i="10"/>
  <c r="B110" i="10"/>
  <c r="A110" i="10"/>
  <c r="E109" i="10"/>
  <c r="D109" i="10"/>
  <c r="C109" i="10"/>
  <c r="B109" i="10"/>
  <c r="A109" i="10"/>
  <c r="E108" i="10"/>
  <c r="D108" i="10"/>
  <c r="C108" i="10"/>
  <c r="B108" i="10"/>
  <c r="A108" i="10"/>
  <c r="E107" i="10"/>
  <c r="D107" i="10"/>
  <c r="C107" i="10"/>
  <c r="B107" i="10"/>
  <c r="A107" i="10"/>
  <c r="E106" i="10"/>
  <c r="D106" i="10"/>
  <c r="C106" i="10"/>
  <c r="B106" i="10"/>
  <c r="A106" i="10"/>
  <c r="E105" i="10"/>
  <c r="D105" i="10"/>
  <c r="C105" i="10"/>
  <c r="B105" i="10"/>
  <c r="A105" i="10"/>
  <c r="E104" i="10"/>
  <c r="D104" i="10"/>
  <c r="C104" i="10"/>
  <c r="B104" i="10"/>
  <c r="A104" i="10"/>
  <c r="E103" i="10"/>
  <c r="D103" i="10"/>
  <c r="C103" i="10"/>
  <c r="B103" i="10"/>
  <c r="A103" i="10"/>
  <c r="E102" i="10"/>
  <c r="D102" i="10"/>
  <c r="C102" i="10"/>
  <c r="B102" i="10"/>
  <c r="A102" i="10"/>
  <c r="E101" i="10"/>
  <c r="D101" i="10"/>
  <c r="C101" i="10"/>
  <c r="B101" i="10"/>
  <c r="A101" i="10"/>
  <c r="E100" i="10"/>
  <c r="D100" i="10"/>
  <c r="C100" i="10"/>
  <c r="B100" i="10"/>
  <c r="A100" i="10"/>
  <c r="E99" i="10"/>
  <c r="D99" i="10"/>
  <c r="C99" i="10"/>
  <c r="B99" i="10"/>
  <c r="A99" i="10"/>
  <c r="E98" i="10"/>
  <c r="D98" i="10"/>
  <c r="C98" i="10"/>
  <c r="B98" i="10"/>
  <c r="A98" i="10"/>
  <c r="E97" i="10"/>
  <c r="D97" i="10"/>
  <c r="C97" i="10"/>
  <c r="B97" i="10"/>
  <c r="A97" i="10"/>
  <c r="E96" i="10"/>
  <c r="D96" i="10"/>
  <c r="C96" i="10"/>
  <c r="B96" i="10"/>
  <c r="A96" i="10"/>
  <c r="E95" i="10"/>
  <c r="D95" i="10"/>
  <c r="C95" i="10"/>
  <c r="B95" i="10"/>
  <c r="A95" i="10"/>
  <c r="E94" i="10"/>
  <c r="D94" i="10"/>
  <c r="C94" i="10"/>
  <c r="B94" i="10"/>
  <c r="A94" i="10"/>
  <c r="E93" i="10"/>
  <c r="D93" i="10"/>
  <c r="C93" i="10"/>
  <c r="B93" i="10"/>
  <c r="A93" i="10"/>
  <c r="E92" i="10"/>
  <c r="D92" i="10"/>
  <c r="C92" i="10"/>
  <c r="B92" i="10"/>
  <c r="A92" i="10"/>
  <c r="E91" i="10"/>
  <c r="D91" i="10"/>
  <c r="C91" i="10"/>
  <c r="B91" i="10"/>
  <c r="A91" i="10"/>
  <c r="E90" i="10"/>
  <c r="D90" i="10"/>
  <c r="C90" i="10"/>
  <c r="B90" i="10"/>
  <c r="A90" i="10"/>
  <c r="E89" i="10"/>
  <c r="D89" i="10"/>
  <c r="C89" i="10"/>
  <c r="B89" i="10"/>
  <c r="A89" i="10"/>
  <c r="E88" i="10"/>
  <c r="D88" i="10"/>
  <c r="C88" i="10"/>
  <c r="B88" i="10"/>
  <c r="A88" i="10"/>
  <c r="E87" i="10"/>
  <c r="D87" i="10"/>
  <c r="C87" i="10"/>
  <c r="B87" i="10"/>
  <c r="A87" i="10"/>
  <c r="E86" i="10"/>
  <c r="D86" i="10"/>
  <c r="C86" i="10"/>
  <c r="B86" i="10"/>
  <c r="A86" i="10"/>
  <c r="E85" i="10"/>
  <c r="D85" i="10"/>
  <c r="C85" i="10"/>
  <c r="B85" i="10"/>
  <c r="A85" i="10"/>
  <c r="E84" i="10"/>
  <c r="D84" i="10"/>
  <c r="C84" i="10"/>
  <c r="B84" i="10"/>
  <c r="A84" i="10"/>
  <c r="E83" i="10"/>
  <c r="D83" i="10"/>
  <c r="C83" i="10"/>
  <c r="B83" i="10"/>
  <c r="A83" i="10"/>
  <c r="E82" i="10"/>
  <c r="D82" i="10"/>
  <c r="C82" i="10"/>
  <c r="B82" i="10"/>
  <c r="A82" i="10"/>
  <c r="E81" i="10"/>
  <c r="D81" i="10"/>
  <c r="C81" i="10"/>
  <c r="B81" i="10"/>
  <c r="A81" i="10"/>
  <c r="E80" i="10"/>
  <c r="D80" i="10"/>
  <c r="C80" i="10"/>
  <c r="B80" i="10"/>
  <c r="A80" i="10"/>
  <c r="E79" i="10"/>
  <c r="D79" i="10"/>
  <c r="C79" i="10"/>
  <c r="B79" i="10"/>
  <c r="A79" i="10"/>
  <c r="E78" i="10"/>
  <c r="D78" i="10"/>
  <c r="C78" i="10"/>
  <c r="B78" i="10"/>
  <c r="A78" i="10"/>
  <c r="E77" i="10"/>
  <c r="D77" i="10"/>
  <c r="C77" i="10"/>
  <c r="B77" i="10"/>
  <c r="A77" i="10"/>
  <c r="E76" i="10"/>
  <c r="D76" i="10"/>
  <c r="C76" i="10"/>
  <c r="B76" i="10"/>
  <c r="A76" i="10"/>
  <c r="E75" i="10"/>
  <c r="D75" i="10"/>
  <c r="C75" i="10"/>
  <c r="B75" i="10"/>
  <c r="A75" i="10"/>
  <c r="E74" i="10"/>
  <c r="D74" i="10"/>
  <c r="C74" i="10"/>
  <c r="B74" i="10"/>
  <c r="A74" i="10"/>
  <c r="E73" i="10"/>
  <c r="D73" i="10"/>
  <c r="C73" i="10"/>
  <c r="B73" i="10"/>
  <c r="A73" i="10"/>
  <c r="E72" i="10"/>
  <c r="D72" i="10"/>
  <c r="C72" i="10"/>
  <c r="B72" i="10"/>
  <c r="A72" i="10"/>
  <c r="E71" i="10"/>
  <c r="D71" i="10"/>
  <c r="C71" i="10"/>
  <c r="B71" i="10"/>
  <c r="A71" i="10"/>
  <c r="E70" i="10"/>
  <c r="D70" i="10"/>
  <c r="C70" i="10"/>
  <c r="B70" i="10"/>
  <c r="A70" i="10"/>
  <c r="E69" i="10"/>
  <c r="D69" i="10"/>
  <c r="C69" i="10"/>
  <c r="B69" i="10"/>
  <c r="A69" i="10"/>
  <c r="E68" i="10"/>
  <c r="D68" i="10"/>
  <c r="C68" i="10"/>
  <c r="B68" i="10"/>
  <c r="A68" i="10"/>
  <c r="E67" i="10"/>
  <c r="D67" i="10"/>
  <c r="C67" i="10"/>
  <c r="B67" i="10"/>
  <c r="A67" i="10"/>
  <c r="E66" i="10"/>
  <c r="D66" i="10"/>
  <c r="C66" i="10"/>
  <c r="B66" i="10"/>
  <c r="A66" i="10"/>
  <c r="E65" i="10"/>
  <c r="D65" i="10"/>
  <c r="C65" i="10"/>
  <c r="B65" i="10"/>
  <c r="A65" i="10"/>
  <c r="E64" i="10"/>
  <c r="D64" i="10"/>
  <c r="C64" i="10"/>
  <c r="B64" i="10"/>
  <c r="A64" i="10"/>
  <c r="E63" i="10"/>
  <c r="D63" i="10"/>
  <c r="C63" i="10"/>
  <c r="B63" i="10"/>
  <c r="A63" i="10"/>
  <c r="E62" i="10"/>
  <c r="D62" i="10"/>
  <c r="C62" i="10"/>
  <c r="B62" i="10"/>
  <c r="A62" i="10"/>
  <c r="E61" i="10"/>
  <c r="D61" i="10"/>
  <c r="C61" i="10"/>
  <c r="B61" i="10"/>
  <c r="A61" i="10"/>
  <c r="E60" i="10"/>
  <c r="D60" i="10"/>
  <c r="C60" i="10"/>
  <c r="B60" i="10"/>
  <c r="A60" i="10"/>
  <c r="E59" i="10"/>
  <c r="D59" i="10"/>
  <c r="C59" i="10"/>
  <c r="B59" i="10"/>
  <c r="A59" i="10"/>
  <c r="E58" i="10"/>
  <c r="D58" i="10"/>
  <c r="C58" i="10"/>
  <c r="B58" i="10"/>
  <c r="A58" i="10"/>
  <c r="E57" i="10"/>
  <c r="D57" i="10"/>
  <c r="C57" i="10"/>
  <c r="B57" i="10"/>
  <c r="A57" i="10"/>
  <c r="E56" i="10"/>
  <c r="D56" i="10"/>
  <c r="C56" i="10"/>
  <c r="B56" i="10"/>
  <c r="A56" i="10"/>
  <c r="E55" i="10"/>
  <c r="D55" i="10"/>
  <c r="C55" i="10"/>
  <c r="B55" i="10"/>
  <c r="A55" i="10"/>
  <c r="E54" i="10"/>
  <c r="D54" i="10"/>
  <c r="C54" i="10"/>
  <c r="B54" i="10"/>
  <c r="A54" i="10"/>
  <c r="E53" i="10"/>
  <c r="D53" i="10"/>
  <c r="C53" i="10"/>
  <c r="B53" i="10"/>
  <c r="A53" i="10"/>
  <c r="E52" i="10"/>
  <c r="D52" i="10"/>
  <c r="C52" i="10"/>
  <c r="B52" i="10"/>
  <c r="A52" i="10"/>
  <c r="E51" i="10"/>
  <c r="D51" i="10"/>
  <c r="C51" i="10"/>
  <c r="B51" i="10"/>
  <c r="A51" i="10"/>
  <c r="E50" i="10"/>
  <c r="D50" i="10"/>
  <c r="C50" i="10"/>
  <c r="B50" i="10"/>
  <c r="A50" i="10"/>
  <c r="E49" i="10"/>
  <c r="D49" i="10"/>
  <c r="C49" i="10"/>
  <c r="B49" i="10"/>
  <c r="A49" i="10"/>
  <c r="E48" i="10"/>
  <c r="D48" i="10"/>
  <c r="C48" i="10"/>
  <c r="B48" i="10"/>
  <c r="A48" i="10"/>
  <c r="E47" i="10"/>
  <c r="D47" i="10"/>
  <c r="C47" i="10"/>
  <c r="B47" i="10"/>
  <c r="A47" i="10"/>
  <c r="E46" i="10"/>
  <c r="D46" i="10"/>
  <c r="C46" i="10"/>
  <c r="B46" i="10"/>
  <c r="A46" i="10"/>
  <c r="E45" i="10"/>
  <c r="D45" i="10"/>
  <c r="C45" i="10"/>
  <c r="B45" i="10"/>
  <c r="A45" i="10"/>
  <c r="E44" i="10"/>
  <c r="D44" i="10"/>
  <c r="C44" i="10"/>
  <c r="B44" i="10"/>
  <c r="A44" i="10"/>
  <c r="E43" i="10"/>
  <c r="D43" i="10"/>
  <c r="C43" i="10"/>
  <c r="B43" i="10"/>
  <c r="A43" i="10"/>
  <c r="E42" i="10"/>
  <c r="D42" i="10"/>
  <c r="C42" i="10"/>
  <c r="B42" i="10"/>
  <c r="A42" i="10"/>
  <c r="E41" i="10"/>
  <c r="D41" i="10"/>
  <c r="C41" i="10"/>
  <c r="B41" i="10"/>
  <c r="A41" i="10"/>
  <c r="E40" i="10"/>
  <c r="D40" i="10"/>
  <c r="C40" i="10"/>
  <c r="B40" i="10"/>
  <c r="A40" i="10"/>
  <c r="E39" i="10"/>
  <c r="D39" i="10"/>
  <c r="C39" i="10"/>
  <c r="B39" i="10"/>
  <c r="A39" i="10"/>
  <c r="E38" i="10"/>
  <c r="D38" i="10"/>
  <c r="C38" i="10"/>
  <c r="B38" i="10"/>
  <c r="A38" i="10"/>
  <c r="E37" i="10"/>
  <c r="D37" i="10"/>
  <c r="C37" i="10"/>
  <c r="B37" i="10"/>
  <c r="A37" i="10"/>
  <c r="E36" i="10"/>
  <c r="D36" i="10"/>
  <c r="C36" i="10"/>
  <c r="B36" i="10"/>
  <c r="A36" i="10"/>
  <c r="E35" i="10"/>
  <c r="D35" i="10"/>
  <c r="C35" i="10"/>
  <c r="B35" i="10"/>
  <c r="A35" i="10"/>
  <c r="E34" i="10"/>
  <c r="D34" i="10"/>
  <c r="C34" i="10"/>
  <c r="B34" i="10"/>
  <c r="A34" i="10"/>
  <c r="E33" i="10"/>
  <c r="D33" i="10"/>
  <c r="C33" i="10"/>
  <c r="B33" i="10"/>
  <c r="A33" i="10"/>
  <c r="E32" i="10"/>
  <c r="D32" i="10"/>
  <c r="C32" i="10"/>
  <c r="B32" i="10"/>
  <c r="A32" i="10"/>
  <c r="E31" i="10"/>
  <c r="D31" i="10"/>
  <c r="C31" i="10"/>
  <c r="B31" i="10"/>
  <c r="A31" i="10"/>
  <c r="E30" i="10"/>
  <c r="D30" i="10"/>
  <c r="C30" i="10"/>
  <c r="B30" i="10"/>
  <c r="A30" i="10"/>
  <c r="E29" i="10"/>
  <c r="D29" i="10"/>
  <c r="C29" i="10"/>
  <c r="B29" i="10"/>
  <c r="A29" i="10"/>
  <c r="E28" i="10"/>
  <c r="D28" i="10"/>
  <c r="C28" i="10"/>
  <c r="B28" i="10"/>
  <c r="A28" i="10"/>
  <c r="E27" i="10"/>
  <c r="D27" i="10"/>
  <c r="C27" i="10"/>
  <c r="B27" i="10"/>
  <c r="A27" i="10"/>
  <c r="E26" i="10"/>
  <c r="D26" i="10"/>
  <c r="C26" i="10"/>
  <c r="B26" i="10"/>
  <c r="A26" i="10"/>
  <c r="E25" i="10"/>
  <c r="D25" i="10"/>
  <c r="C25" i="10"/>
  <c r="B25" i="10"/>
  <c r="A25" i="10"/>
  <c r="E24" i="10"/>
  <c r="D24" i="10"/>
  <c r="C24" i="10"/>
  <c r="B24" i="10"/>
  <c r="A24" i="10"/>
  <c r="E23" i="10"/>
  <c r="D23" i="10"/>
  <c r="C23" i="10"/>
  <c r="B23" i="10"/>
  <c r="A23" i="10"/>
  <c r="E22" i="10"/>
  <c r="D22" i="10"/>
  <c r="C22" i="10"/>
  <c r="B22" i="10"/>
  <c r="A22" i="10"/>
  <c r="E21" i="10"/>
  <c r="D21" i="10"/>
  <c r="C21" i="10"/>
  <c r="B21" i="10"/>
  <c r="A21" i="10"/>
  <c r="E20" i="10"/>
  <c r="D20" i="10"/>
  <c r="C20" i="10"/>
  <c r="B20" i="10"/>
  <c r="A20" i="10"/>
  <c r="E19" i="10"/>
  <c r="D19" i="10"/>
  <c r="C19" i="10"/>
  <c r="B19" i="10"/>
  <c r="A19" i="10"/>
  <c r="E18" i="10"/>
  <c r="D18" i="10"/>
  <c r="C18" i="10"/>
  <c r="B18" i="10"/>
  <c r="A18" i="10"/>
  <c r="E17" i="10"/>
  <c r="D17" i="10"/>
  <c r="C17" i="10"/>
  <c r="B17" i="10"/>
  <c r="A17" i="10"/>
  <c r="E16" i="10"/>
  <c r="D16" i="10"/>
  <c r="C16" i="10"/>
  <c r="B16" i="10"/>
  <c r="A16" i="10"/>
  <c r="E15" i="10"/>
  <c r="D15" i="10"/>
  <c r="C15" i="10"/>
  <c r="B15" i="10"/>
  <c r="A15" i="10"/>
  <c r="E14" i="10"/>
  <c r="D14" i="10"/>
  <c r="C14" i="10"/>
  <c r="B14" i="10"/>
  <c r="A14" i="10"/>
  <c r="E13" i="10"/>
  <c r="D13" i="10"/>
  <c r="C13" i="10"/>
  <c r="B13" i="10"/>
  <c r="A13" i="10"/>
  <c r="E12" i="10"/>
  <c r="D12" i="10"/>
  <c r="C12" i="10"/>
  <c r="B12" i="10"/>
  <c r="A12" i="10"/>
  <c r="E11" i="10"/>
  <c r="D11" i="10"/>
  <c r="C11" i="10"/>
  <c r="B11" i="10"/>
  <c r="A11" i="10"/>
  <c r="E10" i="10"/>
  <c r="D10" i="10"/>
  <c r="C10" i="10"/>
  <c r="B10" i="10"/>
  <c r="A10" i="10"/>
  <c r="E9" i="10"/>
  <c r="D9" i="10"/>
  <c r="C9" i="10"/>
  <c r="B9" i="10"/>
  <c r="A9" i="10"/>
  <c r="E8" i="10"/>
  <c r="D8" i="10"/>
  <c r="C8" i="10"/>
  <c r="B8" i="10"/>
  <c r="A8" i="10"/>
  <c r="E7" i="10"/>
  <c r="D7" i="10"/>
  <c r="C7" i="10"/>
  <c r="B7" i="10"/>
  <c r="A7" i="10"/>
  <c r="E6" i="10"/>
  <c r="D6" i="10"/>
  <c r="C6" i="10"/>
  <c r="B6" i="10"/>
  <c r="A6" i="10"/>
  <c r="E5" i="10"/>
  <c r="D5" i="10"/>
  <c r="C5" i="10"/>
  <c r="B5" i="10"/>
  <c r="A5" i="10"/>
  <c r="K19" i="14" l="1"/>
  <c r="J44" i="14"/>
  <c r="P25" i="14"/>
  <c r="J45" i="14"/>
  <c r="J21" i="14"/>
  <c r="P21" i="14"/>
  <c r="P57" i="14"/>
  <c r="K41" i="14"/>
  <c r="H39" i="14"/>
  <c r="K61" i="14"/>
  <c r="J42" i="14"/>
  <c r="K54" i="14"/>
  <c r="K25" i="14"/>
  <c r="J61" i="14"/>
  <c r="J54" i="14"/>
  <c r="K32" i="14"/>
  <c r="J49" i="14"/>
  <c r="K30" i="14"/>
  <c r="J59" i="14"/>
  <c r="K59" i="14"/>
  <c r="K52" i="14"/>
  <c r="J57" i="14"/>
  <c r="G106" i="14"/>
  <c r="P26" i="14"/>
  <c r="P36" i="14"/>
  <c r="P49" i="14"/>
  <c r="J94" i="14"/>
  <c r="G94" i="14"/>
  <c r="J92" i="14"/>
  <c r="P50" i="14"/>
  <c r="P60" i="14"/>
  <c r="G107" i="14"/>
  <c r="P47" i="14"/>
  <c r="H109" i="14"/>
  <c r="P18" i="14"/>
  <c r="P29" i="14"/>
  <c r="P51" i="14"/>
  <c r="P61" i="14"/>
  <c r="G104" i="14"/>
  <c r="K107" i="14"/>
  <c r="J84" i="14"/>
  <c r="H96" i="14"/>
  <c r="K99" i="14"/>
  <c r="P45" i="14"/>
  <c r="J88" i="14"/>
  <c r="P30" i="14"/>
  <c r="P40" i="14"/>
  <c r="G82" i="14"/>
  <c r="K77" i="14"/>
  <c r="H84" i="14"/>
  <c r="P20" i="14"/>
  <c r="P31" i="14"/>
  <c r="P44" i="14"/>
  <c r="P54" i="14"/>
  <c r="K78" i="14"/>
  <c r="H114" i="14"/>
  <c r="J102" i="14"/>
  <c r="J111" i="14"/>
  <c r="K103" i="14"/>
  <c r="K86" i="14"/>
  <c r="P27" i="14"/>
  <c r="G102" i="14"/>
  <c r="P59" i="14"/>
  <c r="G89" i="14"/>
  <c r="G76" i="14"/>
  <c r="P19" i="14"/>
  <c r="G96" i="14"/>
  <c r="P37" i="14"/>
  <c r="K91" i="14"/>
  <c r="P35" i="14"/>
  <c r="P55" i="14"/>
  <c r="H92" i="14"/>
  <c r="P24" i="14"/>
  <c r="P34" i="14"/>
  <c r="P46" i="14"/>
  <c r="P56" i="14"/>
  <c r="H86" i="14"/>
  <c r="K87" i="14"/>
  <c r="J114" i="14"/>
  <c r="K106" i="14"/>
  <c r="H102" i="14"/>
  <c r="K114" i="14"/>
  <c r="H77" i="14"/>
  <c r="K92" i="14"/>
  <c r="H83" i="14"/>
  <c r="K98" i="14"/>
  <c r="K112" i="14"/>
  <c r="G41" i="14"/>
  <c r="G78" i="14"/>
  <c r="G92" i="14"/>
  <c r="G101" i="14"/>
  <c r="G111" i="14"/>
  <c r="G39" i="14"/>
  <c r="P39" i="14" s="1"/>
  <c r="H78" i="14"/>
  <c r="G86" i="14"/>
  <c r="K97" i="14"/>
  <c r="H111" i="14"/>
  <c r="H41" i="14"/>
  <c r="G79" i="14"/>
  <c r="G87" i="14"/>
  <c r="H97" i="14"/>
  <c r="H108" i="14"/>
  <c r="J113" i="14"/>
  <c r="K94" i="14"/>
  <c r="K81" i="14"/>
  <c r="J31" i="14"/>
  <c r="J30" i="14"/>
  <c r="K26" i="14"/>
  <c r="K46" i="14"/>
  <c r="K18" i="14"/>
  <c r="J86" i="14"/>
  <c r="J26" i="14"/>
  <c r="K24" i="14"/>
  <c r="J19" i="14"/>
  <c r="Q19" i="14" s="1"/>
  <c r="J109" i="14"/>
  <c r="J76" i="14"/>
  <c r="K102" i="14"/>
  <c r="Q102" i="14" s="1"/>
  <c r="J55" i="14"/>
  <c r="J52" i="14"/>
  <c r="K37" i="14"/>
  <c r="K57" i="14"/>
  <c r="K89" i="14"/>
  <c r="J36" i="14"/>
  <c r="K29" i="14"/>
  <c r="J20" i="14"/>
  <c r="J47" i="14"/>
  <c r="J27" i="14"/>
  <c r="J108" i="14"/>
  <c r="K40" i="14"/>
  <c r="J87" i="14"/>
  <c r="K45" i="14"/>
  <c r="J82" i="14"/>
  <c r="J39" i="14"/>
  <c r="H42" i="14"/>
  <c r="H82" i="14"/>
  <c r="G103" i="14"/>
  <c r="K111" i="14"/>
  <c r="G93" i="14"/>
  <c r="H89" i="14"/>
  <c r="G99" i="14"/>
  <c r="G113" i="14"/>
  <c r="K83" i="14"/>
  <c r="K96" i="14"/>
  <c r="H107" i="14"/>
  <c r="H113" i="14"/>
  <c r="G42" i="14"/>
  <c r="H79" i="14"/>
  <c r="P79" i="14" s="1"/>
  <c r="H87" i="14"/>
  <c r="P87" i="14" s="1"/>
  <c r="G98" i="14"/>
  <c r="K113" i="14"/>
  <c r="H76" i="14"/>
  <c r="K82" i="14"/>
  <c r="Q82" i="14" s="1"/>
  <c r="H91" i="14"/>
  <c r="H99" i="14"/>
  <c r="G109" i="14"/>
  <c r="J97" i="14"/>
  <c r="J104" i="14"/>
  <c r="K84" i="14"/>
  <c r="J41" i="14"/>
  <c r="J40" i="14"/>
  <c r="K31" i="14"/>
  <c r="K51" i="14"/>
  <c r="K20" i="14"/>
  <c r="K76" i="14"/>
  <c r="Q76" i="14" s="1"/>
  <c r="J56" i="14"/>
  <c r="K39" i="14"/>
  <c r="J77" i="14"/>
  <c r="K88" i="14"/>
  <c r="J89" i="14"/>
  <c r="K108" i="14"/>
  <c r="J24" i="14"/>
  <c r="J62" i="14"/>
  <c r="K42" i="14"/>
  <c r="K62" i="14"/>
  <c r="J107" i="14"/>
  <c r="J46" i="14"/>
  <c r="K34" i="14"/>
  <c r="J103" i="14"/>
  <c r="K35" i="14"/>
  <c r="J18" i="14"/>
  <c r="J99" i="14"/>
  <c r="K60" i="14"/>
  <c r="K104" i="14"/>
  <c r="J37" i="14"/>
  <c r="J93" i="14"/>
  <c r="J79" i="14"/>
  <c r="J73" i="14"/>
  <c r="H88" i="14"/>
  <c r="H104" i="14"/>
  <c r="G112" i="14"/>
  <c r="H98" i="14"/>
  <c r="H81" i="14"/>
  <c r="H94" i="14"/>
  <c r="G91" i="14"/>
  <c r="H106" i="14"/>
  <c r="P106" i="14" s="1"/>
  <c r="G84" i="14"/>
  <c r="G97" i="14"/>
  <c r="G108" i="14"/>
  <c r="G81" i="14"/>
  <c r="G88" i="14"/>
  <c r="H101" i="14"/>
  <c r="G114" i="14"/>
  <c r="G77" i="14"/>
  <c r="G83" i="14"/>
  <c r="H93" i="14"/>
  <c r="H103" i="14"/>
  <c r="H112" i="14"/>
  <c r="J106" i="14"/>
  <c r="K109" i="14"/>
  <c r="K101" i="14"/>
  <c r="J51" i="14"/>
  <c r="J50" i="14"/>
  <c r="K36" i="14"/>
  <c r="K56" i="14"/>
  <c r="J81" i="14"/>
  <c r="K93" i="14"/>
  <c r="J35" i="14"/>
  <c r="K49" i="14"/>
  <c r="Q49" i="14" s="1"/>
  <c r="J98" i="14"/>
  <c r="J101" i="14"/>
  <c r="J78" i="14"/>
  <c r="J34" i="14"/>
  <c r="J32" i="14"/>
  <c r="K27" i="14"/>
  <c r="K47" i="14"/>
  <c r="J112" i="14"/>
  <c r="K79" i="14"/>
  <c r="J25" i="14"/>
  <c r="K44" i="14"/>
  <c r="J83" i="14"/>
  <c r="K55" i="14"/>
  <c r="K21" i="14"/>
  <c r="J60" i="14"/>
  <c r="J96" i="14"/>
  <c r="J29" i="14"/>
  <c r="J91" i="14"/>
  <c r="K50" i="14"/>
  <c r="G7" i="10"/>
  <c r="H7" i="10"/>
  <c r="G11" i="10"/>
  <c r="H11" i="10"/>
  <c r="G15" i="10"/>
  <c r="H15" i="10"/>
  <c r="G19" i="10"/>
  <c r="H19" i="10"/>
  <c r="G23" i="10"/>
  <c r="H23" i="10"/>
  <c r="G27" i="10"/>
  <c r="H27" i="10"/>
  <c r="G31" i="10"/>
  <c r="H31" i="10"/>
  <c r="H35" i="10"/>
  <c r="G35" i="10"/>
  <c r="G39" i="10"/>
  <c r="H39" i="10"/>
  <c r="H43" i="10"/>
  <c r="G43" i="10"/>
  <c r="G47" i="10"/>
  <c r="H47" i="10"/>
  <c r="H51" i="10"/>
  <c r="G51" i="10"/>
  <c r="G8" i="10"/>
  <c r="H8" i="10"/>
  <c r="H12" i="10"/>
  <c r="G12" i="10"/>
  <c r="G16" i="10"/>
  <c r="H16" i="10"/>
  <c r="H20" i="10"/>
  <c r="G20" i="10"/>
  <c r="G24" i="10"/>
  <c r="H24" i="10"/>
  <c r="H28" i="10"/>
  <c r="G28" i="10"/>
  <c r="G32" i="10"/>
  <c r="H32" i="10"/>
  <c r="H36" i="10"/>
  <c r="G36" i="10"/>
  <c r="H40" i="10"/>
  <c r="G40" i="10"/>
  <c r="H44" i="10"/>
  <c r="G44" i="10"/>
  <c r="H48" i="10"/>
  <c r="G48" i="10"/>
  <c r="H52" i="10"/>
  <c r="G52" i="10"/>
  <c r="H56" i="10"/>
  <c r="G56" i="10"/>
  <c r="H60" i="10"/>
  <c r="G60" i="10"/>
  <c r="H64" i="10"/>
  <c r="G64" i="10"/>
  <c r="H68" i="10"/>
  <c r="G68" i="10"/>
  <c r="H72" i="10"/>
  <c r="G72" i="10"/>
  <c r="H76" i="10"/>
  <c r="G76" i="10"/>
  <c r="H80" i="10"/>
  <c r="G80" i="10"/>
  <c r="H84" i="10"/>
  <c r="G84" i="10"/>
  <c r="G88" i="10"/>
  <c r="H88" i="10"/>
  <c r="H92" i="10"/>
  <c r="G92" i="10"/>
  <c r="H96" i="10"/>
  <c r="G96" i="10"/>
  <c r="H100" i="10"/>
  <c r="G100" i="10"/>
  <c r="H104" i="10"/>
  <c r="G104" i="10"/>
  <c r="H108" i="10"/>
  <c r="G108" i="10"/>
  <c r="H112" i="10"/>
  <c r="G112" i="10"/>
  <c r="H116" i="10"/>
  <c r="G116" i="10"/>
  <c r="H120" i="10"/>
  <c r="G120" i="10"/>
  <c r="H124" i="10"/>
  <c r="G124" i="10"/>
  <c r="H128" i="10"/>
  <c r="G128" i="10"/>
  <c r="H132" i="10"/>
  <c r="G132" i="10"/>
  <c r="H136" i="10"/>
  <c r="G136" i="10"/>
  <c r="H140" i="10"/>
  <c r="G140" i="10"/>
  <c r="H144" i="10"/>
  <c r="G144" i="10"/>
  <c r="H148" i="10"/>
  <c r="G148" i="10"/>
  <c r="H152" i="10"/>
  <c r="G152" i="10"/>
  <c r="H156" i="10"/>
  <c r="G156" i="10"/>
  <c r="H160" i="10"/>
  <c r="G160" i="10"/>
  <c r="H164" i="10"/>
  <c r="G164" i="10"/>
  <c r="H168" i="10"/>
  <c r="G168" i="10"/>
  <c r="H172" i="10"/>
  <c r="G172" i="10"/>
  <c r="H176" i="10"/>
  <c r="G176" i="10"/>
  <c r="H180" i="10"/>
  <c r="G180" i="10"/>
  <c r="H184" i="10"/>
  <c r="G184" i="10"/>
  <c r="H188" i="10"/>
  <c r="G188" i="10"/>
  <c r="H192" i="10"/>
  <c r="G192" i="10"/>
  <c r="H196" i="10"/>
  <c r="G196" i="10"/>
  <c r="H200" i="10"/>
  <c r="G200" i="10"/>
  <c r="H204" i="10"/>
  <c r="G204" i="10"/>
  <c r="H208" i="10"/>
  <c r="G208" i="10"/>
  <c r="H212" i="10"/>
  <c r="G212" i="10"/>
  <c r="G216" i="10"/>
  <c r="H216" i="10"/>
  <c r="H220" i="10"/>
  <c r="G220" i="10"/>
  <c r="H224" i="10"/>
  <c r="G224" i="10"/>
  <c r="H228" i="10"/>
  <c r="G228" i="10"/>
  <c r="H232" i="10"/>
  <c r="G232" i="10"/>
  <c r="H236" i="10"/>
  <c r="G236" i="10"/>
  <c r="H240" i="10"/>
  <c r="G240" i="10"/>
  <c r="H244" i="10"/>
  <c r="G244" i="10"/>
  <c r="H248" i="10"/>
  <c r="G248" i="10"/>
  <c r="H252" i="10"/>
  <c r="G252" i="10"/>
  <c r="H256" i="10"/>
  <c r="G256" i="10"/>
  <c r="H260" i="10"/>
  <c r="G260" i="10"/>
  <c r="H264" i="10"/>
  <c r="G264" i="10"/>
  <c r="H268" i="10"/>
  <c r="G268" i="10"/>
  <c r="H272" i="10"/>
  <c r="G272" i="10"/>
  <c r="H276" i="10"/>
  <c r="G276" i="10"/>
  <c r="H280" i="10"/>
  <c r="G280" i="10"/>
  <c r="H284" i="10"/>
  <c r="G284" i="10"/>
  <c r="H288" i="10"/>
  <c r="G288" i="10"/>
  <c r="H292" i="10"/>
  <c r="G292" i="10"/>
  <c r="H296" i="10"/>
  <c r="G296" i="10"/>
  <c r="H300" i="10"/>
  <c r="G300" i="10"/>
  <c r="H304" i="10"/>
  <c r="G304" i="10"/>
  <c r="H308" i="10"/>
  <c r="G308" i="10"/>
  <c r="H312" i="10"/>
  <c r="G312" i="10"/>
  <c r="H316" i="10"/>
  <c r="G316" i="10"/>
  <c r="H320" i="10"/>
  <c r="G320" i="10"/>
  <c r="H324" i="10"/>
  <c r="G324" i="10"/>
  <c r="H328" i="10"/>
  <c r="G328" i="10"/>
  <c r="H332" i="10"/>
  <c r="G332" i="10"/>
  <c r="H336" i="10"/>
  <c r="G336" i="10"/>
  <c r="H340" i="10"/>
  <c r="G340" i="10"/>
  <c r="G344" i="10"/>
  <c r="H344" i="10"/>
  <c r="H348" i="10"/>
  <c r="G348" i="10"/>
  <c r="H352" i="10"/>
  <c r="G352" i="10"/>
  <c r="H356" i="10"/>
  <c r="G356" i="10"/>
  <c r="H360" i="10"/>
  <c r="G360" i="10"/>
  <c r="H364" i="10"/>
  <c r="G364" i="10"/>
  <c r="H368" i="10"/>
  <c r="G368" i="10"/>
  <c r="H9" i="10"/>
  <c r="G9" i="10"/>
  <c r="H13" i="10"/>
  <c r="G13" i="10"/>
  <c r="H17" i="10"/>
  <c r="G17" i="10"/>
  <c r="H21" i="10"/>
  <c r="G21" i="10"/>
  <c r="H25" i="10"/>
  <c r="G25" i="10"/>
  <c r="H29" i="10"/>
  <c r="G29" i="10"/>
  <c r="H33" i="10"/>
  <c r="G33" i="10"/>
  <c r="H37" i="10"/>
  <c r="G37" i="10"/>
  <c r="H41" i="10"/>
  <c r="G41" i="10"/>
  <c r="H45" i="10"/>
  <c r="G45" i="10"/>
  <c r="H49" i="10"/>
  <c r="G49" i="10"/>
  <c r="H53" i="10"/>
  <c r="G53" i="10"/>
  <c r="H57" i="10"/>
  <c r="G57" i="10"/>
  <c r="H61" i="10"/>
  <c r="G61" i="10"/>
  <c r="H65" i="10"/>
  <c r="G65" i="10"/>
  <c r="H69" i="10"/>
  <c r="G69" i="10"/>
  <c r="H73" i="10"/>
  <c r="G73" i="10"/>
  <c r="H77" i="10"/>
  <c r="G77" i="10"/>
  <c r="H81" i="10"/>
  <c r="G81" i="10"/>
  <c r="H85" i="10"/>
  <c r="G85" i="10"/>
  <c r="H89" i="10"/>
  <c r="G89" i="10"/>
  <c r="H93" i="10"/>
  <c r="G93" i="10"/>
  <c r="H97" i="10"/>
  <c r="G97" i="10"/>
  <c r="H101" i="10"/>
  <c r="G101" i="10"/>
  <c r="H105" i="10"/>
  <c r="G105" i="10"/>
  <c r="H109" i="10"/>
  <c r="G109" i="10"/>
  <c r="H113" i="10"/>
  <c r="G113" i="10"/>
  <c r="H117" i="10"/>
  <c r="G117" i="10"/>
  <c r="H121" i="10"/>
  <c r="G121" i="10"/>
  <c r="H125" i="10"/>
  <c r="G125" i="10"/>
  <c r="H129" i="10"/>
  <c r="G129" i="10"/>
  <c r="H133" i="10"/>
  <c r="G133" i="10"/>
  <c r="H137" i="10"/>
  <c r="G137" i="10"/>
  <c r="H141" i="10"/>
  <c r="G141" i="10"/>
  <c r="H145" i="10"/>
  <c r="G145" i="10"/>
  <c r="H149" i="10"/>
  <c r="G149" i="10"/>
  <c r="H153" i="10"/>
  <c r="G153" i="10"/>
  <c r="H157" i="10"/>
  <c r="G157" i="10"/>
  <c r="H161" i="10"/>
  <c r="G161" i="10"/>
  <c r="H165" i="10"/>
  <c r="G165" i="10"/>
  <c r="H169" i="10"/>
  <c r="G169" i="10"/>
  <c r="H173" i="10"/>
  <c r="G173" i="10"/>
  <c r="H177" i="10"/>
  <c r="G177" i="10"/>
  <c r="H181" i="10"/>
  <c r="G181" i="10"/>
  <c r="H185" i="10"/>
  <c r="G185" i="10"/>
  <c r="H189" i="10"/>
  <c r="G189" i="10"/>
  <c r="H193" i="10"/>
  <c r="G193" i="10"/>
  <c r="H197" i="10"/>
  <c r="G197" i="10"/>
  <c r="H201" i="10"/>
  <c r="G201" i="10"/>
  <c r="H205" i="10"/>
  <c r="G205" i="10"/>
  <c r="H209" i="10"/>
  <c r="G209" i="10"/>
  <c r="H213" i="10"/>
  <c r="G213" i="10"/>
  <c r="H217" i="10"/>
  <c r="G217" i="10"/>
  <c r="H221" i="10"/>
  <c r="G221" i="10"/>
  <c r="H225" i="10"/>
  <c r="G225" i="10"/>
  <c r="H229" i="10"/>
  <c r="G229" i="10"/>
  <c r="H233" i="10"/>
  <c r="G233" i="10"/>
  <c r="H237" i="10"/>
  <c r="G237" i="10"/>
  <c r="H241" i="10"/>
  <c r="G241" i="10"/>
  <c r="H245" i="10"/>
  <c r="G245" i="10"/>
  <c r="H249" i="10"/>
  <c r="G249" i="10"/>
  <c r="H253" i="10"/>
  <c r="G253" i="10"/>
  <c r="H257" i="10"/>
  <c r="G257" i="10"/>
  <c r="H261" i="10"/>
  <c r="G261" i="10"/>
  <c r="H265" i="10"/>
  <c r="G265" i="10"/>
  <c r="H269" i="10"/>
  <c r="G269" i="10"/>
  <c r="H273" i="10"/>
  <c r="G273" i="10"/>
  <c r="H277" i="10"/>
  <c r="G277" i="10"/>
  <c r="H281" i="10"/>
  <c r="G281" i="10"/>
  <c r="H285" i="10"/>
  <c r="G285" i="10"/>
  <c r="H289" i="10"/>
  <c r="G289" i="10"/>
  <c r="H293" i="10"/>
  <c r="G293" i="10"/>
  <c r="H297" i="10"/>
  <c r="G297" i="10"/>
  <c r="H301" i="10"/>
  <c r="G301" i="10"/>
  <c r="H305" i="10"/>
  <c r="G305" i="10"/>
  <c r="H309" i="10"/>
  <c r="G309" i="10"/>
  <c r="H313" i="10"/>
  <c r="G313" i="10"/>
  <c r="H317" i="10"/>
  <c r="G317" i="10"/>
  <c r="H321" i="10"/>
  <c r="G321" i="10"/>
  <c r="H325" i="10"/>
  <c r="G325" i="10"/>
  <c r="H329" i="10"/>
  <c r="G329" i="10"/>
  <c r="H333" i="10"/>
  <c r="G333" i="10"/>
  <c r="H337" i="10"/>
  <c r="G337" i="10"/>
  <c r="H341" i="10"/>
  <c r="G341" i="10"/>
  <c r="H345" i="10"/>
  <c r="G345" i="10"/>
  <c r="H349" i="10"/>
  <c r="G349" i="10"/>
  <c r="H353" i="10"/>
  <c r="G353" i="10"/>
  <c r="H357" i="10"/>
  <c r="G357" i="10"/>
  <c r="H361" i="10"/>
  <c r="G361" i="10"/>
  <c r="H365" i="10"/>
  <c r="G365" i="10"/>
  <c r="H369" i="10"/>
  <c r="G369" i="10"/>
  <c r="H6" i="10"/>
  <c r="G6" i="10"/>
  <c r="H10" i="10"/>
  <c r="G10" i="10"/>
  <c r="H14" i="10"/>
  <c r="G14" i="10"/>
  <c r="H18" i="10"/>
  <c r="G18" i="10"/>
  <c r="H22" i="10"/>
  <c r="G22" i="10"/>
  <c r="H26" i="10"/>
  <c r="G26" i="10"/>
  <c r="H30" i="10"/>
  <c r="G30" i="10"/>
  <c r="H34" i="10"/>
  <c r="G34" i="10"/>
  <c r="H38" i="10"/>
  <c r="G38" i="10"/>
  <c r="H42" i="10"/>
  <c r="G42" i="10"/>
  <c r="H46" i="10"/>
  <c r="G46" i="10"/>
  <c r="H50" i="10"/>
  <c r="G50" i="10"/>
  <c r="H54" i="10"/>
  <c r="G54" i="10"/>
  <c r="H58" i="10"/>
  <c r="G58" i="10"/>
  <c r="H62" i="10"/>
  <c r="G62" i="10"/>
  <c r="H66" i="10"/>
  <c r="G66" i="10"/>
  <c r="H70" i="10"/>
  <c r="G70" i="10"/>
  <c r="H74" i="10"/>
  <c r="G74" i="10"/>
  <c r="H78" i="10"/>
  <c r="G78" i="10"/>
  <c r="H82" i="10"/>
  <c r="G82" i="10"/>
  <c r="H86" i="10"/>
  <c r="G86" i="10"/>
  <c r="G90" i="10"/>
  <c r="H90" i="10"/>
  <c r="G94" i="10"/>
  <c r="H94" i="10"/>
  <c r="H98" i="10"/>
  <c r="G98" i="10"/>
  <c r="H102" i="10"/>
  <c r="G102" i="10"/>
  <c r="H106" i="10"/>
  <c r="G106" i="10"/>
  <c r="G110" i="10"/>
  <c r="H110" i="10"/>
  <c r="H114" i="10"/>
  <c r="G114" i="10"/>
  <c r="H118" i="10"/>
  <c r="G118" i="10"/>
  <c r="G122" i="10"/>
  <c r="H122" i="10"/>
  <c r="G126" i="10"/>
  <c r="H126" i="10"/>
  <c r="H130" i="10"/>
  <c r="G130" i="10"/>
  <c r="H134" i="10"/>
  <c r="G134" i="10"/>
  <c r="H138" i="10"/>
  <c r="G138" i="10"/>
  <c r="G142" i="10"/>
  <c r="H142" i="10"/>
  <c r="H146" i="10"/>
  <c r="G146" i="10"/>
  <c r="H150" i="10"/>
  <c r="G150" i="10"/>
  <c r="G154" i="10"/>
  <c r="H154" i="10"/>
  <c r="G158" i="10"/>
  <c r="H158" i="10"/>
  <c r="H162" i="10"/>
  <c r="G162" i="10"/>
  <c r="H166" i="10"/>
  <c r="G166" i="10"/>
  <c r="H170" i="10"/>
  <c r="G170" i="10"/>
  <c r="G174" i="10"/>
  <c r="H174" i="10"/>
  <c r="H178" i="10"/>
  <c r="G178" i="10"/>
  <c r="H182" i="10"/>
  <c r="G182" i="10"/>
  <c r="G186" i="10"/>
  <c r="H186" i="10"/>
  <c r="G190" i="10"/>
  <c r="H190" i="10"/>
  <c r="H194" i="10"/>
  <c r="G194" i="10"/>
  <c r="H198" i="10"/>
  <c r="G198" i="10"/>
  <c r="H202" i="10"/>
  <c r="G202" i="10"/>
  <c r="G206" i="10"/>
  <c r="H206" i="10"/>
  <c r="H210" i="10"/>
  <c r="G210" i="10"/>
  <c r="H214" i="10"/>
  <c r="G214" i="10"/>
  <c r="G218" i="10"/>
  <c r="H218" i="10"/>
  <c r="G222" i="10"/>
  <c r="H222" i="10"/>
  <c r="H226" i="10"/>
  <c r="G226" i="10"/>
  <c r="H230" i="10"/>
  <c r="G230" i="10"/>
  <c r="H234" i="10"/>
  <c r="G234" i="10"/>
  <c r="G238" i="10"/>
  <c r="H238" i="10"/>
  <c r="H242" i="10"/>
  <c r="G242" i="10"/>
  <c r="H246" i="10"/>
  <c r="G246" i="10"/>
  <c r="G250" i="10"/>
  <c r="H250" i="10"/>
  <c r="G254" i="10"/>
  <c r="H254" i="10"/>
  <c r="H258" i="10"/>
  <c r="G258" i="10"/>
  <c r="H262" i="10"/>
  <c r="G262" i="10"/>
  <c r="H266" i="10"/>
  <c r="G266" i="10"/>
  <c r="G270" i="10"/>
  <c r="H270" i="10"/>
  <c r="H274" i="10"/>
  <c r="G274" i="10"/>
  <c r="H278" i="10"/>
  <c r="G278" i="10"/>
  <c r="G282" i="10"/>
  <c r="H282" i="10"/>
  <c r="G286" i="10"/>
  <c r="H286" i="10"/>
  <c r="H290" i="10"/>
  <c r="G290" i="10"/>
  <c r="H294" i="10"/>
  <c r="G294" i="10"/>
  <c r="H298" i="10"/>
  <c r="G298" i="10"/>
  <c r="G302" i="10"/>
  <c r="H302" i="10"/>
  <c r="H306" i="10"/>
  <c r="G306" i="10"/>
  <c r="H310" i="10"/>
  <c r="G310" i="10"/>
  <c r="G314" i="10"/>
  <c r="H314" i="10"/>
  <c r="G318" i="10"/>
  <c r="H318" i="10"/>
  <c r="H322" i="10"/>
  <c r="G322" i="10"/>
  <c r="H326" i="10"/>
  <c r="G326" i="10"/>
  <c r="H330" i="10"/>
  <c r="G330" i="10"/>
  <c r="G334" i="10"/>
  <c r="H334" i="10"/>
  <c r="H338" i="10"/>
  <c r="G338" i="10"/>
  <c r="H342" i="10"/>
  <c r="G342" i="10"/>
  <c r="G346" i="10"/>
  <c r="H346" i="10"/>
  <c r="G350" i="10"/>
  <c r="H350" i="10"/>
  <c r="H354" i="10"/>
  <c r="G354" i="10"/>
  <c r="G358" i="10"/>
  <c r="H358" i="10"/>
  <c r="H362" i="10"/>
  <c r="G362" i="10"/>
  <c r="G366" i="10"/>
  <c r="H366" i="10"/>
  <c r="G55" i="10"/>
  <c r="H55" i="10"/>
  <c r="H59" i="10"/>
  <c r="G59" i="10"/>
  <c r="G63" i="10"/>
  <c r="H63" i="10"/>
  <c r="H67" i="10"/>
  <c r="G67" i="10"/>
  <c r="G71" i="10"/>
  <c r="H71" i="10"/>
  <c r="H75" i="10"/>
  <c r="G75" i="10"/>
  <c r="G79" i="10"/>
  <c r="H79" i="10"/>
  <c r="H83" i="10"/>
  <c r="G83" i="10"/>
  <c r="H87" i="10"/>
  <c r="G87" i="10"/>
  <c r="H91" i="10"/>
  <c r="G91" i="10"/>
  <c r="H95" i="10"/>
  <c r="G95" i="10"/>
  <c r="G99" i="10"/>
  <c r="H99" i="10"/>
  <c r="H103" i="10"/>
  <c r="G103" i="10"/>
  <c r="H107" i="10"/>
  <c r="G107" i="10"/>
  <c r="G111" i="10"/>
  <c r="H111" i="10"/>
  <c r="H115" i="10"/>
  <c r="G115" i="10"/>
  <c r="H119" i="10"/>
  <c r="G119" i="10"/>
  <c r="H123" i="10"/>
  <c r="G123" i="10"/>
  <c r="H127" i="10"/>
  <c r="G127" i="10"/>
  <c r="G131" i="10"/>
  <c r="H131" i="10"/>
  <c r="H135" i="10"/>
  <c r="G135" i="10"/>
  <c r="H139" i="10"/>
  <c r="G139" i="10"/>
  <c r="G143" i="10"/>
  <c r="H143" i="10"/>
  <c r="H147" i="10"/>
  <c r="G147" i="10"/>
  <c r="H151" i="10"/>
  <c r="G151" i="10"/>
  <c r="H155" i="10"/>
  <c r="G155" i="10"/>
  <c r="H159" i="10"/>
  <c r="G159" i="10"/>
  <c r="G163" i="10"/>
  <c r="H163" i="10"/>
  <c r="H167" i="10"/>
  <c r="G167" i="10"/>
  <c r="H171" i="10"/>
  <c r="G171" i="10"/>
  <c r="G175" i="10"/>
  <c r="H175" i="10"/>
  <c r="H179" i="10"/>
  <c r="G179" i="10"/>
  <c r="H183" i="10"/>
  <c r="G183" i="10"/>
  <c r="H187" i="10"/>
  <c r="G187" i="10"/>
  <c r="H191" i="10"/>
  <c r="G191" i="10"/>
  <c r="G195" i="10"/>
  <c r="H195" i="10"/>
  <c r="H199" i="10"/>
  <c r="G199" i="10"/>
  <c r="H203" i="10"/>
  <c r="G203" i="10"/>
  <c r="G207" i="10"/>
  <c r="H207" i="10"/>
  <c r="H211" i="10"/>
  <c r="G211" i="10"/>
  <c r="H215" i="10"/>
  <c r="G215" i="10"/>
  <c r="H219" i="10"/>
  <c r="G219" i="10"/>
  <c r="H223" i="10"/>
  <c r="G223" i="10"/>
  <c r="G227" i="10"/>
  <c r="H227" i="10"/>
  <c r="H231" i="10"/>
  <c r="G231" i="10"/>
  <c r="H235" i="10"/>
  <c r="G235" i="10"/>
  <c r="G239" i="10"/>
  <c r="H239" i="10"/>
  <c r="H243" i="10"/>
  <c r="G243" i="10"/>
  <c r="H247" i="10"/>
  <c r="G247" i="10"/>
  <c r="H251" i="10"/>
  <c r="G251" i="10"/>
  <c r="H255" i="10"/>
  <c r="G255" i="10"/>
  <c r="G259" i="10"/>
  <c r="H259" i="10"/>
  <c r="H263" i="10"/>
  <c r="G263" i="10"/>
  <c r="H267" i="10"/>
  <c r="G267" i="10"/>
  <c r="G271" i="10"/>
  <c r="H271" i="10"/>
  <c r="H275" i="10"/>
  <c r="G275" i="10"/>
  <c r="H279" i="10"/>
  <c r="G279" i="10"/>
  <c r="H283" i="10"/>
  <c r="G283" i="10"/>
  <c r="H287" i="10"/>
  <c r="G287" i="10"/>
  <c r="G291" i="10"/>
  <c r="H291" i="10"/>
  <c r="H295" i="10"/>
  <c r="G295" i="10"/>
  <c r="H299" i="10"/>
  <c r="G299" i="10"/>
  <c r="G303" i="10"/>
  <c r="H303" i="10"/>
  <c r="H307" i="10"/>
  <c r="G307" i="10"/>
  <c r="H311" i="10"/>
  <c r="G311" i="10"/>
  <c r="H315" i="10"/>
  <c r="G315" i="10"/>
  <c r="H319" i="10"/>
  <c r="G319" i="10"/>
  <c r="G323" i="10"/>
  <c r="H323" i="10"/>
  <c r="H327" i="10"/>
  <c r="G327" i="10"/>
  <c r="H331" i="10"/>
  <c r="G331" i="10"/>
  <c r="G335" i="10"/>
  <c r="H335" i="10"/>
  <c r="H339" i="10"/>
  <c r="G339" i="10"/>
  <c r="H343" i="10"/>
  <c r="G343" i="10"/>
  <c r="H347" i="10"/>
  <c r="G347" i="10"/>
  <c r="H351" i="10"/>
  <c r="G351" i="10"/>
  <c r="H355" i="10"/>
  <c r="G355" i="10"/>
  <c r="G359" i="10"/>
  <c r="H359" i="10"/>
  <c r="H363" i="10"/>
  <c r="G363" i="10"/>
  <c r="H367" i="10"/>
  <c r="G367" i="10"/>
  <c r="K70" i="14"/>
  <c r="G70" i="14"/>
  <c r="H70" i="14"/>
  <c r="J70" i="14"/>
  <c r="K71" i="14"/>
  <c r="G71" i="14"/>
  <c r="H71" i="14"/>
  <c r="J71" i="14"/>
  <c r="K72" i="14"/>
  <c r="G72" i="14"/>
  <c r="H72" i="14"/>
  <c r="J72" i="14"/>
  <c r="K73" i="14"/>
  <c r="G73" i="14"/>
  <c r="H73" i="14"/>
  <c r="O108" i="5"/>
  <c r="O107" i="5"/>
  <c r="O106" i="5"/>
  <c r="O105" i="5"/>
  <c r="O104" i="5"/>
  <c r="O103" i="5"/>
  <c r="O102" i="5"/>
  <c r="O101" i="5"/>
  <c r="O100" i="5"/>
  <c r="O99" i="5"/>
  <c r="O98" i="5"/>
  <c r="O97" i="5"/>
  <c r="O96" i="5"/>
  <c r="O95" i="5"/>
  <c r="O94" i="5"/>
  <c r="O93" i="5"/>
  <c r="O92" i="5"/>
  <c r="O91" i="5"/>
  <c r="O90" i="5"/>
  <c r="O89" i="5"/>
  <c r="O88" i="5"/>
  <c r="O87" i="5"/>
  <c r="O86" i="5"/>
  <c r="O85" i="5"/>
  <c r="O84" i="5"/>
  <c r="O83" i="5"/>
  <c r="O82" i="5"/>
  <c r="O81" i="5"/>
  <c r="O80" i="5"/>
  <c r="O79" i="5"/>
  <c r="O78" i="5"/>
  <c r="O77" i="5"/>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3" i="5"/>
  <c r="O12" i="5"/>
  <c r="O11" i="5"/>
  <c r="O10" i="5"/>
  <c r="O9" i="5"/>
  <c r="O8" i="5"/>
  <c r="O7" i="5"/>
  <c r="O6" i="5"/>
  <c r="O5" i="5"/>
  <c r="B3" i="7"/>
  <c r="B2" i="7"/>
  <c r="B37" i="7" s="1"/>
  <c r="B7" i="7" s="1"/>
  <c r="Q44" i="14" l="1"/>
  <c r="Q32" i="14"/>
  <c r="Q41" i="14"/>
  <c r="Q45" i="14"/>
  <c r="Q50" i="14"/>
  <c r="P94" i="14"/>
  <c r="P104" i="14"/>
  <c r="Q42" i="14"/>
  <c r="Q25" i="14"/>
  <c r="Q21" i="14"/>
  <c r="Q52" i="14"/>
  <c r="Q61" i="14"/>
  <c r="Q57" i="14"/>
  <c r="P76" i="14"/>
  <c r="P89" i="14"/>
  <c r="Q30" i="14"/>
  <c r="Q59" i="14"/>
  <c r="Q54" i="14"/>
  <c r="P103" i="14"/>
  <c r="Q108" i="14"/>
  <c r="Q84" i="14"/>
  <c r="Q111" i="14"/>
  <c r="P111" i="14"/>
  <c r="P107" i="14"/>
  <c r="Q92" i="14"/>
  <c r="Q113" i="14"/>
  <c r="Q36" i="14"/>
  <c r="Q109" i="14"/>
  <c r="P101" i="14"/>
  <c r="Q40" i="14"/>
  <c r="Q24" i="14"/>
  <c r="P102" i="14"/>
  <c r="Q73" i="14"/>
  <c r="P73" i="14"/>
  <c r="P72" i="14"/>
  <c r="P71" i="14"/>
  <c r="P70" i="14"/>
  <c r="Q27" i="14"/>
  <c r="P81" i="14"/>
  <c r="Q34" i="14"/>
  <c r="Q46" i="14"/>
  <c r="Q81" i="14"/>
  <c r="P83" i="14"/>
  <c r="P93" i="14"/>
  <c r="Q94" i="14"/>
  <c r="Q107" i="14"/>
  <c r="Q47" i="14"/>
  <c r="Q31" i="14"/>
  <c r="P91" i="14"/>
  <c r="P113" i="14"/>
  <c r="Q55" i="14"/>
  <c r="Q79" i="14"/>
  <c r="P112" i="14"/>
  <c r="Q86" i="14"/>
  <c r="P114" i="14"/>
  <c r="Q93" i="14"/>
  <c r="P88" i="14"/>
  <c r="Q88" i="14"/>
  <c r="Q29" i="14"/>
  <c r="Q37" i="14"/>
  <c r="Q26" i="14"/>
  <c r="Q97" i="14"/>
  <c r="Q87" i="14"/>
  <c r="Q103" i="14"/>
  <c r="Q78" i="14"/>
  <c r="P97" i="14"/>
  <c r="P98" i="14"/>
  <c r="Q104" i="14"/>
  <c r="Q35" i="14"/>
  <c r="Q20" i="14"/>
  <c r="Q96" i="14"/>
  <c r="P82" i="14"/>
  <c r="Q112" i="14"/>
  <c r="P77" i="14"/>
  <c r="P86" i="14"/>
  <c r="Q91" i="14"/>
  <c r="P84" i="14"/>
  <c r="Q99" i="14"/>
  <c r="Q72" i="14"/>
  <c r="Q71" i="14"/>
  <c r="Q70" i="14"/>
  <c r="Q56" i="14"/>
  <c r="Q101" i="14"/>
  <c r="Q60" i="14"/>
  <c r="Q62" i="14"/>
  <c r="Q39" i="14"/>
  <c r="Q51" i="14"/>
  <c r="P99" i="14"/>
  <c r="Q83" i="14"/>
  <c r="P42" i="14"/>
  <c r="Q89" i="14"/>
  <c r="Q18" i="14"/>
  <c r="P108" i="14"/>
  <c r="P41" i="14"/>
  <c r="P78" i="14"/>
  <c r="Q98" i="14"/>
  <c r="Q114" i="14"/>
  <c r="Q106" i="14"/>
  <c r="P92" i="14"/>
  <c r="Q77" i="14"/>
  <c r="P96" i="14"/>
  <c r="P109" i="14"/>
  <c r="C37" i="7"/>
  <c r="C7" i="7" s="1"/>
  <c r="G37" i="7"/>
  <c r="G7" i="7" s="1"/>
  <c r="B38" i="7"/>
  <c r="G38" i="7" l="1"/>
  <c r="G8" i="7" s="1"/>
  <c r="B8" i="7"/>
  <c r="F37" i="7"/>
  <c r="F7" i="7" s="1"/>
  <c r="D37" i="7"/>
  <c r="B39" i="7"/>
  <c r="B9" i="7" s="1"/>
  <c r="C38" i="7"/>
  <c r="C8" i="7" s="1"/>
  <c r="H37" i="7" l="1"/>
  <c r="D7" i="7"/>
  <c r="I37" i="7"/>
  <c r="C39" i="7"/>
  <c r="C9" i="7" s="1"/>
  <c r="F38" i="7"/>
  <c r="F8" i="7" s="1"/>
  <c r="D38" i="7"/>
  <c r="D8" i="7" s="1"/>
  <c r="H8" i="7" s="1"/>
  <c r="B40" i="7"/>
  <c r="B10" i="7" s="1"/>
  <c r="G39" i="7"/>
  <c r="G9" i="7" s="1"/>
  <c r="I8" i="7" l="1"/>
  <c r="H7" i="7"/>
  <c r="I7" i="7"/>
  <c r="I38" i="7"/>
  <c r="H38" i="7"/>
  <c r="C40" i="7"/>
  <c r="C10" i="7" s="1"/>
  <c r="F39" i="7"/>
  <c r="F9" i="7" s="1"/>
  <c r="D39" i="7"/>
  <c r="I39" i="7" s="1"/>
  <c r="B41" i="7"/>
  <c r="B11" i="7" s="1"/>
  <c r="G40" i="7"/>
  <c r="G10" i="7" s="1"/>
  <c r="H39" i="7" l="1"/>
  <c r="D9" i="7"/>
  <c r="C41" i="7"/>
  <c r="C11" i="7" s="1"/>
  <c r="F40" i="7"/>
  <c r="F10" i="7" s="1"/>
  <c r="D40" i="7"/>
  <c r="B42" i="7"/>
  <c r="B12" i="7" s="1"/>
  <c r="G41" i="7"/>
  <c r="G11" i="7" s="1"/>
  <c r="I40" i="7" l="1"/>
  <c r="D10" i="7"/>
  <c r="H9" i="7"/>
  <c r="I9" i="7"/>
  <c r="B43" i="7"/>
  <c r="B13" i="7" s="1"/>
  <c r="G42" i="7"/>
  <c r="G12" i="7" s="1"/>
  <c r="H40" i="7"/>
  <c r="C42" i="7"/>
  <c r="C12" i="7" s="1"/>
  <c r="F41" i="7"/>
  <c r="F11" i="7" s="1"/>
  <c r="D41" i="7"/>
  <c r="I41" i="7" l="1"/>
  <c r="D11" i="7"/>
  <c r="H10" i="7"/>
  <c r="I10" i="7"/>
  <c r="C43" i="7"/>
  <c r="C13" i="7" s="1"/>
  <c r="F42" i="7"/>
  <c r="F12" i="7" s="1"/>
  <c r="D42" i="7"/>
  <c r="H41" i="7"/>
  <c r="B44" i="7"/>
  <c r="B14" i="7" s="1"/>
  <c r="G43" i="7"/>
  <c r="G13" i="7" s="1"/>
  <c r="H42" i="7" l="1"/>
  <c r="D12" i="7"/>
  <c r="H11" i="7"/>
  <c r="I11" i="7"/>
  <c r="I42" i="7"/>
  <c r="B45" i="7"/>
  <c r="B15" i="7" s="1"/>
  <c r="G44" i="7"/>
  <c r="G14" i="7" s="1"/>
  <c r="C44" i="7"/>
  <c r="C14" i="7" s="1"/>
  <c r="F43" i="7"/>
  <c r="F13" i="7" s="1"/>
  <c r="D43" i="7"/>
  <c r="H43" i="7" l="1"/>
  <c r="D13" i="7"/>
  <c r="I12" i="7"/>
  <c r="H12" i="7"/>
  <c r="B46" i="7"/>
  <c r="B16" i="7" s="1"/>
  <c r="G45" i="7"/>
  <c r="G15" i="7" s="1"/>
  <c r="I43" i="7"/>
  <c r="C45" i="7"/>
  <c r="C15" i="7" s="1"/>
  <c r="F44" i="7"/>
  <c r="F14" i="7" s="1"/>
  <c r="D44" i="7"/>
  <c r="D14" i="7" s="1"/>
  <c r="I14" i="7" s="1"/>
  <c r="H44" i="7" l="1"/>
  <c r="H14" i="7"/>
  <c r="I44" i="7"/>
  <c r="H13" i="7"/>
  <c r="I13" i="7"/>
  <c r="F45" i="7"/>
  <c r="F15" i="7" s="1"/>
  <c r="D45" i="7"/>
  <c r="B47" i="7"/>
  <c r="B17" i="7" s="1"/>
  <c r="G46" i="7"/>
  <c r="G16" i="7" s="1"/>
  <c r="C46" i="7"/>
  <c r="C16" i="7" s="1"/>
  <c r="H45" i="7" l="1"/>
  <c r="D15" i="7"/>
  <c r="B48" i="7"/>
  <c r="B18" i="7" s="1"/>
  <c r="G47" i="7"/>
  <c r="G17" i="7" s="1"/>
  <c r="C47" i="7"/>
  <c r="C17" i="7" s="1"/>
  <c r="I45" i="7"/>
  <c r="F46" i="7"/>
  <c r="F16" i="7" s="1"/>
  <c r="D46" i="7"/>
  <c r="D16" i="7" s="1"/>
  <c r="I16" i="7" s="1"/>
  <c r="H15" i="7" l="1"/>
  <c r="I15" i="7"/>
  <c r="H46" i="7"/>
  <c r="H16" i="7"/>
  <c r="I46" i="7"/>
  <c r="F47" i="7"/>
  <c r="F17" i="7" s="1"/>
  <c r="D47" i="7"/>
  <c r="G48" i="7"/>
  <c r="G18" i="7" s="1"/>
  <c r="B49" i="7"/>
  <c r="B19" i="7" s="1"/>
  <c r="C48" i="7"/>
  <c r="C18" i="7" s="1"/>
  <c r="H47" i="7" l="1"/>
  <c r="D17" i="7"/>
  <c r="B50" i="7"/>
  <c r="B20" i="7" s="1"/>
  <c r="G49" i="7"/>
  <c r="G19" i="7" s="1"/>
  <c r="C49" i="7"/>
  <c r="C19" i="7" s="1"/>
  <c r="I47" i="7"/>
  <c r="F48" i="7"/>
  <c r="F18" i="7" s="1"/>
  <c r="D48" i="7"/>
  <c r="H48" i="7" s="1"/>
  <c r="H17" i="7" l="1"/>
  <c r="I17" i="7"/>
  <c r="I48" i="7"/>
  <c r="D18" i="7"/>
  <c r="B51" i="7"/>
  <c r="B21" i="7" s="1"/>
  <c r="G50" i="7"/>
  <c r="G20" i="7" s="1"/>
  <c r="C50" i="7"/>
  <c r="C20" i="7" s="1"/>
  <c r="F49" i="7"/>
  <c r="F19" i="7" s="1"/>
  <c r="D49" i="7"/>
  <c r="D19" i="7" s="1"/>
  <c r="I19" i="7" s="1"/>
  <c r="H19" i="7" l="1"/>
  <c r="I49" i="7"/>
  <c r="I18" i="7"/>
  <c r="H18" i="7"/>
  <c r="H49" i="7"/>
  <c r="F50" i="7"/>
  <c r="F20" i="7" s="1"/>
  <c r="D50" i="7"/>
  <c r="B52" i="7"/>
  <c r="B22" i="7" s="1"/>
  <c r="G51" i="7"/>
  <c r="G21" i="7" s="1"/>
  <c r="C51" i="7"/>
  <c r="C21" i="7" s="1"/>
  <c r="I50" i="7" l="1"/>
  <c r="D20" i="7"/>
  <c r="B53" i="7"/>
  <c r="B23" i="7" s="1"/>
  <c r="G52" i="7"/>
  <c r="G22" i="7" s="1"/>
  <c r="C52" i="7"/>
  <c r="C22" i="7" s="1"/>
  <c r="H50" i="7"/>
  <c r="F51" i="7"/>
  <c r="F21" i="7" s="1"/>
  <c r="D51" i="7"/>
  <c r="D21" i="7" s="1"/>
  <c r="H21" i="7" s="1"/>
  <c r="I20" i="7" l="1"/>
  <c r="H20" i="7"/>
  <c r="I51" i="7"/>
  <c r="I21" i="7"/>
  <c r="H51" i="7"/>
  <c r="F52" i="7"/>
  <c r="F22" i="7" s="1"/>
  <c r="D52" i="7"/>
  <c r="I52" i="7" s="1"/>
  <c r="B54" i="7"/>
  <c r="B24" i="7" s="1"/>
  <c r="G53" i="7"/>
  <c r="G23" i="7" s="1"/>
  <c r="C53" i="7"/>
  <c r="C23" i="7" s="1"/>
  <c r="H52" i="7" l="1"/>
  <c r="D22" i="7"/>
  <c r="F53" i="7"/>
  <c r="F23" i="7" s="1"/>
  <c r="D53" i="7"/>
  <c r="I53" i="7" s="1"/>
  <c r="B55" i="7"/>
  <c r="B25" i="7" s="1"/>
  <c r="G54" i="7"/>
  <c r="G24" i="7" s="1"/>
  <c r="C54" i="7"/>
  <c r="C24" i="7" s="1"/>
  <c r="I22" i="7" l="1"/>
  <c r="H22" i="7"/>
  <c r="H53" i="7"/>
  <c r="D23" i="7"/>
  <c r="D54" i="7"/>
  <c r="I54" i="7" s="1"/>
  <c r="F54" i="7"/>
  <c r="F24" i="7" s="1"/>
  <c r="B56" i="7"/>
  <c r="B26" i="7" s="1"/>
  <c r="G55" i="7"/>
  <c r="G25" i="7" s="1"/>
  <c r="C55" i="7"/>
  <c r="C25" i="7" s="1"/>
  <c r="H54" i="7" l="1"/>
  <c r="D24" i="7"/>
  <c r="I23" i="7"/>
  <c r="H23" i="7"/>
  <c r="F55" i="7"/>
  <c r="F25" i="7" s="1"/>
  <c r="D55" i="7"/>
  <c r="G56" i="7"/>
  <c r="G26" i="7" s="1"/>
  <c r="C56" i="7"/>
  <c r="C26" i="7" s="1"/>
  <c r="I55" i="7" l="1"/>
  <c r="D25" i="7"/>
  <c r="I24" i="7"/>
  <c r="H24" i="7"/>
  <c r="H55" i="7"/>
  <c r="F56" i="7"/>
  <c r="F26" i="7" s="1"/>
  <c r="D56" i="7"/>
  <c r="D26" i="7" s="1"/>
  <c r="I26" i="7" s="1"/>
  <c r="I56" i="7"/>
  <c r="H56" i="7" l="1"/>
  <c r="H25" i="7"/>
  <c r="I25" i="7"/>
  <c r="H26" i="7"/>
</calcChain>
</file>

<file path=xl/sharedStrings.xml><?xml version="1.0" encoding="utf-8"?>
<sst xmlns="http://schemas.openxmlformats.org/spreadsheetml/2006/main" count="5387" uniqueCount="540">
  <si>
    <t>parm_est</t>
  </si>
  <si>
    <t>se</t>
  </si>
  <si>
    <t>pval</t>
  </si>
  <si>
    <t>parm_name</t>
  </si>
  <si>
    <t>keep</t>
  </si>
  <si>
    <t>rpp_season</t>
  </si>
  <si>
    <t>model_j</t>
  </si>
  <si>
    <t>j_num</t>
  </si>
  <si>
    <t>tou_period_fMid-Peak:participant:cpp_dum</t>
  </si>
  <si>
    <t>Summer</t>
  </si>
  <si>
    <t>Parts_CPP_CPP/RT_Conts_RCT_focus</t>
  </si>
  <si>
    <t>tou_period_fOff-Peak:participant:cpp_dum</t>
  </si>
  <si>
    <t>tou_period_fOn-Peak:participant:cpp_dum</t>
  </si>
  <si>
    <t>tou_period_fWeekend Off-Peak:participant:cpp_dum</t>
  </si>
  <si>
    <t>tou_period_fMid-Peak:participant:cpp_dum:focus_grp_engage_dummy</t>
  </si>
  <si>
    <t>tou_period_fOff-Peak:participant:cpp_dum:focus_grp_engage_dummy</t>
  </si>
  <si>
    <t>tou_period_fOn-Peak:participant:cpp_dum:focus_grp_engage_dummy</t>
  </si>
  <si>
    <t>tou_period_fWeekend Off-Peak:participant:cpp_dum:focus_grp_engage_dummy</t>
  </si>
  <si>
    <t>Parts_CPP_CPP/RT_Conts_RCT_breakfast</t>
  </si>
  <si>
    <t>tou_period_fMid-Peak:participant:cpp_dum:ko_breakfast_engage_dummy</t>
  </si>
  <si>
    <t>tou_period_fOff-Peak:participant:cpp_dum:ko_breakfast_engage_dummy</t>
  </si>
  <si>
    <t>tou_period_fOn-Peak:participant:cpp_dum:ko_breakfast_engage_dummy</t>
  </si>
  <si>
    <t>tou_period_fWeekend Off-Peak:participant:cpp_dum:ko_breakfast_engage_dummy</t>
  </si>
  <si>
    <t>Parts_CPP_CPP/RT_Conts_RCT_openhouse</t>
  </si>
  <si>
    <t>tou_period_fMid-Peak:participant:cpp_dum:open_house_engage_dummy</t>
  </si>
  <si>
    <t>tou_period_fOff-Peak:participant:cpp_dum:open_house_engage_dummy</t>
  </si>
  <si>
    <t>tou_period_fOn-Peak:participant:cpp_dum:open_house_engage_dummy</t>
  </si>
  <si>
    <t>tou_period_fWeekend Off-Peak:participant:cpp_dum:open_house_engage_dummy</t>
  </si>
  <si>
    <t>Parts_CPP_CPP/RT_Conts_RCT_picnic</t>
  </si>
  <si>
    <t>tou_period_fMid-Peak:participant:cpp_dum:picnic_engage_dummy</t>
  </si>
  <si>
    <t>tou_period_fOff-Peak:participant:cpp_dum:picnic_engage_dummy</t>
  </si>
  <si>
    <t>tou_period_fOn-Peak:participant:cpp_dum:picnic_engage_dummy</t>
  </si>
  <si>
    <t>tou_period_fWeekend Off-Peak:participant:cpp_dum:picnic_engage_dummy</t>
  </si>
  <si>
    <t>Parts_CPP_CPP/RT_Conts_RCT_all</t>
  </si>
  <si>
    <t>NA</t>
  </si>
  <si>
    <t>Parts_RT_Conts_RCT_focus</t>
  </si>
  <si>
    <t>tou_period_fMid-Peak:participant:rt_dum</t>
  </si>
  <si>
    <t>Parts_RT_Conts_RCT_breakfast</t>
  </si>
  <si>
    <t>tou_period_fOff-Peak:participant:rt_dum</t>
  </si>
  <si>
    <t>tou_period_fOn-Peak:participant:rt_dum</t>
  </si>
  <si>
    <t>tou_period_fWeekend Off-Peak:participant:rt_dum</t>
  </si>
  <si>
    <t>tou_period_fMid-Peak:participant:rt_dum:ko_breakfast_engage_dummy</t>
  </si>
  <si>
    <t>tou_period_fOff-Peak:participant:rt_dum:ko_breakfast_engage_dummy</t>
  </si>
  <si>
    <t>tou_period_fOn-Peak:participant:rt_dum:ko_breakfast_engage_dummy</t>
  </si>
  <si>
    <t>tou_period_fWeekend Off-Peak:participant:rt_dum:ko_breakfast_engage_dummy</t>
  </si>
  <si>
    <t>Parts_RT_Conts_RCT_openhouse</t>
  </si>
  <si>
    <t>tou_period_fMid-Peak:participant:rt_dum:open_house_engage_dummy</t>
  </si>
  <si>
    <t>tou_period_fOff-Peak:participant:rt_dum:open_house_engage_dummy</t>
  </si>
  <si>
    <t>tou_period_fOn-Peak:participant:rt_dum:open_house_engage_dummy</t>
  </si>
  <si>
    <t>tou_period_fWeekend Off-Peak:participant:rt_dum:open_house_engage_dummy</t>
  </si>
  <si>
    <t>Parts_RT_Conts_RCT_picnic</t>
  </si>
  <si>
    <t>tou_period_fMid-Peak:participant:rt_dum:picnic_engage_dummy</t>
  </si>
  <si>
    <t>tou_period_fOff-Peak:participant:rt_dum:picnic_engage_dummy</t>
  </si>
  <si>
    <t>tou_period_fOn-Peak:participant:rt_dum:picnic_engage_dummy</t>
  </si>
  <si>
    <t>tou_period_fWeekend Off-Peak:participant:rt_dum:picnic_engage_dummy</t>
  </si>
  <si>
    <t>Parts_RT_Conts_RCT_all</t>
  </si>
  <si>
    <t>tou_period_fMid-Peak:participant:rt_dum:focus_grp_engage_dummy</t>
  </si>
  <si>
    <t>tou_period_fOff-Peak:participant:rt_dum:focus_grp_engage_dummy</t>
  </si>
  <si>
    <t>tou_period_fOn-Peak:participant:rt_dum:focus_grp_engage_dummy</t>
  </si>
  <si>
    <t>tou_period_fWeekend Off-Peak:participant:rt_dum:focus_grp_engage_dummy</t>
  </si>
  <si>
    <t>Source File</t>
  </si>
  <si>
    <t>Parameters from Dummy Regression 2019-06-26.csv</t>
  </si>
  <si>
    <t>Source Code</t>
  </si>
  <si>
    <t>302a Dummy Engage Reg Test</t>
  </si>
  <si>
    <t>RT Only</t>
  </si>
  <si>
    <t>CPP and CPP/RT</t>
  </si>
  <si>
    <t>On-Peak</t>
  </si>
  <si>
    <t>Mid-Peak</t>
  </si>
  <si>
    <t>Off-Peak</t>
  </si>
  <si>
    <t>Weekend Off-Peak</t>
  </si>
  <si>
    <t>TOU Period</t>
  </si>
  <si>
    <t>part_group</t>
  </si>
  <si>
    <t>tou_period</t>
  </si>
  <si>
    <t>var_type</t>
  </si>
  <si>
    <t>CPP_CPP/RT</t>
  </si>
  <si>
    <t>Base Impact</t>
  </si>
  <si>
    <t>focus_grp_engage_dummy</t>
  </si>
  <si>
    <t>ko_breakfast_engage_dummy</t>
  </si>
  <si>
    <t>open_house_engage_dummy</t>
  </si>
  <si>
    <t>picnic_engage_dummy</t>
  </si>
  <si>
    <t>RT</t>
  </si>
  <si>
    <t>Match Index</t>
  </si>
  <si>
    <t>Model Name</t>
  </si>
  <si>
    <t>Output Name</t>
  </si>
  <si>
    <t>Focus Group</t>
  </si>
  <si>
    <t>Kick-Off Breakfast</t>
  </si>
  <si>
    <t>Open House</t>
  </si>
  <si>
    <t>Pizza Picnic</t>
  </si>
  <si>
    <t>Number of TOU Periods</t>
  </si>
  <si>
    <t>Number of types of Customer Engagement</t>
  </si>
  <si>
    <t>TOU Period Number</t>
  </si>
  <si>
    <t>Engagement Type Number</t>
  </si>
  <si>
    <t>Engagement Type Raw</t>
  </si>
  <si>
    <t>Engagement Type</t>
  </si>
  <si>
    <t>reg_name</t>
  </si>
  <si>
    <t>focus</t>
  </si>
  <si>
    <t>breakfast</t>
  </si>
  <si>
    <t>openhouse</t>
  </si>
  <si>
    <t>picnic</t>
  </si>
  <si>
    <t>all</t>
  </si>
  <si>
    <t>all_RT_On-Peak_focus_grp_engage_dummy</t>
  </si>
  <si>
    <t>date_ept</t>
  </si>
  <si>
    <t>Kick Off Breakfast</t>
  </si>
  <si>
    <t>Picnic at the Park</t>
  </si>
  <si>
    <t>Source file</t>
  </si>
  <si>
    <t xml:space="preserve">Source code </t>
  </si>
  <si>
    <t>301a Intake and Processing Attendance Data</t>
  </si>
  <si>
    <t>Start Date</t>
  </si>
  <si>
    <t>End Date</t>
  </si>
  <si>
    <t>Engagement Event Summary Stats 2019-10-22</t>
  </si>
  <si>
    <t>Summer 2018 Evaluation Period</t>
  </si>
  <si>
    <t>Winter 2018/2019 Evaluation Period</t>
  </si>
  <si>
    <t>crit_t_val</t>
  </si>
  <si>
    <t>ci_delta</t>
  </si>
  <si>
    <t>event_type</t>
  </si>
  <si>
    <t>no_event</t>
  </si>
  <si>
    <t>focus_grp</t>
  </si>
  <si>
    <t>total_attendee_impact_focus_grp</t>
  </si>
  <si>
    <t>Combined Impact</t>
  </si>
  <si>
    <t>ko_breakfast</t>
  </si>
  <si>
    <t>total_attendee_impact_ko_breakfast</t>
  </si>
  <si>
    <t>open_house</t>
  </si>
  <si>
    <t>total_attendee_impact_open_house</t>
  </si>
  <si>
    <t>total_attendee_impact_picnic</t>
  </si>
  <si>
    <t>NO_CPP_EVENTS_Parts_CPP_CPP/RT_Conts_RCT_focus</t>
  </si>
  <si>
    <t>NO_CPP_EVENTS_Parts_CPP_CPP/RT_Conts_RCT_breakfast</t>
  </si>
  <si>
    <t>NO_CPP_EVENTS_Parts_CPP_CPP/RT_Conts_RCT_openhouse</t>
  </si>
  <si>
    <t>NO_CPP_EVENTS_Parts_CPP_CPP/RT_Conts_RCT_picnic</t>
  </si>
  <si>
    <t>NO_CPP_EVENTS_Parts_CPP_CPP/RT_Conts_RCT_all</t>
  </si>
  <si>
    <t>source file</t>
  </si>
  <si>
    <t>Dummy Model Impact Parameters With Event 2019-10-23</t>
  </si>
  <si>
    <t>Winter</t>
  </si>
  <si>
    <t>source location</t>
  </si>
  <si>
    <t>Y:\London Hydro\RPP Pilot\04 Impact Analysis\R Data\502a Dummy Engage Winter\02 Other Outputs</t>
  </si>
  <si>
    <t>Y:\London Hydro\RPP Pilot\04 Impact Analysis\R Data\303a Dummy Engage Reg Test Version 2</t>
  </si>
  <si>
    <t>Regression Type</t>
  </si>
  <si>
    <t>Model Type</t>
  </si>
  <si>
    <t>("all" event regresses all dummies against consumption)</t>
  </si>
  <si>
    <t>Data Set</t>
  </si>
  <si>
    <t>Season</t>
  </si>
  <si>
    <t>Impact Type</t>
  </si>
  <si>
    <t>Impact Type Definition:</t>
  </si>
  <si>
    <t>"Base Impact"</t>
  </si>
  <si>
    <r>
      <t xml:space="preserve">Estimated impact where no event attendance. For the "all" model, this is the impact if you don't attend any of the events. For the other (event-type specific) events, it's for only if the participant didn't attend </t>
    </r>
    <r>
      <rPr>
        <i/>
        <sz val="8"/>
        <rFont val="Arial"/>
        <family val="2"/>
      </rPr>
      <t>that type of event.</t>
    </r>
  </si>
  <si>
    <t>"Combined Impact"</t>
  </si>
  <si>
    <t>Estimated total impact where the participant attends the type of event specified in the "Event Type" column of the table. Note that when the "all" model is selected, this is the impact for a participant that attends ONLY the type of event specified. For the other models, it's the average impact of a participant that attends the given event type, irrespective of what other events he/she has attended.</t>
  </si>
  <si>
    <t>"focus_grp_engage_dummy", "ko_breakfast_engage_dummy", "open_house_engage_dummy", "picnic_engage_dummy"</t>
  </si>
  <si>
    <t>The incremental impact of attending the given event. In the "all" model, this is the incremental impact of attending *just* the sepcified event, but for the other models, it's the incremental impact (over all others) of attending the given event.</t>
  </si>
  <si>
    <t>Model Types</t>
  </si>
  <si>
    <t>Data Set Type</t>
  </si>
  <si>
    <t>Parts_CPP_CPP/RT_Conts_RCT</t>
  </si>
  <si>
    <t>Parts_RT_Conts_RCT</t>
  </si>
  <si>
    <t>NO_CPP_EVENTS_Parts_CPP_CPP/RT_Conts_RCT</t>
  </si>
  <si>
    <t>Event Type</t>
  </si>
  <si>
    <t>Include CPP Events in Estimation Set?</t>
  </si>
  <si>
    <t>(1 = yes, applies only to CPP group impacts</t>
  </si>
  <si>
    <t>all_Parts_RT_Conts_RCT_Base Impact_no_event_On-Peak</t>
  </si>
  <si>
    <t>focus_Parts_CPP_CPP/RT_Conts_RCT_Summer_Base Impact_no_event_Mid-Peak</t>
  </si>
  <si>
    <t>RT-Only kWh Impct</t>
  </si>
  <si>
    <t>CPP Groups kWh Impact</t>
  </si>
  <si>
    <t>CPP</t>
  </si>
  <si>
    <t>Confidence Level</t>
  </si>
  <si>
    <t>Used for calculating statistical significance.</t>
  </si>
  <si>
    <t>NParts_CPP_CPP/RT_Conts_RCT_focus</t>
  </si>
  <si>
    <t>Regulated Price Plan Roadmap Pilot Program Final Impact Evaluation</t>
  </si>
  <si>
    <t>Prepared for:</t>
  </si>
  <si>
    <t>London Hydro</t>
  </si>
  <si>
    <t>Tab Colour-Coding</t>
  </si>
  <si>
    <t>Input Data Tabs - Raw Inputs from R, SQL or other sources</t>
  </si>
  <si>
    <t>Output Data Tabs - Tables, Graphics, and Values Included in the Report</t>
  </si>
  <si>
    <t>This spreadsheet has been prepared by:</t>
  </si>
  <si>
    <t>Peter Steele-Mosey</t>
  </si>
  <si>
    <t>Associate Director - Navigant</t>
  </si>
  <si>
    <t>ph: 416.956.5050</t>
  </si>
  <si>
    <t>email: peter.steele-mosey@navigant.com</t>
  </si>
  <si>
    <t>Appendix K: Extended Analysis - Impact of Customer Engagement (Quantitative Outputs)</t>
  </si>
  <si>
    <t>Interim Calculation Tabs - "helper" calculations and data manipulations that feed into final results and outputs.</t>
  </si>
  <si>
    <t>rpp_group</t>
  </si>
  <si>
    <t>mean_total_num_accts</t>
  </si>
  <si>
    <t>mean_num_event_attendees</t>
  </si>
  <si>
    <t>max_num_event_attendees</t>
  </si>
  <si>
    <t>CPP/RT</t>
  </si>
  <si>
    <t>Attendees by Event Type 2019-10-23</t>
  </si>
  <si>
    <t>Y:\London Hydro\RPP Pilot\04 Impact Analysis\R Data\303a Dummy Engage Reg Test Version 2\02 Other Outputs</t>
  </si>
  <si>
    <t>RT-Only</t>
  </si>
  <si>
    <t>CPP-Only</t>
  </si>
  <si>
    <t>Type of Event</t>
  </si>
  <si>
    <t>Display Title</t>
  </si>
  <si>
    <t>Avg. Number Participants in Analysis</t>
  </si>
  <si>
    <t>Focus Group Attendees</t>
  </si>
  <si>
    <t>Kick-Off Breakfast Attendees</t>
  </si>
  <si>
    <t>Open House Attendees</t>
  </si>
  <si>
    <t>Pizza Picnic in the Park Attendees</t>
  </si>
  <si>
    <t>Summer_CPP_ko_breakfast</t>
  </si>
  <si>
    <t>Output Table</t>
  </si>
  <si>
    <t>Contract Account</t>
  </si>
  <si>
    <t>Open House #</t>
  </si>
  <si>
    <t>Type of Inquiry</t>
  </si>
  <si>
    <t>Action needed?</t>
  </si>
  <si>
    <t>Result</t>
  </si>
  <si>
    <t>Details of Visit?</t>
  </si>
  <si>
    <t>Question</t>
  </si>
  <si>
    <t>N</t>
  </si>
  <si>
    <t xml:space="preserve">successful </t>
  </si>
  <si>
    <t>Questions about the purpose of the app. What appliances she should plug in, needed help downloading app, needed help logging in. Her plug was not connected so we booked her for an appointment on friday</t>
  </si>
  <si>
    <t>Trickl Assistance</t>
  </si>
  <si>
    <t>Helped the customer log in to her trickl account by reseting her password.  Explained the functionality of the app.</t>
  </si>
  <si>
    <t>Question/Trickl Assitance</t>
  </si>
  <si>
    <t>customer need help downloading the app and had some questions about the program. downloaded the app and labeled his devices that he has hooked up to his LC</t>
  </si>
  <si>
    <t>Y</t>
  </si>
  <si>
    <t>had questions about the app's metrics and where to plug in his plug.  He will plug it in and test the control and if it doesn't work, he will make a support ticket. Perhaps follow up tomorrow to see how it went?</t>
  </si>
  <si>
    <t>Had some questions regarding the use of the app and how it could help him.</t>
  </si>
  <si>
    <t>Troubleshooting/Trickl Assitance</t>
  </si>
  <si>
    <t>- having trouble with myLH account and logging into app, got logged in but eagle offline. customer going home to check his availability and calling back this afternoon to set up troubleshoot appt</t>
  </si>
  <si>
    <t>needed help creating an account and an explaination of the app functionality</t>
  </si>
  <si>
    <t>She needed help creating a myLondonHydro account. Also booked her an appointment for Monday to connect her smartplug.</t>
  </si>
  <si>
    <t>Needed help loggin into app and setting up a trouble shooting appointment</t>
  </si>
  <si>
    <t>Questions about the purpose of the app and what he needed to do during the CPP events</t>
  </si>
  <si>
    <t>Needed help downloading the app on her phone.</t>
  </si>
  <si>
    <t>Needed appointment booked to get stuff connected and help downloading the app</t>
  </si>
  <si>
    <t>needed help downloading the app.  Had a lot of questions about the CPP reports page</t>
  </si>
  <si>
    <t>- couldnt download app due to andriod being too old, was looking into it at phone store</t>
  </si>
  <si>
    <t>he had questions about the control of his plug, didn't work. suggested he make an appointment and he didnt know his schedule so he will call me to book</t>
  </si>
  <si>
    <t>Troubleshooting</t>
  </si>
  <si>
    <t>plug wasn't working for him.  attempted to reset it here and talked him through the app. booked appointment for monday at 10:30</t>
  </si>
  <si>
    <t>He wanted to understand how it would save him money.  If he had problems controlling the app i told him to email me.</t>
  </si>
  <si>
    <t>He just wanted to chat a bit about the program and see what we had going on at the open house. provide a bit of feedback about the app</t>
  </si>
  <si>
    <t>wanted to know if his devices turned off during the event last night. I confirmed that they did</t>
  </si>
  <si>
    <t>Question/Troubleshooting</t>
  </si>
  <si>
    <t>wanted to know if her devices were actually turning off during the events. concerend that they were doing it manually. booked appointment to fix plug connectivity</t>
  </si>
  <si>
    <t>needed help setting up london hydro account and explained the app to him</t>
  </si>
  <si>
    <t>Feedback/Troubleshooting</t>
  </si>
  <si>
    <t>feedback regarding the app. he wants to have more detail in the scale with the number of KW he's using daily and hourly, more detail on the reports graph.  Also booked appointment to get plug connected.</t>
  </si>
  <si>
    <t>He wanted to know if his AC was shutting off. We showed him the data to prove that it was functioning properly</t>
  </si>
  <si>
    <t>Wanted to trade his eagle in to get one that worked.  Scheduled him an appointment</t>
  </si>
  <si>
    <t>Questions about the pilot (Hardware)</t>
  </si>
  <si>
    <t>Booked appointment</t>
  </si>
  <si>
    <t>wanted more information about the app.</t>
  </si>
  <si>
    <t>wanted explaination of app and booked appointment to troubleshoot plugs</t>
  </si>
  <si>
    <t>Feedback/Question</t>
  </si>
  <si>
    <t>wanted schedule, question about the turning the entire house</t>
  </si>
  <si>
    <t>had questions about the utility of the app and the program. booked appointment to get plug fixed</t>
  </si>
  <si>
    <t>had questions about the plug not working. booked appointment to get plug fixed</t>
  </si>
  <si>
    <t>just had questions about the app. booked appointment to get devices connected</t>
  </si>
  <si>
    <t>questions about the app.  Wants a better version for the ipad. sent booking link to his email so he could book at a later time</t>
  </si>
  <si>
    <t>wanted more information on his load controller not working.  called RF to try and get it sorted out</t>
  </si>
  <si>
    <t>booked appointment because devices were disconnected</t>
  </si>
  <si>
    <t>wanted an explaination of the app and booked appointment because her devices were disconnected</t>
  </si>
  <si>
    <t>just had questions about the app. Looking for more features on the app, would like to know why they aren't saving more even though they use off-peak</t>
  </si>
  <si>
    <t>Asked questions about Trickl and wanted to know more about the affordability fund</t>
  </si>
  <si>
    <t>emailed booking link for appointment, had questions about rfid tags</t>
  </si>
  <si>
    <t>had questions about the app</t>
  </si>
  <si>
    <t>Feedback</t>
  </si>
  <si>
    <t>doesn't have a cellphone and thinks we should have a desktop version</t>
  </si>
  <si>
    <t>wanted to know why the plug wasn't turning off. Gave him RFID tags</t>
  </si>
  <si>
    <t>wanted to know how to use app, didnt care to mucha bout using the plug</t>
  </si>
  <si>
    <t>Booked appointment. asked to be compensated for the events not shutting his stuff off</t>
  </si>
  <si>
    <t>needed help logging into the app</t>
  </si>
  <si>
    <t>just wanted to know if we had a plug with a splitter to use in his kitchen.</t>
  </si>
  <si>
    <t>curious about what the purpose of the open house was.  Was a bit annoyed he wasn't able to save more because his devices weren't working during the events</t>
  </si>
  <si>
    <t>booked appointment</t>
  </si>
  <si>
    <t>1313 not hooked up press leave button did not work</t>
  </si>
  <si>
    <t>Needed help downloading the app and creating his account</t>
  </si>
  <si>
    <t>eagle stack full</t>
  </si>
  <si>
    <t>using the wrong email for his login</t>
  </si>
  <si>
    <t>booked appointment for broken plug, wasn't able to download app on his ipad. not available in ipad app store</t>
  </si>
  <si>
    <t>Info about the app</t>
  </si>
  <si>
    <t>plug wasn't working. sent him booking link</t>
  </si>
  <si>
    <t>wanted to know why it was only 15 minute notification</t>
  </si>
  <si>
    <t>had some questions about the app and wanted more plugs</t>
  </si>
  <si>
    <t>He moved and would like to take his RT with him. Lucas was going to ask if we can change his meter at his new address ( 857 Cresthaven Cresent) I told him we would call or email him to let him know if this can be done</t>
  </si>
  <si>
    <t>The customers suggested providing more information. They suggested sending out an email telling customers how to know if their devices are working, what to do if they are not working and explain the devices.</t>
  </si>
  <si>
    <t>Would like an electrician to come because his garage is hooked up to his LC and he can't open it while there is an event. Lucas is going to ask Carlos and we are to email or call him if we can send someone. Also his theromstat turns off and kicks him out everytime there is an event.</t>
  </si>
  <si>
    <t>- wondering why events are being had at certain times, theyve been at 5 concisitently and she wanted them to be later as they are never home.</t>
  </si>
  <si>
    <t>How does the APP work</t>
  </si>
  <si>
    <t>- wasnt sure whether L4 was turning off or not, will confirm after next event.  wanted an app walkthrough</t>
  </si>
  <si>
    <t>Wanted to know if she would be compensated for the days her stuff didn't go off. She wanted to know how the app worked. Asked what the purpose was of the pilot and suggested more notice</t>
  </si>
  <si>
    <t>Question/Feedback</t>
  </si>
  <si>
    <t>Wanted to know more about the app. Suggested having a timer on the app.</t>
  </si>
  <si>
    <t>Was wondering why his app is saying a different price than on LH and why you can't change your goal.</t>
  </si>
  <si>
    <t>Stuff was not working booked her a troubleshooting and showed her how to use the app.</t>
  </si>
  <si>
    <t>Wanted to talk about app and all around future of trickl. Loved APP already even though none of his stuff worked. would like integrated thermostat</t>
  </si>
  <si>
    <t>WAnted to learn more about the APP</t>
  </si>
  <si>
    <t>issues with the app where if he googled something about london hydro it would immediately take him to the app</t>
  </si>
  <si>
    <t>issues with the app where he couldn't get data. the issue was that he didn't have his wifi turned on and no data turned on either</t>
  </si>
  <si>
    <t>want to set up delegate account for his tenant on the app. Does not work had to explain this</t>
  </si>
  <si>
    <t>wants the plug to make a beep when it goes out. He also wants more notice for when the events happen</t>
  </si>
  <si>
    <t>Required help setting up app. Had questions regarding hub and plug. The light bulbs he recieved at the breakfast burnt out and he never recieved a ?furnace whistle?</t>
  </si>
  <si>
    <t>Info about the app, Eagle turned off earlier today for some reason</t>
  </si>
  <si>
    <t>questions abou tthe app</t>
  </si>
  <si>
    <t>questons about the app</t>
  </si>
  <si>
    <t>plug falling out of outlet, gave him hardware kit for mounting, questions about app as well</t>
  </si>
  <si>
    <t>curious about reports page on app, had some questions about saving energy/money</t>
  </si>
  <si>
    <t>his plug was not connected once again - required another appointment</t>
  </si>
  <si>
    <t>Wanted to know how to login to the app and how to use it. Had to create an account with her</t>
  </si>
  <si>
    <t>Came in with his hub and 1202. Said it has never worked and that the installer told him it wasn't working. I checked data and it never sent data. I booked him an appointment for someone to come and fix it. He said he has emailed several times but no one has answered</t>
  </si>
  <si>
    <t>Sub devices not connected booked an appointment</t>
  </si>
  <si>
    <t>appointment was already for monday</t>
  </si>
  <si>
    <t>booked appointment for plug</t>
  </si>
  <si>
    <t xml:space="preserve">Customer came in because he was unable to log back into his app. He said he had done "reset my password" but when we did it together he got back in. I showed him the new app and he was very impressed. </t>
  </si>
  <si>
    <t xml:space="preserve">His smart plug was disconnected. Booked him an appointment and showed him the new app. </t>
  </si>
  <si>
    <t>moving out of town end of FEB, will stay in pilot up until move out date</t>
  </si>
  <si>
    <t>needed help logging in and understanding the app</t>
  </si>
  <si>
    <t>showed new features of the app</t>
  </si>
  <si>
    <t>His Smart Plug was not working. I checked and his eagle was offline. He is going to check to see if it is still plugged into his router, if not he will email me and we will book him an appointment. I also helped him login and reset his MyLH.</t>
  </si>
  <si>
    <t>50719221</t>
  </si>
  <si>
    <t xml:space="preserve">Came into chat about the pilot. They don't like how we started having events from 7-8pm as they were waiting to cook on off peak but could not. There devices were disconnected as of 2 hours. I asked RF to try and re-connect them. Showed them how to use the app. </t>
  </si>
  <si>
    <t>51269689</t>
  </si>
  <si>
    <t xml:space="preserve">Has never been able to use the app. Was login in under her email which is associated with a rental property. Let her know she needs to use her husbands login. Showed her the app and how to use it. </t>
  </si>
  <si>
    <t>3498921</t>
  </si>
  <si>
    <t xml:space="preserve">Said his devices have never worked. His devices are offline, he doesn't care about it now and wants his load controller removed as he has already had to buy a new AC compressor because of it. He doesn't have MyLH. I told him how to install the app and showed him Trickl. I informed him I would get back to him when we knew if we can do an uninstall. </t>
  </si>
  <si>
    <t>1794511</t>
  </si>
  <si>
    <t>Troubleshooting/Feedback</t>
  </si>
  <si>
    <t xml:space="preserve">His load controller was disonnected. I asked RF to try and re-connect it. He mentioned he is going to miss having events. </t>
  </si>
  <si>
    <t>7148746</t>
  </si>
  <si>
    <t>Wanted to know about the program How it works, what it is, what happens when its over and if we will remove the devices  at the end of it and who to talk to do that.  Set up a london hydro account and set up trickl  and reviewed app features</t>
  </si>
  <si>
    <t>Came to show me that their app did not display the same data on the goals page and the daily page. I have sent this information to Connor. They also wanted to know what happens after the pilot ends.</t>
  </si>
  <si>
    <t xml:space="preserve">Wanted to know what we have learnt from the pilot program and would like if they were sent an informational form.  Just wanted to chat. He enjoyed the pilot. </t>
  </si>
  <si>
    <t>Wanted to chat about the program. He is the president of the London Eletric Vehicle Association and he saw the elocity charger so we chatted about that as well. He is very interested in the pilot</t>
  </si>
  <si>
    <t>RPP Open Houses - Detailed</t>
  </si>
  <si>
    <t>Source location</t>
  </si>
  <si>
    <t>Y:\London Hydro\RPP Pilot\03 Original Data\2019-08-19 open house why visit data Carlos</t>
  </si>
  <si>
    <t>season</t>
  </si>
  <si>
    <t>num_obs</t>
  </si>
  <si>
    <t>mean_num_disconnected</t>
  </si>
  <si>
    <t>std_dev_disconnected</t>
  </si>
  <si>
    <t>cust_group</t>
  </si>
  <si>
    <t>All Participants</t>
  </si>
  <si>
    <t>Mean # Disconnections</t>
  </si>
  <si>
    <t>Statistical Test:</t>
  </si>
  <si>
    <t>https://www.itl.nist.gov/div898/handbook/eda/section3/eda353.htm</t>
  </si>
  <si>
    <t>Difference</t>
  </si>
  <si>
    <t>Demoniator of T-Stat</t>
  </si>
  <si>
    <t>Test Statistic</t>
  </si>
  <si>
    <t>anonymous_acct_num</t>
  </si>
  <si>
    <t>event_date</t>
  </si>
  <si>
    <t>action_required</t>
  </si>
  <si>
    <t>details</t>
  </si>
  <si>
    <t>connection_issue</t>
  </si>
  <si>
    <t>comprehension_education_issue</t>
  </si>
  <si>
    <t>download_login_basic_app_help</t>
  </si>
  <si>
    <t>feedback</t>
  </si>
  <si>
    <t>ANON_ 0001</t>
  </si>
  <si>
    <t>ANON_ 0002</t>
  </si>
  <si>
    <t>ANON_ 0003</t>
  </si>
  <si>
    <t>ANON_ 0004</t>
  </si>
  <si>
    <t>ANON_ 0005</t>
  </si>
  <si>
    <t>ANON_ 0006</t>
  </si>
  <si>
    <t>ANON_ 0007</t>
  </si>
  <si>
    <t>ANON_ 0008</t>
  </si>
  <si>
    <t>ANON_ 0009</t>
  </si>
  <si>
    <t>ANON_ 0010</t>
  </si>
  <si>
    <t>ANON_ 0011</t>
  </si>
  <si>
    <t>ANON_ 0012</t>
  </si>
  <si>
    <t>ANON_ 0013</t>
  </si>
  <si>
    <t>ANON_ 0014</t>
  </si>
  <si>
    <t>ANON_ 0015</t>
  </si>
  <si>
    <t>ANON_ 0016</t>
  </si>
  <si>
    <t>ANON_ 0017</t>
  </si>
  <si>
    <t>ANON_ 0018</t>
  </si>
  <si>
    <t>ANON_ 0019</t>
  </si>
  <si>
    <t>ANON_ 0020</t>
  </si>
  <si>
    <t>ANON_ 0021</t>
  </si>
  <si>
    <t>ANON_ 0022</t>
  </si>
  <si>
    <t>ANON_ 0023</t>
  </si>
  <si>
    <t>ANON_ 0024</t>
  </si>
  <si>
    <t>ANON_ 0025</t>
  </si>
  <si>
    <t>ANON_ 0026</t>
  </si>
  <si>
    <t>ANON_ 0027</t>
  </si>
  <si>
    <t>ANON_ 0028</t>
  </si>
  <si>
    <t>ANON_ 0029</t>
  </si>
  <si>
    <t>ANON_ 0030</t>
  </si>
  <si>
    <t>ANON_ 0031</t>
  </si>
  <si>
    <t>ANON_ 0032</t>
  </si>
  <si>
    <t>ANON_ 0033</t>
  </si>
  <si>
    <t>ANON_ 0034</t>
  </si>
  <si>
    <t>ANON_ 0035</t>
  </si>
  <si>
    <t>ANON_ 0036</t>
  </si>
  <si>
    <t>ANON_ 0037</t>
  </si>
  <si>
    <t>ANON_ 0038</t>
  </si>
  <si>
    <t>ANON_ 0039</t>
  </si>
  <si>
    <t>ANON_ 0040</t>
  </si>
  <si>
    <t>ANON_ 0041</t>
  </si>
  <si>
    <t>ANON_ 0042</t>
  </si>
  <si>
    <t>ANON_ 0043</t>
  </si>
  <si>
    <t>ANON_ 0044</t>
  </si>
  <si>
    <t>ANON_ 0045</t>
  </si>
  <si>
    <t>ANON_ 0046</t>
  </si>
  <si>
    <t>ANON_ 0047</t>
  </si>
  <si>
    <t>ANON_ 0048</t>
  </si>
  <si>
    <t>ANON_ 0049</t>
  </si>
  <si>
    <t>ANON_ 0050</t>
  </si>
  <si>
    <t>ANON_ 0051</t>
  </si>
  <si>
    <t>ANON_ 0052</t>
  </si>
  <si>
    <t>ANON_ 0053</t>
  </si>
  <si>
    <t>ANON_ 0054</t>
  </si>
  <si>
    <t>ANON_ 0055</t>
  </si>
  <si>
    <t>ANON_ 0056</t>
  </si>
  <si>
    <t>ANON_ 0057</t>
  </si>
  <si>
    <t>ANON_ 0058</t>
  </si>
  <si>
    <t>ANON_ 0059</t>
  </si>
  <si>
    <t>ANON_ 0060</t>
  </si>
  <si>
    <t>ANON_ 0061</t>
  </si>
  <si>
    <t>ANON_ 0062</t>
  </si>
  <si>
    <t>ANON_ 0063</t>
  </si>
  <si>
    <t>ANON_ 0064</t>
  </si>
  <si>
    <t>ANON_ 0065</t>
  </si>
  <si>
    <t>ANON_ 0066</t>
  </si>
  <si>
    <t>ANON_ 0067</t>
  </si>
  <si>
    <t>ANON_ 0068</t>
  </si>
  <si>
    <t>ANON_ 0069</t>
  </si>
  <si>
    <t>ANON_ 0070</t>
  </si>
  <si>
    <t>ANON_ 0071</t>
  </si>
  <si>
    <t>ANON_ 0072</t>
  </si>
  <si>
    <t>ANON_ 0073</t>
  </si>
  <si>
    <t>ANON_ 0074</t>
  </si>
  <si>
    <t>ANON_ 0075</t>
  </si>
  <si>
    <t>ANON_ 0076</t>
  </si>
  <si>
    <t>ANON_ 0077</t>
  </si>
  <si>
    <t>ANON_ 0078</t>
  </si>
  <si>
    <t>ANON_ 0079</t>
  </si>
  <si>
    <t>ANON_ 0080</t>
  </si>
  <si>
    <t>ANON_ 0081</t>
  </si>
  <si>
    <t>ANON_ 0082</t>
  </si>
  <si>
    <t>ANON_ 0083</t>
  </si>
  <si>
    <t>ANON_ 0084</t>
  </si>
  <si>
    <t>ANON_ 0085</t>
  </si>
  <si>
    <t>ANON_ 0086</t>
  </si>
  <si>
    <t>ANON_ 0087</t>
  </si>
  <si>
    <t>ANON_ 0088</t>
  </si>
  <si>
    <t>ANON_ 0089</t>
  </si>
  <si>
    <t>ANON_ 0090</t>
  </si>
  <si>
    <t>ANON_ 0091</t>
  </si>
  <si>
    <t>ANON_ 0092</t>
  </si>
  <si>
    <t>ANON_ 0093</t>
  </si>
  <si>
    <t>ANON_ 0094</t>
  </si>
  <si>
    <t>ANON_ 0095</t>
  </si>
  <si>
    <t>Details of Attendance 2019-10-28.csv</t>
  </si>
  <si>
    <t>Y:\London Hydro\RPP Pilot\04 Impact Analysis\R Data\503a Open House Attendance</t>
  </si>
  <si>
    <t>Source Location</t>
  </si>
  <si>
    <t>'curious about what the purpose of the open house was.  Was a bit annoyed he wasn't able to save more because his devices weren't working during the events</t>
  </si>
  <si>
    <t>'Wanted to chat about the program. He is the president of the London Eletric Vehicle Association and he saw the elocity charger so we chatted about that as well. He is very interested in the pilot</t>
  </si>
  <si>
    <t>'wanted schedule, question about the turning the entire house</t>
  </si>
  <si>
    <t>'Info about the app</t>
  </si>
  <si>
    <t>'plug wasn't working for him.  attempted to reset it here and talked him through the app. booked appointment for monday at 10:30</t>
  </si>
  <si>
    <t>'needed help logging in and understanding the app</t>
  </si>
  <si>
    <t>'He just wanted to chat a bit about the program and see what we had going on at the open house. provide a bit of feedback about the app</t>
  </si>
  <si>
    <t>'Needed appointment booked to get stuff connected and help downloading the app</t>
  </si>
  <si>
    <t>'Had some questions regarding the use of the app and how it could help him.</t>
  </si>
  <si>
    <t>'just wanted to know if we had a plug with a splitter to use in his kitchen.</t>
  </si>
  <si>
    <t>'booked appointment for broken plug, wasn't able to download app on his ipad. not available in ipad app store</t>
  </si>
  <si>
    <t>'- couldnt download app due to andriod being too old, was looking into it at phone store</t>
  </si>
  <si>
    <t>'Was wondering why his app is saying a different price than on LH and why you can't change your goal.</t>
  </si>
  <si>
    <t>'Booked appointment</t>
  </si>
  <si>
    <t>'questions about the app.  Wants a better version for the ipad. sent booking link to his email so he could book at a later time</t>
  </si>
  <si>
    <t>'had questions about the app</t>
  </si>
  <si>
    <t>'His load controller was disonnected. I asked RF to try and re-connect it. He mentioned he is going to miss having events.</t>
  </si>
  <si>
    <t>'Came to show me that their app did not display the same data on the goals page and the daily page. I have sent this information to Connor. They also wanted to know what happens after the pilot ends.</t>
  </si>
  <si>
    <t>'he had questions about the control of his plug, didn't work. suggested he make an appointment and he didnt know his schedule so he will call me to book</t>
  </si>
  <si>
    <t>'Questions about the pilot (Hardware)</t>
  </si>
  <si>
    <t>'moving out of town end of FEB, will stay in pilot up until move out date</t>
  </si>
  <si>
    <t>'wanted explaination of app and booked appointment to troubleshoot plugs</t>
  </si>
  <si>
    <t>'wanted to know why the plug wasn't turning off. Gave him RFID tags</t>
  </si>
  <si>
    <t>'His smart plug was disconnected. Booked him an appointment and showed him the new app.</t>
  </si>
  <si>
    <t>'just had questions about the app. Looking for more features on the app, would like to know why they aren't saving more even though they use off-peak</t>
  </si>
  <si>
    <t>'Asked questions about Trickl and wanted to know more about the affordability fund</t>
  </si>
  <si>
    <t>'Info about the app, Eagle turned off earlier today for some reason</t>
  </si>
  <si>
    <t>'booked appointment</t>
  </si>
  <si>
    <t>'How does the APP work</t>
  </si>
  <si>
    <t>'questons about the app</t>
  </si>
  <si>
    <t>'eagle stack full</t>
  </si>
  <si>
    <t>'Wanted to know if she would be compensated for the days her stuff didn't go off. She wanted to know how the app worked. Asked what the purpose was of the pilot and suggested more notice</t>
  </si>
  <si>
    <t>'wanted an explaination of the app and booked appointment because her devices were disconnected</t>
  </si>
  <si>
    <t>'Said his devices have never worked. His devices are offline, he doesn't care about it now and wants his load controller removed as he has already had to buy a new AC compressor because of it. He doesn't have MyLH. I told him how to install the app and showed him Trickl. I informed him I would get back to him when we knew if we can do an uninstall.</t>
  </si>
  <si>
    <t>'Questions about the purpose of the app. What appliances she should plug in, needed help downloading app, needed help logging in. Her plug was not connected so we booked her for an appointment on friday</t>
  </si>
  <si>
    <t>'Stuff was not working booked her a troubleshooting and showed her how to use the app.</t>
  </si>
  <si>
    <t>'needed help creating an account and an explaination of the app functionality</t>
  </si>
  <si>
    <t>'plug wasn't working. sent him booking link</t>
  </si>
  <si>
    <t>'Booked appointment. asked to be compensated for the events not shutting his stuff off</t>
  </si>
  <si>
    <t>'She needed help creating a myLondonHydro account. Also booked her an appointment for Monday to connect her smartplug.</t>
  </si>
  <si>
    <t>'had questions about the app's metrics and where to plug in his plug.  He will plug it in and test the control and if it doesn't work, he will make a support ticket. Perhaps follow up tomorrow to see how it went?</t>
  </si>
  <si>
    <t>'Wanted to know more about the app. Suggested having a timer on the app.</t>
  </si>
  <si>
    <t>'The customers suggested providing more information. They suggested sending out an email telling customers how to know if their devices are working, what to do if they are not working and explain the devices.</t>
  </si>
  <si>
    <t>'wants the plug to make a beep when it goes out. He also wants more notice for when the events happen</t>
  </si>
  <si>
    <t>'Needed help downloading the app on her phone.</t>
  </si>
  <si>
    <t>'He wanted to understand how it would save him money.  If he had problems controlling the app i told him to email me.</t>
  </si>
  <si>
    <t>'his plug was not connected once again - required another appointment</t>
  </si>
  <si>
    <t>'Needed help downloading the app and creating his account</t>
  </si>
  <si>
    <t>'doesn't have a cellphone and thinks we should have a desktop version</t>
  </si>
  <si>
    <t>'Sub devices not connected booked an appointment</t>
  </si>
  <si>
    <t>'had questions about the utility of the app and the program. booked appointment to get plug fixed</t>
  </si>
  <si>
    <t>'booked appointment for plug</t>
  </si>
  <si>
    <t>'Required help setting up app. Had questions regarding hub and plug. The light bulbs he recieved at the breakfast burnt out and he never recieved a ?furnace whistle?</t>
  </si>
  <si>
    <t>'questions abou tthe app</t>
  </si>
  <si>
    <t>'just had questions about the app. booked appointment to get devices connected</t>
  </si>
  <si>
    <t>'emailed booking link for appointment, had questions about rfid tags</t>
  </si>
  <si>
    <t>'wanted to know how to use app, didnt care to mucha bout using the plug</t>
  </si>
  <si>
    <t>'Wanted to talk about app and all around future of trickl. Loved APP already even though none of his stuff worked. would like integrated thermostat</t>
  </si>
  <si>
    <t>'needed help downloading the app.  Had a lot of questions about the CPP reports page</t>
  </si>
  <si>
    <t>'curious about reports page on app, had some questions about saving energy/money</t>
  </si>
  <si>
    <t>'wanted to know if her devices were actually turning off during the events. concerend that they were doing it manually. booked appointment to fix plug connectivity</t>
  </si>
  <si>
    <t>'- wondering why events are being had at certain times, theyve been at 5 concisitently and she wanted them to be later as they are never home.</t>
  </si>
  <si>
    <t>'booked appointment because devices were disconnected</t>
  </si>
  <si>
    <t>'Helped the customer log in to her trickl account by reseting her password.  Explained the functionality of the app.</t>
  </si>
  <si>
    <t>'- wasnt sure whether L4 was turning off or not, will confirm after next event.  wanted an app walkthrough</t>
  </si>
  <si>
    <t>'Would like an electrician to come because his garage is hooked up to his LC and he can't open it while there is an event. Lucas is going to ask Carlos and we are to email or call him if we can send someone. Also his theromstat turns off and kicks him out everytime there is an event.</t>
  </si>
  <si>
    <t>'Wanted to know how to login to the app and how to use it. Had to create an account with her</t>
  </si>
  <si>
    <t>'needed help setting up london hydro account and explained the app to him</t>
  </si>
  <si>
    <t>'needed help logging into the app</t>
  </si>
  <si>
    <t>'wanted more information on his load controller not working.  called RF to try and get it sorted out</t>
  </si>
  <si>
    <t>'Wanted to know about the program How it works, what it is, what happens when its over and if we will remove the devices  at the end of it and who to talk to do that.  Set up a london hydro account and set up trickl  and reviewed app features</t>
  </si>
  <si>
    <t>'Needed help loggin into app and setting up a trouble shooting appointment</t>
  </si>
  <si>
    <t>'want to set up delegate account for his tenant on the app. Does not work had to explain this</t>
  </si>
  <si>
    <t>'appointment was already for monday</t>
  </si>
  <si>
    <t>'He wanted to know if his AC was shutting off. We showed him the data to prove that it was functioning properly</t>
  </si>
  <si>
    <t>'Customer came in because he was unable to log back into his app. He said he had done \reset my password\" but when we did it together he got back in. I showed him the new app and he was very impressed."</t>
  </si>
  <si>
    <t>'showed new features of the app</t>
  </si>
  <si>
    <t>'wanted more information about the app.</t>
  </si>
  <si>
    <t>'feedback regarding the app. he wants to have more detail in the scale with the number of KW he's using daily and hourly, more detail on the reports graph.  Also booked appointment to get plug connected.</t>
  </si>
  <si>
    <t>'using the wrong email for his login</t>
  </si>
  <si>
    <t>'wanted to know if his devices turned off during the event last night. I confirmed that they did</t>
  </si>
  <si>
    <t>'Came into chat about the pilot. They don't like how we started having events from 7-8pm as they were waiting to cook on off peak but could not. There devices were disconnected as of 2 hours. I asked RF to try and re-connect them. Showed them how to use the app.</t>
  </si>
  <si>
    <t>'plug falling out of outlet, gave him hardware kit for mounting, questions about app as well</t>
  </si>
  <si>
    <t>'wanted to know why it was only 15 minute notification</t>
  </si>
  <si>
    <t>'Came in with his hub and 1202. Said it has never worked and that the installer told him it wasn't working. I checked data and it never sent data. I booked him an appointment for someone to come and fix it. He said he has emailed several times but no one has answered</t>
  </si>
  <si>
    <t>'His Smart Plug was not working. I checked and his eagle was offline. He is going to check to see if it is still plugged into his router, if not he will email me and we will book him an appointment. I also helped him login and reset his MyLH.</t>
  </si>
  <si>
    <t>'1313 not hooked up press leave button did not work</t>
  </si>
  <si>
    <t>'issues with the app where he couldn't get data. the issue was that he didn't have his wifi turned on and no data turned on either</t>
  </si>
  <si>
    <t>'Questions about the purpose of the app and what he needed to do during the CPP events</t>
  </si>
  <si>
    <t>'customer need help downloading the app and had some questions about the program. downloaded the app and labeled his devices that he has hooked up to his LC</t>
  </si>
  <si>
    <t>'Has never been able to use the app. Was login in under her email which is associated with a rental property. Let her know she needs to use her husbands login. Showed her the app and how to use it.</t>
  </si>
  <si>
    <t>'Wanted to know what we have learnt from the pilot program and would like if they were sent an informational form.  Just wanted to chat. He enjoyed the pilot.</t>
  </si>
  <si>
    <t>Alt Treatment Name</t>
  </si>
  <si>
    <t>Connection Issue</t>
  </si>
  <si>
    <t>Comprehension/Education Issue</t>
  </si>
  <si>
    <t>Download/Login/Basic IT Help</t>
  </si>
  <si>
    <t>Offering Feedback</t>
  </si>
  <si>
    <t>Issue Type</t>
  </si>
  <si>
    <t>% of Attendees</t>
  </si>
  <si>
    <t>Look-up Table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</si>
</sst>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quot;€&quot;#,##0;\-&quot;€&quot;#,##0"/>
    <numFmt numFmtId="165" formatCode="&quot;€&quot;#,##0.00;\-&quot;€&quot;#,##0.00"/>
    <numFmt numFmtId="166" formatCode="#,##0.00_ ;\-#,##0.00\ "/>
    <numFmt numFmtId="167" formatCode="#,##0_ ;\-#,##0\ "/>
    <numFmt numFmtId="168" formatCode="0.000"/>
    <numFmt numFmtId="169" formatCode="0.0000"/>
    <numFmt numFmtId="170" formatCode="0.0"/>
    <numFmt numFmtId="171" formatCode="yyyy/mm"/>
    <numFmt numFmtId="172" formatCode="0.0%"/>
  </numFmts>
  <fonts count="51" x14ac:knownFonts="1">
    <font>
      <sz val="8"/>
      <name val="Arial"/>
      <family val="2"/>
    </font>
    <font>
      <sz val="8"/>
      <color theme="1"/>
      <name val="Arial"/>
      <family val="2"/>
    </font>
    <font>
      <sz val="18"/>
      <color theme="3"/>
      <name val="Arial"/>
      <family val="2"/>
      <scheme val="major"/>
    </font>
    <font>
      <sz val="8"/>
      <color rgb="FF006100"/>
      <name val="Arial"/>
      <family val="2"/>
    </font>
    <font>
      <sz val="8"/>
      <color rgb="FF9C0006"/>
      <name val="Arial"/>
      <family val="2"/>
    </font>
    <font>
      <sz val="8"/>
      <color rgb="FF9C5700"/>
      <name val="Arial"/>
      <family val="2"/>
    </font>
    <font>
      <sz val="8"/>
      <color rgb="FF3F3F76"/>
      <name val="Arial"/>
      <family val="2"/>
    </font>
    <font>
      <b/>
      <sz val="8"/>
      <color rgb="FF3F3F3F"/>
      <name val="Arial"/>
      <family val="2"/>
    </font>
    <font>
      <b/>
      <sz val="8"/>
      <color rgb="FFFA7D00"/>
      <name val="Arial"/>
      <family val="2"/>
    </font>
    <font>
      <sz val="8"/>
      <color rgb="FFFA7D00"/>
      <name val="Arial"/>
      <family val="2"/>
    </font>
    <font>
      <b/>
      <sz val="8"/>
      <color theme="0"/>
      <name val="Arial"/>
      <family val="2"/>
    </font>
    <font>
      <sz val="8"/>
      <color rgb="FFFF0000"/>
      <name val="Arial"/>
      <family val="2"/>
    </font>
    <font>
      <i/>
      <sz val="8"/>
      <color rgb="FF7F7F7F"/>
      <name val="Arial"/>
      <family val="2"/>
    </font>
    <font>
      <b/>
      <sz val="8"/>
      <color theme="1"/>
      <name val="Arial"/>
      <family val="2"/>
    </font>
    <font>
      <b/>
      <sz val="13"/>
      <color rgb="FF555759"/>
      <name val="Arial"/>
      <family val="2"/>
    </font>
    <font>
      <sz val="8"/>
      <name val="Arial"/>
      <family val="2"/>
    </font>
    <font>
      <sz val="8"/>
      <color rgb="FF648C1A"/>
      <name val="Arial"/>
      <family val="2"/>
    </font>
    <font>
      <b/>
      <sz val="11"/>
      <color rgb="FF555759"/>
      <name val="Arial"/>
      <family val="2"/>
    </font>
    <font>
      <sz val="8"/>
      <color rgb="FFAC0640"/>
      <name val="Arial"/>
      <family val="2"/>
    </font>
    <font>
      <sz val="8"/>
      <color rgb="FF95D600"/>
      <name val="Arial"/>
      <family val="2"/>
    </font>
    <font>
      <sz val="6"/>
      <color rgb="FF009383"/>
      <name val="Arial"/>
      <family val="2"/>
    </font>
    <font>
      <sz val="7"/>
      <color rgb="FF77797A"/>
      <name val="Arial"/>
      <family val="2"/>
    </font>
    <font>
      <sz val="8"/>
      <color rgb="FF555759"/>
      <name val="Arial"/>
      <family val="2"/>
    </font>
    <font>
      <sz val="8"/>
      <color rgb="FF989A9C"/>
      <name val="Arial"/>
      <family val="2"/>
    </font>
    <font>
      <u/>
      <sz val="8"/>
      <color rgb="FF648C1A"/>
      <name val="Arial"/>
      <family val="2"/>
    </font>
    <font>
      <b/>
      <sz val="8"/>
      <name val="Arial"/>
      <family val="2"/>
    </font>
    <font>
      <b/>
      <sz val="13"/>
      <color rgb="FFFFFFFF"/>
      <name val="Arial"/>
      <family val="2"/>
    </font>
    <font>
      <b/>
      <sz val="11"/>
      <color rgb="FFFFFFFF"/>
      <name val="Arial"/>
      <family val="2"/>
    </font>
    <font>
      <b/>
      <sz val="8"/>
      <color rgb="FFFFFFFF"/>
      <name val="Arial"/>
      <family val="2"/>
    </font>
    <font>
      <b/>
      <sz val="10"/>
      <color rgb="FFFFFFFF"/>
      <name val="Arial"/>
      <family val="2"/>
    </font>
    <font>
      <sz val="8"/>
      <color rgb="FFFFFFFF"/>
      <name val="Arial"/>
      <family val="2"/>
    </font>
    <font>
      <b/>
      <sz val="8"/>
      <color rgb="FF555759"/>
      <name val="Arial"/>
      <family val="2"/>
    </font>
    <font>
      <sz val="8"/>
      <color rgb="FFF07D05"/>
      <name val="Arial"/>
      <family val="2"/>
    </font>
    <font>
      <sz val="8"/>
      <color rgb="FF006579"/>
      <name val="Arial"/>
      <family val="2"/>
    </font>
    <font>
      <sz val="8"/>
      <color theme="0"/>
      <name val="Arial"/>
      <family val="2"/>
    </font>
    <font>
      <b/>
      <sz val="10"/>
      <color rgb="FF555759"/>
      <name val="Arial"/>
      <family val="2"/>
    </font>
    <font>
      <b/>
      <sz val="8"/>
      <color rgb="FF3F4143"/>
      <name val="Arial"/>
      <family val="2"/>
    </font>
    <font>
      <sz val="8"/>
      <color theme="5" tint="-0.499984740745262"/>
      <name val="Arial"/>
      <family val="2"/>
    </font>
    <font>
      <u/>
      <sz val="8"/>
      <color rgb="FF979A9C"/>
      <name val="Arial"/>
      <family val="2"/>
    </font>
    <font>
      <i/>
      <sz val="8"/>
      <name val="Arial"/>
      <family val="2"/>
    </font>
    <font>
      <b/>
      <sz val="24"/>
      <color rgb="FF95D600"/>
      <name val="Arial"/>
      <family val="2"/>
    </font>
    <font>
      <sz val="11"/>
      <color theme="1"/>
      <name val="Arial"/>
      <family val="2"/>
    </font>
    <font>
      <b/>
      <sz val="14"/>
      <color rgb="FF5A5A5A"/>
      <name val="Arial"/>
      <family val="2"/>
    </font>
    <font>
      <b/>
      <sz val="14"/>
      <color theme="1"/>
      <name val="Arial"/>
      <family val="2"/>
    </font>
    <font>
      <b/>
      <sz val="11"/>
      <color theme="1"/>
      <name val="Arial"/>
      <family val="2"/>
    </font>
    <font>
      <sz val="11"/>
      <color theme="0"/>
      <name val="Arial"/>
      <family val="2"/>
    </font>
    <font>
      <sz val="11"/>
      <name val="Arial"/>
      <family val="2"/>
    </font>
    <font>
      <i/>
      <sz val="9"/>
      <color theme="1"/>
      <name val="Arial"/>
      <family val="2"/>
    </font>
    <font>
      <b/>
      <sz val="10"/>
      <color theme="0"/>
      <name val="Arial"/>
      <family val="2"/>
    </font>
    <font>
      <sz val="9"/>
      <name val="Arial"/>
      <family val="2"/>
    </font>
    <font>
      <b/>
      <i/>
      <sz val="9"/>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1D1"/>
        <bgColor indexed="64"/>
      </patternFill>
    </fill>
    <fill>
      <patternFill patternType="solid">
        <fgColor rgb="FFDCDDDE"/>
        <bgColor indexed="64"/>
      </patternFill>
    </fill>
    <fill>
      <patternFill patternType="solid">
        <fgColor rgb="FFFFE3A2"/>
        <bgColor indexed="64"/>
      </patternFill>
    </fill>
    <fill>
      <patternFill patternType="solid">
        <fgColor rgb="FFFAD7D3"/>
        <bgColor indexed="64"/>
      </patternFill>
    </fill>
    <fill>
      <patternFill patternType="solid">
        <fgColor rgb="FF648C1A"/>
        <bgColor indexed="64"/>
      </patternFill>
    </fill>
    <fill>
      <patternFill patternType="solid">
        <fgColor rgb="FFEDFFC4"/>
        <bgColor indexed="64"/>
      </patternFill>
    </fill>
    <fill>
      <patternFill patternType="solid">
        <fgColor rgb="FFC1EEFF"/>
        <bgColor indexed="64"/>
      </patternFill>
    </fill>
    <fill>
      <patternFill patternType="solid">
        <fgColor rgb="FF555759"/>
        <bgColor indexed="64"/>
      </patternFill>
    </fill>
    <fill>
      <patternFill patternType="solid">
        <fgColor rgb="FF95D600"/>
        <bgColor indexed="64"/>
      </patternFill>
    </fill>
    <fill>
      <patternFill patternType="solid">
        <fgColor rgb="FF006579"/>
        <bgColor indexed="64"/>
      </patternFill>
    </fill>
    <fill>
      <patternFill patternType="solid">
        <fgColor rgb="FF009383"/>
        <bgColor indexed="64"/>
      </patternFill>
    </fill>
    <fill>
      <patternFill patternType="solid">
        <fgColor rgb="FFF07D05"/>
        <bgColor indexed="64"/>
      </patternFill>
    </fill>
    <fill>
      <patternFill patternType="solid">
        <fgColor rgb="FFAC0640"/>
        <bgColor indexed="64"/>
      </patternFill>
    </fill>
    <fill>
      <patternFill patternType="solid">
        <fgColor rgb="FFEAF7CC"/>
        <bgColor indexed="64"/>
      </patternFill>
    </fill>
    <fill>
      <patternFill patternType="solid">
        <fgColor rgb="FFFAD8D5"/>
        <bgColor indexed="64"/>
      </patternFill>
    </fill>
    <fill>
      <patternFill patternType="solid">
        <fgColor rgb="FFFFF1D0"/>
        <bgColor indexed="64"/>
      </patternFill>
    </fill>
    <fill>
      <patternFill patternType="solid">
        <fgColor rgb="FFFEE4CB"/>
        <bgColor indexed="64"/>
      </patternFill>
    </fill>
    <fill>
      <patternFill patternType="solid">
        <fgColor rgb="FFF7E2FA"/>
        <bgColor indexed="64"/>
      </patternFill>
    </fill>
    <fill>
      <patternFill patternType="solid">
        <fgColor rgb="FFDDF2B8"/>
        <bgColor indexed="64"/>
      </patternFill>
    </fill>
    <fill>
      <patternFill patternType="solid">
        <fgColor rgb="FFCCEB8D"/>
        <bgColor indexed="64"/>
      </patternFill>
    </fill>
    <fill>
      <patternFill patternType="solid">
        <fgColor rgb="FFF2F2F2"/>
        <bgColor indexed="64"/>
      </patternFill>
    </fill>
    <fill>
      <patternFill patternType="solid">
        <fgColor theme="0"/>
        <bgColor indexed="64"/>
      </patternFill>
    </fill>
    <fill>
      <patternFill patternType="solid">
        <fgColor theme="1"/>
        <bgColor indexed="64"/>
      </patternFill>
    </fill>
    <fill>
      <patternFill patternType="solid">
        <fgColor theme="5" tint="0.79998168889431442"/>
        <bgColor indexed="64"/>
      </patternFill>
    </fill>
    <fill>
      <patternFill patternType="solid">
        <fgColor theme="2"/>
        <bgColor indexed="64"/>
      </patternFill>
    </fill>
    <fill>
      <patternFill patternType="solid">
        <fgColor theme="5"/>
        <bgColor indexed="64"/>
      </patternFill>
    </fill>
    <fill>
      <patternFill patternType="solid">
        <fgColor theme="7"/>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9"/>
        <bgColor indexed="64"/>
      </patternFill>
    </fill>
  </fills>
  <borders count="4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95D600"/>
      </bottom>
      <diagonal/>
    </border>
    <border>
      <left/>
      <right/>
      <top/>
      <bottom style="medium">
        <color rgb="FF95D600"/>
      </bottom>
      <diagonal/>
    </border>
    <border>
      <left style="hair">
        <color rgb="FFB9BBBD"/>
      </left>
      <right style="hair">
        <color rgb="FFB9BBBD"/>
      </right>
      <top style="hair">
        <color rgb="FFB9BBBD"/>
      </top>
      <bottom style="hair">
        <color rgb="FFB9BBBD"/>
      </bottom>
      <diagonal/>
    </border>
    <border>
      <left style="hair">
        <color rgb="FFBBBCBD"/>
      </left>
      <right style="hair">
        <color rgb="FFBBBCBD"/>
      </right>
      <top style="hair">
        <color rgb="FFBBBCBD"/>
      </top>
      <bottom style="hair">
        <color rgb="FFBBBCBD"/>
      </bottom>
      <diagonal/>
    </border>
    <border>
      <left style="hair">
        <color rgb="FFBBBCBD"/>
      </left>
      <right style="hair">
        <color rgb="FFBBBCBD"/>
      </right>
      <top style="hair">
        <color rgb="FFBBBCBD"/>
      </top>
      <bottom style="thin">
        <color rgb="FF555759"/>
      </bottom>
      <diagonal/>
    </border>
    <border>
      <left/>
      <right/>
      <top/>
      <bottom style="hair">
        <color rgb="FF95D600"/>
      </bottom>
      <diagonal/>
    </border>
    <border>
      <left/>
      <right/>
      <top/>
      <bottom style="thin">
        <color rgb="FF95D600"/>
      </bottom>
      <diagonal/>
    </border>
    <border>
      <left/>
      <right/>
      <top/>
      <bottom style="hair">
        <color rgb="FFBBBCBD"/>
      </bottom>
      <diagonal/>
    </border>
    <border>
      <left/>
      <right/>
      <top style="thin">
        <color rgb="FF555759"/>
      </top>
      <bottom/>
      <diagonal/>
    </border>
    <border>
      <left style="hair">
        <color rgb="FFDCDDDE"/>
      </left>
      <right style="hair">
        <color rgb="FFDCDDDE"/>
      </right>
      <top style="hair">
        <color rgb="FFDCDDDE"/>
      </top>
      <bottom style="hair">
        <color rgb="FFDCDDDE"/>
      </bottom>
      <diagonal/>
    </border>
    <border>
      <left style="hair">
        <color rgb="FF006579"/>
      </left>
      <right style="hair">
        <color rgb="FF006579"/>
      </right>
      <top style="hair">
        <color rgb="FF006579"/>
      </top>
      <bottom style="hair">
        <color rgb="FF006579"/>
      </bottom>
      <diagonal/>
    </border>
    <border>
      <left/>
      <right/>
      <top style="thin">
        <color rgb="FF555759"/>
      </top>
      <bottom style="medium">
        <color rgb="FF55575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5">
    <xf numFmtId="0" fontId="0" fillId="0" borderId="0"/>
    <xf numFmtId="0" fontId="2" fillId="0" borderId="0" applyNumberFormat="0" applyFill="0" applyBorder="0" applyAlignment="0" applyProtection="0"/>
    <xf numFmtId="0" fontId="26" fillId="16" borderId="7" applyNumberFormat="0"/>
    <xf numFmtId="0" fontId="27" fillId="16" borderId="8" applyNumberFormat="0" applyAlignment="0"/>
    <xf numFmtId="0" fontId="29" fillId="16" borderId="8" applyNumberFormat="0" applyAlignment="0"/>
    <xf numFmtId="0" fontId="28" fillId="16" borderId="8" applyNumberFormat="0" applyAlignment="0"/>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5" borderId="1" applyNumberFormat="0" applyAlignment="0" applyProtection="0"/>
    <xf numFmtId="0" fontId="7" fillId="6" borderId="2" applyNumberFormat="0" applyAlignment="0" applyProtection="0"/>
    <xf numFmtId="0" fontId="8" fillId="6" borderId="1" applyNumberFormat="0" applyAlignment="0" applyProtection="0"/>
    <xf numFmtId="0" fontId="9" fillId="0" borderId="3" applyNumberFormat="0" applyFill="0" applyAlignment="0" applyProtection="0"/>
    <xf numFmtId="0" fontId="10" fillId="7" borderId="4" applyNumberFormat="0" applyAlignment="0" applyProtection="0"/>
    <xf numFmtId="0" fontId="11" fillId="0" borderId="0" applyNumberFormat="0" applyFill="0" applyBorder="0" applyAlignment="0" applyProtection="0"/>
    <xf numFmtId="0" fontId="1" fillId="8" borderId="5" applyNumberFormat="0" applyFont="0" applyAlignment="0" applyProtection="0"/>
    <xf numFmtId="0" fontId="12" fillId="0" borderId="0" applyNumberFormat="0" applyFill="0" applyBorder="0" applyAlignment="0" applyProtection="0"/>
    <xf numFmtId="0" fontId="13" fillId="0" borderId="6" applyNumberFormat="0" applyFill="0" applyAlignment="0" applyProtection="0"/>
    <xf numFmtId="0" fontId="16" fillId="0" borderId="0" applyNumberFormat="0" applyFill="0" applyBorder="0" applyAlignment="0">
      <alignment vertical="top"/>
    </xf>
    <xf numFmtId="0" fontId="15" fillId="9" borderId="9" applyNumberFormat="0" applyAlignment="0">
      <alignment vertical="top"/>
      <protection locked="0"/>
    </xf>
    <xf numFmtId="0" fontId="15" fillId="10" borderId="0" applyNumberFormat="0" applyBorder="0" applyAlignment="0">
      <alignment vertical="top"/>
      <protection locked="0"/>
    </xf>
    <xf numFmtId="0" fontId="15" fillId="11" borderId="9" applyNumberFormat="0" applyAlignment="0">
      <alignment vertical="top"/>
      <protection locked="0"/>
    </xf>
    <xf numFmtId="0" fontId="18" fillId="12" borderId="0" applyNumberFormat="0" applyBorder="0" applyAlignment="0">
      <alignment vertical="top"/>
    </xf>
    <xf numFmtId="0" fontId="20" fillId="0" borderId="0" applyNumberFormat="0" applyFill="0" applyBorder="0" applyAlignment="0"/>
    <xf numFmtId="0" fontId="21" fillId="0" borderId="0" applyNumberFormat="0" applyFill="0" applyBorder="0"/>
    <xf numFmtId="0" fontId="28" fillId="13" borderId="9" applyNumberFormat="0" applyAlignment="0">
      <alignment vertical="top"/>
    </xf>
    <xf numFmtId="0" fontId="15" fillId="0" borderId="9" applyNumberFormat="0" applyAlignment="0">
      <alignment vertical="top"/>
      <protection locked="0"/>
    </xf>
    <xf numFmtId="0" fontId="37" fillId="9" borderId="9" applyNumberFormat="0" applyAlignment="0">
      <alignment vertical="top"/>
      <protection locked="0"/>
    </xf>
    <xf numFmtId="0" fontId="23" fillId="0" borderId="0" applyNumberFormat="0" applyFill="0" applyBorder="0">
      <alignment horizontal="right"/>
    </xf>
    <xf numFmtId="0" fontId="24" fillId="0" borderId="0" applyNumberFormat="0" applyFill="0" applyBorder="0" applyAlignment="0">
      <alignment vertical="top"/>
    </xf>
    <xf numFmtId="0" fontId="38" fillId="0" borderId="0" applyNumberFormat="0" applyFill="0" applyBorder="0" applyAlignment="0">
      <alignment vertical="top"/>
    </xf>
    <xf numFmtId="0" fontId="25" fillId="0" borderId="11" applyNumberFormat="0" applyFill="0">
      <alignment vertical="center" wrapText="1"/>
    </xf>
    <xf numFmtId="0" fontId="26" fillId="16" borderId="7" applyNumberFormat="0"/>
    <xf numFmtId="0" fontId="15" fillId="0" borderId="9" applyNumberFormat="0" applyFill="0"/>
    <xf numFmtId="0" fontId="28" fillId="17" borderId="0" applyNumberFormat="0">
      <alignment vertical="center" wrapText="1"/>
    </xf>
    <xf numFmtId="0" fontId="15" fillId="0" borderId="12" applyNumberFormat="0"/>
    <xf numFmtId="0" fontId="28" fillId="16" borderId="8" applyNumberFormat="0">
      <alignment vertical="center" wrapText="1"/>
    </xf>
    <xf numFmtId="0" fontId="15" fillId="0" borderId="14" applyNumberFormat="0" applyFill="0"/>
    <xf numFmtId="0" fontId="29" fillId="16" borderId="8" applyNumberFormat="0"/>
    <xf numFmtId="0" fontId="27" fillId="16" borderId="8" applyNumberFormat="0"/>
    <xf numFmtId="0" fontId="30" fillId="13" borderId="0" applyNumberFormat="0" applyBorder="0" applyAlignment="0"/>
    <xf numFmtId="0" fontId="30" fillId="18" borderId="0" applyNumberFormat="0" applyBorder="0" applyAlignment="0"/>
    <xf numFmtId="0" fontId="30" fillId="19" borderId="0" applyNumberFormat="0" applyBorder="0" applyAlignment="0"/>
    <xf numFmtId="0" fontId="30" fillId="20" borderId="0" applyNumberFormat="0" applyBorder="0" applyAlignment="0"/>
    <xf numFmtId="0" fontId="30" fillId="21" borderId="0" applyNumberFormat="0" applyBorder="0" applyAlignment="0"/>
    <xf numFmtId="0" fontId="15" fillId="25" borderId="9" applyNumberFormat="0" applyAlignment="0">
      <alignment vertical="top"/>
    </xf>
    <xf numFmtId="0" fontId="22" fillId="0" borderId="15" applyNumberFormat="0" applyFill="0" applyAlignment="0">
      <alignment vertical="top"/>
    </xf>
    <xf numFmtId="0" fontId="18" fillId="23" borderId="0" applyNumberFormat="0" applyBorder="0" applyAlignment="0"/>
    <xf numFmtId="0" fontId="19" fillId="22" borderId="0" applyNumberFormat="0" applyBorder="0" applyAlignment="0" applyProtection="0"/>
    <xf numFmtId="0" fontId="32" fillId="9" borderId="0" applyNumberFormat="0" applyBorder="0" applyAlignment="0" applyProtection="0"/>
    <xf numFmtId="0" fontId="15" fillId="15" borderId="9" applyNumberFormat="0" applyAlignment="0"/>
    <xf numFmtId="0" fontId="33" fillId="0" borderId="17" applyNumberFormat="0" applyFill="0" applyAlignment="0"/>
    <xf numFmtId="0" fontId="16" fillId="0" borderId="0" applyNumberFormat="0" applyFill="0" applyBorder="0" applyAlignment="0"/>
    <xf numFmtId="0" fontId="15" fillId="24" borderId="9" applyNumberFormat="0" applyAlignment="0" applyProtection="0"/>
    <xf numFmtId="0" fontId="15" fillId="10" borderId="0" applyNumberFormat="0" applyAlignment="0"/>
    <xf numFmtId="0" fontId="16" fillId="0" borderId="0" applyNumberFormat="0" applyFill="0" applyAlignment="0"/>
    <xf numFmtId="0" fontId="15" fillId="14" borderId="16" applyNumberFormat="0" applyAlignment="0"/>
    <xf numFmtId="0" fontId="18" fillId="12" borderId="0" applyNumberFormat="0" applyBorder="0" applyAlignment="0"/>
    <xf numFmtId="0" fontId="14" fillId="0" borderId="0" applyNumberFormat="0" applyFill="0"/>
    <xf numFmtId="0" fontId="31" fillId="0" borderId="18" applyNumberFormat="0" applyFill="0" applyAlignment="0" applyProtection="0"/>
    <xf numFmtId="166" fontId="15" fillId="0" borderId="0" applyFill="0" applyBorder="0" applyAlignment="0" applyProtection="0"/>
    <xf numFmtId="167" fontId="15" fillId="0" borderId="0" applyFill="0" applyBorder="0" applyAlignment="0" applyProtection="0"/>
    <xf numFmtId="165" fontId="15" fillId="0" borderId="0" applyFill="0" applyBorder="0" applyAlignment="0" applyProtection="0"/>
    <xf numFmtId="164" fontId="15" fillId="0" borderId="0" applyFill="0" applyBorder="0" applyAlignment="0" applyProtection="0"/>
    <xf numFmtId="9" fontId="15" fillId="0" borderId="0" applyFill="0" applyBorder="0" applyAlignment="0" applyProtection="0"/>
    <xf numFmtId="0" fontId="30" fillId="17" borderId="0" applyNumberFormat="0" applyBorder="0" applyAlignment="0"/>
    <xf numFmtId="0" fontId="36" fillId="0" borderId="0" applyNumberFormat="0" applyFill="0" applyBorder="0" applyAlignment="0"/>
    <xf numFmtId="0" fontId="14" fillId="29" borderId="7" applyNumberFormat="0" applyAlignment="0"/>
    <xf numFmtId="0" fontId="17" fillId="29" borderId="8" applyNumberFormat="0" applyAlignment="0"/>
    <xf numFmtId="0" fontId="35" fillId="29" borderId="13" applyNumberFormat="0" applyAlignment="0"/>
    <xf numFmtId="0" fontId="15" fillId="14" borderId="10" applyNumberFormat="0" applyAlignment="0"/>
    <xf numFmtId="0" fontId="15" fillId="27" borderId="10" applyNumberFormat="0" applyAlignment="0"/>
    <xf numFmtId="0" fontId="15" fillId="28" borderId="10" applyNumberFormat="0" applyAlignment="0"/>
    <xf numFmtId="0" fontId="15" fillId="15" borderId="10" applyNumberFormat="0" applyAlignment="0"/>
    <xf numFmtId="0" fontId="15" fillId="26" borderId="10" applyNumberFormat="0" applyAlignment="0"/>
  </cellStyleXfs>
  <cellXfs count="89">
    <xf numFmtId="0" fontId="0" fillId="0" borderId="0" xfId="0"/>
    <xf numFmtId="0" fontId="0" fillId="0" borderId="0" xfId="0"/>
    <xf numFmtId="0" fontId="0" fillId="30" borderId="0" xfId="0" applyFill="1"/>
    <xf numFmtId="168" fontId="0" fillId="30" borderId="0" xfId="0" applyNumberFormat="1" applyFill="1"/>
    <xf numFmtId="2" fontId="0" fillId="30" borderId="0" xfId="0" applyNumberFormat="1" applyFill="1"/>
    <xf numFmtId="0" fontId="34" fillId="31" borderId="20" xfId="0" applyFont="1" applyFill="1" applyBorder="1" applyAlignment="1">
      <alignment horizontal="center" vertical="center" wrapText="1"/>
    </xf>
    <xf numFmtId="0" fontId="34" fillId="31" borderId="21" xfId="0" applyFont="1" applyFill="1" applyBorder="1" applyAlignment="1">
      <alignment horizontal="center" vertical="center" wrapText="1"/>
    </xf>
    <xf numFmtId="0" fontId="34" fillId="31" borderId="22" xfId="0" applyFont="1" applyFill="1" applyBorder="1" applyAlignment="1">
      <alignment horizontal="center" vertical="center" wrapText="1"/>
    </xf>
    <xf numFmtId="14" fontId="0" fillId="0" borderId="0" xfId="0" applyNumberFormat="1"/>
    <xf numFmtId="0" fontId="0" fillId="30" borderId="19" xfId="0" applyFill="1" applyBorder="1"/>
    <xf numFmtId="2" fontId="0" fillId="30" borderId="19" xfId="0" applyNumberFormat="1" applyFill="1" applyBorder="1"/>
    <xf numFmtId="14" fontId="0" fillId="30" borderId="0" xfId="0" applyNumberFormat="1" applyFill="1"/>
    <xf numFmtId="0" fontId="0" fillId="30" borderId="0" xfId="0" applyFill="1" applyAlignment="1">
      <alignment horizontal="center" vertical="center"/>
    </xf>
    <xf numFmtId="0" fontId="0" fillId="30" borderId="19" xfId="0" applyFill="1" applyBorder="1" applyAlignment="1">
      <alignment horizontal="center" vertical="center"/>
    </xf>
    <xf numFmtId="0" fontId="0" fillId="30" borderId="19" xfId="0" applyFill="1" applyBorder="1" applyAlignment="1">
      <alignment horizontal="left" vertical="center" wrapText="1"/>
    </xf>
    <xf numFmtId="0" fontId="0" fillId="30" borderId="19" xfId="0" applyFill="1" applyBorder="1" applyAlignment="1">
      <alignment vertical="center" wrapText="1"/>
    </xf>
    <xf numFmtId="0" fontId="0" fillId="30" borderId="19" xfId="0" applyFill="1" applyBorder="1" applyAlignment="1">
      <alignment vertical="center"/>
    </xf>
    <xf numFmtId="0" fontId="0" fillId="32" borderId="19" xfId="0" applyFill="1" applyBorder="1" applyAlignment="1">
      <alignment vertical="center"/>
    </xf>
    <xf numFmtId="0" fontId="0" fillId="30" borderId="0" xfId="0" applyFill="1" applyAlignment="1">
      <alignment vertical="center"/>
    </xf>
    <xf numFmtId="0" fontId="0" fillId="33" borderId="0" xfId="0" applyFill="1" applyAlignment="1">
      <alignment vertical="center"/>
    </xf>
    <xf numFmtId="0" fontId="0" fillId="30" borderId="0" xfId="0" applyFill="1" applyBorder="1" applyAlignment="1">
      <alignment vertical="center" wrapText="1"/>
    </xf>
    <xf numFmtId="0" fontId="0" fillId="30" borderId="0" xfId="0" applyFill="1" applyBorder="1" applyAlignment="1">
      <alignment horizontal="left" vertical="center"/>
    </xf>
    <xf numFmtId="0" fontId="0" fillId="30" borderId="0" xfId="0" applyFill="1" applyBorder="1" applyAlignment="1">
      <alignment horizontal="center" vertical="center"/>
    </xf>
    <xf numFmtId="9" fontId="15" fillId="32" borderId="19" xfId="64" applyFill="1" applyBorder="1" applyAlignment="1">
      <alignment vertical="center"/>
    </xf>
    <xf numFmtId="9" fontId="15" fillId="33" borderId="0" xfId="64" applyFill="1" applyBorder="1" applyAlignment="1">
      <alignment vertical="center"/>
    </xf>
    <xf numFmtId="0" fontId="34" fillId="31" borderId="19" xfId="0" applyFont="1" applyFill="1" applyBorder="1" applyAlignment="1">
      <alignment horizontal="center" vertical="center" wrapText="1"/>
    </xf>
    <xf numFmtId="2" fontId="0" fillId="30" borderId="19" xfId="0" applyNumberFormat="1" applyFill="1" applyBorder="1" applyAlignment="1">
      <alignment horizontal="center" vertical="center"/>
    </xf>
    <xf numFmtId="0" fontId="0" fillId="30" borderId="0" xfId="0" applyFill="1" applyBorder="1"/>
    <xf numFmtId="2" fontId="0" fillId="30" borderId="0" xfId="0" applyNumberFormat="1" applyFill="1" applyBorder="1" applyAlignment="1">
      <alignment horizontal="center" vertical="center"/>
    </xf>
    <xf numFmtId="0" fontId="40" fillId="30" borderId="0" xfId="0" applyFont="1" applyFill="1" applyAlignment="1">
      <alignment vertical="center" wrapText="1"/>
    </xf>
    <xf numFmtId="0" fontId="41" fillId="30" borderId="0" xfId="0" applyFont="1" applyFill="1"/>
    <xf numFmtId="0" fontId="42" fillId="30" borderId="0" xfId="0" applyFont="1" applyFill="1" applyAlignment="1">
      <alignment vertical="center"/>
    </xf>
    <xf numFmtId="0" fontId="42" fillId="0" borderId="0" xfId="0" applyFont="1" applyAlignment="1">
      <alignment vertical="center"/>
    </xf>
    <xf numFmtId="0" fontId="43" fillId="30" borderId="0" xfId="0" applyFont="1" applyFill="1"/>
    <xf numFmtId="0" fontId="44" fillId="30" borderId="0" xfId="0" applyFont="1" applyFill="1"/>
    <xf numFmtId="0" fontId="45" fillId="31" borderId="0" xfId="0" applyFont="1" applyFill="1"/>
    <xf numFmtId="0" fontId="46" fillId="34" borderId="0" xfId="0" applyFont="1" applyFill="1"/>
    <xf numFmtId="0" fontId="47" fillId="30" borderId="0" xfId="0" applyFont="1" applyFill="1"/>
    <xf numFmtId="0" fontId="45" fillId="35" borderId="0" xfId="0" applyFont="1" applyFill="1"/>
    <xf numFmtId="0" fontId="49" fillId="30" borderId="19" xfId="0" applyFont="1" applyFill="1" applyBorder="1" applyAlignment="1">
      <alignment vertical="center" wrapText="1"/>
    </xf>
    <xf numFmtId="3" fontId="49" fillId="30" borderId="19" xfId="0" applyNumberFormat="1" applyFont="1" applyFill="1" applyBorder="1" applyAlignment="1">
      <alignment vertical="center"/>
    </xf>
    <xf numFmtId="0" fontId="0" fillId="38" borderId="23" xfId="0" applyFill="1" applyBorder="1"/>
    <xf numFmtId="0" fontId="0" fillId="38" borderId="0" xfId="0" applyFill="1" applyBorder="1"/>
    <xf numFmtId="0" fontId="0" fillId="38" borderId="24" xfId="0" applyFill="1" applyBorder="1"/>
    <xf numFmtId="169" fontId="0" fillId="30" borderId="19" xfId="0" applyNumberFormat="1" applyFill="1" applyBorder="1" applyAlignment="1">
      <alignment horizontal="center" vertical="center"/>
    </xf>
    <xf numFmtId="0" fontId="24" fillId="0" borderId="0" xfId="29" applyAlignment="1"/>
    <xf numFmtId="170" fontId="0" fillId="30" borderId="19" xfId="0" applyNumberFormat="1" applyFill="1" applyBorder="1" applyAlignment="1">
      <alignment horizontal="center"/>
    </xf>
    <xf numFmtId="2" fontId="0" fillId="30" borderId="19" xfId="0" applyNumberFormat="1" applyFill="1" applyBorder="1" applyAlignment="1">
      <alignment horizontal="center"/>
    </xf>
    <xf numFmtId="0" fontId="0" fillId="32" borderId="0" xfId="0" applyFill="1"/>
    <xf numFmtId="0" fontId="0" fillId="39" borderId="19" xfId="0" applyFill="1" applyBorder="1"/>
    <xf numFmtId="9" fontId="15" fillId="30" borderId="19" xfId="64" applyFill="1" applyBorder="1" applyAlignment="1">
      <alignment horizontal="center" vertical="center"/>
    </xf>
    <xf numFmtId="9" fontId="15" fillId="39" borderId="19" xfId="64" applyFill="1" applyBorder="1" applyAlignment="1">
      <alignment horizontal="center" vertical="center"/>
    </xf>
    <xf numFmtId="169" fontId="0" fillId="30" borderId="19" xfId="0" applyNumberFormat="1" applyFill="1" applyBorder="1" applyAlignment="1">
      <alignment horizontal="center"/>
    </xf>
    <xf numFmtId="171" fontId="0" fillId="30" borderId="0" xfId="0" applyNumberFormat="1" applyFill="1"/>
    <xf numFmtId="172" fontId="15" fillId="30" borderId="19" xfId="64" applyNumberFormat="1" applyFill="1" applyBorder="1" applyAlignment="1">
      <alignment vertical="center"/>
    </xf>
    <xf numFmtId="0" fontId="49" fillId="30" borderId="27" xfId="0" applyFont="1" applyFill="1" applyBorder="1" applyAlignment="1">
      <alignment vertical="center" wrapText="1"/>
    </xf>
    <xf numFmtId="172" fontId="15" fillId="30" borderId="27" xfId="64" applyNumberFormat="1" applyFill="1" applyBorder="1" applyAlignment="1">
      <alignment vertical="center"/>
    </xf>
    <xf numFmtId="172" fontId="15" fillId="30" borderId="28" xfId="64" applyNumberFormat="1" applyFill="1" applyBorder="1" applyAlignment="1">
      <alignment vertical="center"/>
    </xf>
    <xf numFmtId="172" fontId="15" fillId="30" borderId="30" xfId="64" applyNumberFormat="1" applyFill="1" applyBorder="1" applyAlignment="1">
      <alignment vertical="center"/>
    </xf>
    <xf numFmtId="0" fontId="49" fillId="30" borderId="32" xfId="0" applyFont="1" applyFill="1" applyBorder="1" applyAlignment="1">
      <alignment vertical="center" wrapText="1"/>
    </xf>
    <xf numFmtId="172" fontId="15" fillId="30" borderId="32" xfId="64" applyNumberFormat="1" applyFill="1" applyBorder="1" applyAlignment="1">
      <alignment vertical="center"/>
    </xf>
    <xf numFmtId="172" fontId="15" fillId="30" borderId="33" xfId="64" applyNumberFormat="1" applyFill="1" applyBorder="1" applyAlignment="1">
      <alignment vertical="center"/>
    </xf>
    <xf numFmtId="0" fontId="50" fillId="30" borderId="27" xfId="0" applyFont="1" applyFill="1" applyBorder="1" applyAlignment="1">
      <alignment vertical="center" wrapText="1"/>
    </xf>
    <xf numFmtId="3" fontId="50" fillId="30" borderId="27" xfId="0" applyNumberFormat="1" applyFont="1" applyFill="1" applyBorder="1" applyAlignment="1">
      <alignment vertical="center"/>
    </xf>
    <xf numFmtId="3" fontId="50" fillId="30" borderId="28" xfId="0" applyNumberFormat="1" applyFont="1" applyFill="1" applyBorder="1" applyAlignment="1">
      <alignment vertical="center"/>
    </xf>
    <xf numFmtId="3" fontId="49" fillId="30" borderId="30" xfId="0" applyNumberFormat="1" applyFont="1" applyFill="1" applyBorder="1" applyAlignment="1">
      <alignment vertical="center"/>
    </xf>
    <xf numFmtId="3" fontId="49" fillId="30" borderId="32" xfId="0" applyNumberFormat="1" applyFont="1" applyFill="1" applyBorder="1" applyAlignment="1">
      <alignment vertical="center"/>
    </xf>
    <xf numFmtId="3" fontId="49" fillId="30" borderId="33" xfId="0" applyNumberFormat="1" applyFont="1" applyFill="1" applyBorder="1" applyAlignment="1">
      <alignment vertical="center"/>
    </xf>
    <xf numFmtId="0" fontId="49" fillId="38" borderId="25" xfId="0" applyFont="1" applyFill="1" applyBorder="1" applyAlignment="1">
      <alignment vertical="center"/>
    </xf>
    <xf numFmtId="0" fontId="49" fillId="38" borderId="25" xfId="0" applyFont="1" applyFill="1" applyBorder="1" applyAlignment="1">
      <alignment vertical="center" wrapText="1"/>
    </xf>
    <xf numFmtId="3" fontId="49" fillId="38" borderId="25" xfId="0" applyNumberFormat="1" applyFont="1" applyFill="1" applyBorder="1" applyAlignment="1">
      <alignment vertical="center"/>
    </xf>
    <xf numFmtId="0" fontId="48" fillId="31" borderId="37" xfId="0" applyFont="1" applyFill="1" applyBorder="1" applyAlignment="1">
      <alignment horizontal="center" vertical="center"/>
    </xf>
    <xf numFmtId="0" fontId="48" fillId="31" borderId="38" xfId="0" applyFont="1" applyFill="1" applyBorder="1" applyAlignment="1">
      <alignment horizontal="center" vertical="center"/>
    </xf>
    <xf numFmtId="0" fontId="48" fillId="31" borderId="39" xfId="0" applyFont="1" applyFill="1" applyBorder="1" applyAlignment="1">
      <alignment horizontal="center" vertical="center"/>
    </xf>
    <xf numFmtId="0" fontId="0" fillId="30" borderId="19" xfId="0" applyFill="1" applyBorder="1" applyAlignment="1">
      <alignment horizontal="left" vertical="center" wrapText="1"/>
    </xf>
    <xf numFmtId="0" fontId="0" fillId="30" borderId="19" xfId="0" applyFill="1" applyBorder="1" applyAlignment="1">
      <alignment horizontal="left" vertical="center"/>
    </xf>
    <xf numFmtId="0" fontId="49" fillId="37" borderId="34" xfId="0" applyFont="1" applyFill="1" applyBorder="1" applyAlignment="1">
      <alignment horizontal="center" vertical="center" textRotation="90"/>
    </xf>
    <xf numFmtId="0" fontId="49" fillId="37" borderId="35" xfId="0" applyFont="1" applyFill="1" applyBorder="1" applyAlignment="1">
      <alignment horizontal="center" vertical="center" textRotation="90"/>
    </xf>
    <xf numFmtId="0" fontId="49" fillId="37" borderId="36" xfId="0" applyFont="1" applyFill="1" applyBorder="1" applyAlignment="1">
      <alignment horizontal="center" vertical="center" textRotation="90"/>
    </xf>
    <xf numFmtId="0" fontId="49" fillId="36" borderId="34" xfId="0" applyFont="1" applyFill="1" applyBorder="1" applyAlignment="1">
      <alignment horizontal="center" vertical="center" textRotation="90" wrapText="1"/>
    </xf>
    <xf numFmtId="0" fontId="49" fillId="36" borderId="35" xfId="0" applyFont="1" applyFill="1" applyBorder="1" applyAlignment="1">
      <alignment horizontal="center" vertical="center" textRotation="90" wrapText="1"/>
    </xf>
    <xf numFmtId="0" fontId="49" fillId="36" borderId="36" xfId="0" applyFont="1" applyFill="1" applyBorder="1" applyAlignment="1">
      <alignment horizontal="center" vertical="center" textRotation="90" wrapText="1"/>
    </xf>
    <xf numFmtId="0" fontId="0" fillId="36" borderId="26" xfId="0" applyFont="1" applyFill="1" applyBorder="1" applyAlignment="1">
      <alignment horizontal="center" vertical="center" textRotation="90" wrapText="1"/>
    </xf>
    <xf numFmtId="0" fontId="0" fillId="36" borderId="29" xfId="0" applyFont="1" applyFill="1" applyBorder="1" applyAlignment="1">
      <alignment horizontal="center" vertical="center" textRotation="90" wrapText="1"/>
    </xf>
    <xf numFmtId="0" fontId="0" fillId="36" borderId="31" xfId="0" applyFont="1" applyFill="1" applyBorder="1" applyAlignment="1">
      <alignment horizontal="center" vertical="center" textRotation="90" wrapText="1"/>
    </xf>
    <xf numFmtId="0" fontId="0" fillId="37" borderId="26" xfId="0" applyFont="1" applyFill="1" applyBorder="1" applyAlignment="1">
      <alignment horizontal="center" vertical="center" textRotation="90" wrapText="1"/>
    </xf>
    <xf numFmtId="0" fontId="0" fillId="37" borderId="29" xfId="0" applyFont="1" applyFill="1" applyBorder="1" applyAlignment="1">
      <alignment horizontal="center" vertical="center" textRotation="90" wrapText="1"/>
    </xf>
    <xf numFmtId="0" fontId="0" fillId="37" borderId="31" xfId="0" applyFont="1" applyFill="1" applyBorder="1" applyAlignment="1">
      <alignment horizontal="center" vertical="center" textRotation="90" wrapText="1"/>
    </xf>
    <xf numFmtId="0" fontId="45" fillId="40" borderId="0" xfId="0" applyFont="1" applyFill="1"/>
  </cellXfs>
  <cellStyles count="75">
    <cellStyle name="Bad" xfId="7" builtinId="27" hidden="1"/>
    <cellStyle name="Bad" xfId="47" builtinId="27" customBuiltin="1"/>
    <cellStyle name="Calculation" xfId="11" builtinId="22" hidden="1"/>
    <cellStyle name="Calculation" xfId="50" builtinId="22" customBuiltin="1"/>
    <cellStyle name="Check Cell" xfId="13" builtinId="23" hidden="1"/>
    <cellStyle name="Check Cell" xfId="51" builtinId="23" customBuiltin="1"/>
    <cellStyle name="Comma" xfId="60" builtinId="3" customBuiltin="1"/>
    <cellStyle name="Comma [0]" xfId="61" builtinId="6" customBuiltin="1"/>
    <cellStyle name="Currency" xfId="62" builtinId="4" customBuiltin="1"/>
    <cellStyle name="Currency [0]" xfId="63" builtinId="7" customBuiltin="1"/>
    <cellStyle name="Explanatory Text" xfId="16" builtinId="53" hidden="1"/>
    <cellStyle name="Explanatory Text" xfId="52" builtinId="53" customBuiltin="1"/>
    <cellStyle name="Followed Hyperlink" xfId="30" builtinId="9" customBuiltin="1"/>
    <cellStyle name="Good" xfId="6" builtinId="26" hidden="1"/>
    <cellStyle name="Good" xfId="48"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29" builtinId="8" customBuiltin="1"/>
    <cellStyle name="Input" xfId="9" builtinId="20" hidden="1"/>
    <cellStyle name="Input" xfId="53" builtinId="20" customBuiltin="1"/>
    <cellStyle name="Linked Cell" xfId="12" builtinId="24" hidden="1"/>
    <cellStyle name="Linked Cell" xfId="54" builtinId="24" customBuiltin="1"/>
    <cellStyle name="N_Accent07" xfId="65" xr:uid="{00000000-0005-0000-0000-000030000000}"/>
    <cellStyle name="N_Accent08" xfId="40" xr:uid="{00000000-0005-0000-0000-000031000000}"/>
    <cellStyle name="N_Accent09" xfId="41" xr:uid="{00000000-0005-0000-0000-000032000000}"/>
    <cellStyle name="N_Accent10" xfId="42" xr:uid="{00000000-0005-0000-0000-000033000000}"/>
    <cellStyle name="N_Accent11" xfId="43" xr:uid="{00000000-0005-0000-0000-000034000000}"/>
    <cellStyle name="N_Accent12" xfId="44" xr:uid="{00000000-0005-0000-0000-000035000000}"/>
    <cellStyle name="N_Calc1" xfId="70" xr:uid="{00000000-0005-0000-0000-000036000000}"/>
    <cellStyle name="N_Calc2" xfId="71" xr:uid="{00000000-0005-0000-0000-000037000000}"/>
    <cellStyle name="N_Calc3" xfId="72" xr:uid="{00000000-0005-0000-0000-000038000000}"/>
    <cellStyle name="N_Calc4" xfId="73" xr:uid="{00000000-0005-0000-0000-000039000000}"/>
    <cellStyle name="N_Calc5" xfId="74" xr:uid="{00000000-0005-0000-0000-00003A000000}"/>
    <cellStyle name="N_CalcSum" xfId="25" xr:uid="{00000000-0005-0000-0000-00003B000000}"/>
    <cellStyle name="N_Check" xfId="23" xr:uid="{00000000-0005-0000-0000-00003C000000}"/>
    <cellStyle name="N_Comment" xfId="18" xr:uid="{00000000-0005-0000-0000-00003D000000}"/>
    <cellStyle name="N_Dark_H1" xfId="32" xr:uid="{00000000-0005-0000-0000-00003E000000}"/>
    <cellStyle name="N_Dark_H2" xfId="39" xr:uid="{00000000-0005-0000-0000-00003F000000}"/>
    <cellStyle name="N_Dark_H3" xfId="38" xr:uid="{00000000-0005-0000-0000-000040000000}"/>
    <cellStyle name="N_Footer" xfId="46" xr:uid="{00000000-0005-0000-0000-000041000000}"/>
    <cellStyle name="N_Input" xfId="19" xr:uid="{00000000-0005-0000-0000-000042000000}"/>
    <cellStyle name="N_InputCalc" xfId="27" xr:uid="{00000000-0005-0000-0000-000043000000}"/>
    <cellStyle name="N_InputFixed" xfId="45" xr:uid="{00000000-0005-0000-0000-000044000000}"/>
    <cellStyle name="N_InputList" xfId="21" xr:uid="{00000000-0005-0000-0000-000045000000}"/>
    <cellStyle name="N_InputWhite" xfId="26" xr:uid="{00000000-0005-0000-0000-000046000000}"/>
    <cellStyle name="N_Light_H1" xfId="67" xr:uid="{00000000-0005-0000-0000-000047000000}"/>
    <cellStyle name="N_Light_H2" xfId="68" xr:uid="{00000000-0005-0000-0000-000048000000}"/>
    <cellStyle name="N_Light_H3" xfId="69" xr:uid="{00000000-0005-0000-0000-000049000000}"/>
    <cellStyle name="N_RangeName" xfId="28" xr:uid="{00000000-0005-0000-0000-00004A000000}"/>
    <cellStyle name="N_Source" xfId="24" xr:uid="{00000000-0005-0000-0000-00004B000000}"/>
    <cellStyle name="N_Table0_Cell" xfId="33" xr:uid="{00000000-0005-0000-0000-00004C000000}"/>
    <cellStyle name="N_Table0_Header" xfId="31" xr:uid="{00000000-0005-0000-0000-00004D000000}"/>
    <cellStyle name="N_Table1_Cell" xfId="37" xr:uid="{00000000-0005-0000-0000-00004E000000}"/>
    <cellStyle name="N_Table1_Header" xfId="36" xr:uid="{00000000-0005-0000-0000-00004F000000}"/>
    <cellStyle name="N_Table2_Cell" xfId="35" xr:uid="{00000000-0005-0000-0000-000050000000}"/>
    <cellStyle name="N_Table2_Header" xfId="34" xr:uid="{00000000-0005-0000-0000-000051000000}"/>
    <cellStyle name="N_VBALink" xfId="20" xr:uid="{00000000-0005-0000-0000-000052000000}"/>
    <cellStyle name="N_Warning" xfId="22" xr:uid="{00000000-0005-0000-0000-000053000000}"/>
    <cellStyle name="Neutral" xfId="8" builtinId="28" hidden="1"/>
    <cellStyle name="Neutral" xfId="49" builtinId="28" customBuiltin="1"/>
    <cellStyle name="Normal" xfId="0" builtinId="0" customBuiltin="1"/>
    <cellStyle name="Note" xfId="15" builtinId="10" hidden="1"/>
    <cellStyle name="Note" xfId="55" builtinId="10" customBuiltin="1"/>
    <cellStyle name="NRes_RepTitle" xfId="66" xr:uid="{00000000-0005-0000-0000-000059000000}"/>
    <cellStyle name="Output" xfId="10" builtinId="21" hidden="1"/>
    <cellStyle name="Output" xfId="56" builtinId="21" customBuiltin="1"/>
    <cellStyle name="Percent" xfId="64" builtinId="5" customBuiltin="1"/>
    <cellStyle name="Title" xfId="1" builtinId="15" hidden="1"/>
    <cellStyle name="Title" xfId="58" builtinId="15" customBuiltin="1"/>
    <cellStyle name="Total" xfId="17" builtinId="25" hidden="1"/>
    <cellStyle name="Total" xfId="59" builtinId="25" customBuiltin="1"/>
    <cellStyle name="Warning Text" xfId="14" builtinId="11" hidden="1"/>
    <cellStyle name="Warning Text" xfId="57" builtinId="11" customBuiltin="1"/>
  </cellStyles>
  <dxfs count="12">
    <dxf>
      <fill>
        <patternFill>
          <bgColor theme="8" tint="0.79998168889431442"/>
        </patternFill>
      </fill>
    </dxf>
    <dxf>
      <fill>
        <patternFill>
          <bgColor theme="5" tint="0.79998168889431442"/>
        </patternFill>
      </fill>
    </dxf>
    <dxf>
      <font>
        <b/>
        <i val="0"/>
        <color rgb="FFFFFFFF"/>
      </font>
      <fill>
        <patternFill>
          <bgColor rgb="FF95D600"/>
        </patternFill>
      </fill>
    </dxf>
    <dxf>
      <border>
        <top style="thin">
          <color rgb="FF95D600"/>
        </top>
        <bottom style="thin">
          <color rgb="FF95D600"/>
        </bottom>
        <horizontal style="thin">
          <color rgb="FF95D600"/>
        </horizontal>
      </border>
    </dxf>
    <dxf>
      <fill>
        <patternFill patternType="solid">
          <bgColor rgb="FFEFF9DB"/>
        </patternFill>
      </fill>
    </dxf>
    <dxf>
      <font>
        <b/>
        <i val="0"/>
        <color rgb="FFFFFFFF"/>
      </font>
      <fill>
        <patternFill>
          <bgColor rgb="FF95D600"/>
        </patternFill>
      </fill>
    </dxf>
    <dxf>
      <border>
        <top style="thin">
          <color rgb="FF95D600"/>
        </top>
        <bottom style="thin">
          <color rgb="FF95D600"/>
        </bottom>
        <horizontal style="thin">
          <color rgb="FF95D600"/>
        </horizontal>
      </border>
    </dxf>
    <dxf>
      <font>
        <b/>
        <i val="0"/>
        <color rgb="FFFFFFFF"/>
      </font>
      <fill>
        <patternFill>
          <bgColor rgb="FF555759"/>
        </patternFill>
      </fill>
      <border>
        <bottom style="medium">
          <color rgb="FF95D600"/>
        </bottom>
      </border>
    </dxf>
    <dxf>
      <border>
        <top style="thin">
          <color rgb="FFDCDDDE"/>
        </top>
        <bottom style="thin">
          <color rgb="FFDCDDDE"/>
        </bottom>
        <horizontal style="thin">
          <color rgb="FFDCDDDE"/>
        </horizontal>
      </border>
    </dxf>
    <dxf>
      <fill>
        <patternFill>
          <bgColor rgb="FFF2F2F2"/>
        </patternFill>
      </fill>
    </dxf>
    <dxf>
      <font>
        <b/>
        <i val="0"/>
        <color rgb="FFFFFFFF"/>
      </font>
      <fill>
        <patternFill>
          <bgColor rgb="FF555759"/>
        </patternFill>
      </fill>
      <border>
        <bottom style="medium">
          <color rgb="FF95D600"/>
        </bottom>
      </border>
    </dxf>
    <dxf>
      <border>
        <top style="thin">
          <color rgb="FFDCDDDE"/>
        </top>
        <bottom style="thin">
          <color rgb="FFDCDDDE"/>
        </bottom>
        <horizontal style="thin">
          <color rgb="FFDCDDDE"/>
        </horizontal>
      </border>
    </dxf>
  </dxfs>
  <tableStyles count="4" defaultTableStyle="Navigant_01" defaultPivotStyle="PivotStyleLight16">
    <tableStyle name="Navigant_01" pivot="0" count="3" xr9:uid="{00000000-0011-0000-FFFF-FFFF00000000}">
      <tableStyleElement type="wholeTable" dxfId="11"/>
      <tableStyleElement type="headerRow" dxfId="10"/>
      <tableStyleElement type="secondRowStripe" dxfId="9"/>
    </tableStyle>
    <tableStyle name="Navigant_02" pivot="0" count="2" xr9:uid="{00000000-0011-0000-FFFF-FFFF01000000}">
      <tableStyleElement type="wholeTable" dxfId="8"/>
      <tableStyleElement type="headerRow" dxfId="7"/>
    </tableStyle>
    <tableStyle name="Navigant_03" pivot="0" count="3" xr9:uid="{00000000-0011-0000-FFFF-FFFF02000000}">
      <tableStyleElement type="wholeTable" dxfId="6"/>
      <tableStyleElement type="headerRow" dxfId="5"/>
      <tableStyleElement type="secondRowStripe" dxfId="4"/>
    </tableStyle>
    <tableStyle name="Navigant_04" pivot="0" count="2" xr9:uid="{00000000-0011-0000-FFFF-FFFF03000000}">
      <tableStyleElement type="wholeTable" dxfId="3"/>
      <tableStyleElement type="headerRow" dxfId="2"/>
    </tableStyle>
  </tableStyles>
  <colors>
    <mruColors>
      <color rgb="FF648C1A"/>
      <color rgb="FF979A9C"/>
      <color rgb="FFB9BBBD"/>
      <color rgb="FFFFD474"/>
      <color rgb="FFFFFFFF"/>
      <color rgb="FF555759"/>
      <color rgb="FFEFF9DB"/>
      <color rgb="FFF5FBE9"/>
      <color rgb="FFE8F6CE"/>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1"/>
          <c:order val="0"/>
          <c:tx>
            <c:strRef>
              <c:f>'R03a Engagement Timeline'!$C$5</c:f>
              <c:strCache>
                <c:ptCount val="1"/>
                <c:pt idx="0">
                  <c:v>Kick Off Breakfast</c:v>
                </c:pt>
              </c:strCache>
            </c:strRef>
          </c:tx>
          <c:spPr>
            <a:solidFill>
              <a:schemeClr val="accent2"/>
            </a:solidFill>
            <a:ln>
              <a:noFill/>
            </a:ln>
            <a:effectLst/>
          </c:spPr>
          <c:cat>
            <c:numRef>
              <c:f>'R03a Engagement Timeline'!$A$6:$A$422</c:f>
              <c:numCache>
                <c:formatCode>yyyy/mm</c:formatCode>
                <c:ptCount val="417"/>
                <c:pt idx="0">
                  <c:v>43169</c:v>
                </c:pt>
                <c:pt idx="1">
                  <c:v>43170</c:v>
                </c:pt>
                <c:pt idx="2">
                  <c:v>43171</c:v>
                </c:pt>
                <c:pt idx="3">
                  <c:v>43172</c:v>
                </c:pt>
                <c:pt idx="4">
                  <c:v>43173</c:v>
                </c:pt>
                <c:pt idx="5">
                  <c:v>43174</c:v>
                </c:pt>
                <c:pt idx="6">
                  <c:v>43175</c:v>
                </c:pt>
                <c:pt idx="7">
                  <c:v>43176</c:v>
                </c:pt>
                <c:pt idx="8">
                  <c:v>43177</c:v>
                </c:pt>
                <c:pt idx="9">
                  <c:v>43178</c:v>
                </c:pt>
                <c:pt idx="10">
                  <c:v>43179</c:v>
                </c:pt>
                <c:pt idx="11">
                  <c:v>43180</c:v>
                </c:pt>
                <c:pt idx="12">
                  <c:v>43181</c:v>
                </c:pt>
                <c:pt idx="13">
                  <c:v>43182</c:v>
                </c:pt>
                <c:pt idx="14">
                  <c:v>43183</c:v>
                </c:pt>
                <c:pt idx="15">
                  <c:v>43184</c:v>
                </c:pt>
                <c:pt idx="16">
                  <c:v>43185</c:v>
                </c:pt>
                <c:pt idx="17">
                  <c:v>43186</c:v>
                </c:pt>
                <c:pt idx="18">
                  <c:v>43187</c:v>
                </c:pt>
                <c:pt idx="19">
                  <c:v>43188</c:v>
                </c:pt>
                <c:pt idx="20">
                  <c:v>43189</c:v>
                </c:pt>
                <c:pt idx="21">
                  <c:v>43190</c:v>
                </c:pt>
                <c:pt idx="22">
                  <c:v>43191</c:v>
                </c:pt>
                <c:pt idx="23">
                  <c:v>43192</c:v>
                </c:pt>
                <c:pt idx="24">
                  <c:v>43193</c:v>
                </c:pt>
                <c:pt idx="25">
                  <c:v>43194</c:v>
                </c:pt>
                <c:pt idx="26">
                  <c:v>43195</c:v>
                </c:pt>
                <c:pt idx="27">
                  <c:v>43196</c:v>
                </c:pt>
                <c:pt idx="28">
                  <c:v>43197</c:v>
                </c:pt>
                <c:pt idx="29">
                  <c:v>43198</c:v>
                </c:pt>
                <c:pt idx="30">
                  <c:v>43199</c:v>
                </c:pt>
                <c:pt idx="31">
                  <c:v>43200</c:v>
                </c:pt>
                <c:pt idx="32">
                  <c:v>43201</c:v>
                </c:pt>
                <c:pt idx="33">
                  <c:v>43202</c:v>
                </c:pt>
                <c:pt idx="34">
                  <c:v>43203</c:v>
                </c:pt>
                <c:pt idx="35">
                  <c:v>43204</c:v>
                </c:pt>
                <c:pt idx="36">
                  <c:v>43205</c:v>
                </c:pt>
                <c:pt idx="37">
                  <c:v>43206</c:v>
                </c:pt>
                <c:pt idx="38">
                  <c:v>43207</c:v>
                </c:pt>
                <c:pt idx="39">
                  <c:v>43208</c:v>
                </c:pt>
                <c:pt idx="40">
                  <c:v>43209</c:v>
                </c:pt>
                <c:pt idx="41">
                  <c:v>43210</c:v>
                </c:pt>
                <c:pt idx="42">
                  <c:v>43211</c:v>
                </c:pt>
                <c:pt idx="43">
                  <c:v>43212</c:v>
                </c:pt>
                <c:pt idx="44">
                  <c:v>43213</c:v>
                </c:pt>
                <c:pt idx="45">
                  <c:v>43214</c:v>
                </c:pt>
                <c:pt idx="46">
                  <c:v>43215</c:v>
                </c:pt>
                <c:pt idx="47">
                  <c:v>43216</c:v>
                </c:pt>
                <c:pt idx="48">
                  <c:v>43217</c:v>
                </c:pt>
                <c:pt idx="49">
                  <c:v>43218</c:v>
                </c:pt>
                <c:pt idx="50">
                  <c:v>43219</c:v>
                </c:pt>
                <c:pt idx="51">
                  <c:v>43220</c:v>
                </c:pt>
                <c:pt idx="52">
                  <c:v>43221</c:v>
                </c:pt>
                <c:pt idx="53">
                  <c:v>43222</c:v>
                </c:pt>
                <c:pt idx="54">
                  <c:v>43223</c:v>
                </c:pt>
                <c:pt idx="55">
                  <c:v>43224</c:v>
                </c:pt>
                <c:pt idx="56">
                  <c:v>43225</c:v>
                </c:pt>
                <c:pt idx="57">
                  <c:v>43226</c:v>
                </c:pt>
                <c:pt idx="58">
                  <c:v>43227</c:v>
                </c:pt>
                <c:pt idx="59">
                  <c:v>43228</c:v>
                </c:pt>
                <c:pt idx="60">
                  <c:v>43229</c:v>
                </c:pt>
                <c:pt idx="61">
                  <c:v>43230</c:v>
                </c:pt>
                <c:pt idx="62">
                  <c:v>43231</c:v>
                </c:pt>
                <c:pt idx="63">
                  <c:v>43232</c:v>
                </c:pt>
                <c:pt idx="64">
                  <c:v>43233</c:v>
                </c:pt>
                <c:pt idx="65">
                  <c:v>43234</c:v>
                </c:pt>
                <c:pt idx="66">
                  <c:v>43235</c:v>
                </c:pt>
                <c:pt idx="67">
                  <c:v>43236</c:v>
                </c:pt>
                <c:pt idx="68">
                  <c:v>43237</c:v>
                </c:pt>
                <c:pt idx="69">
                  <c:v>43238</c:v>
                </c:pt>
                <c:pt idx="70">
                  <c:v>43239</c:v>
                </c:pt>
                <c:pt idx="71">
                  <c:v>43240</c:v>
                </c:pt>
                <c:pt idx="72">
                  <c:v>43241</c:v>
                </c:pt>
                <c:pt idx="73">
                  <c:v>43242</c:v>
                </c:pt>
                <c:pt idx="74">
                  <c:v>43243</c:v>
                </c:pt>
                <c:pt idx="75">
                  <c:v>43244</c:v>
                </c:pt>
                <c:pt idx="76">
                  <c:v>43245</c:v>
                </c:pt>
                <c:pt idx="77">
                  <c:v>43246</c:v>
                </c:pt>
                <c:pt idx="78">
                  <c:v>43247</c:v>
                </c:pt>
                <c:pt idx="79">
                  <c:v>43248</c:v>
                </c:pt>
                <c:pt idx="80">
                  <c:v>43249</c:v>
                </c:pt>
                <c:pt idx="81">
                  <c:v>43250</c:v>
                </c:pt>
                <c:pt idx="82">
                  <c:v>43251</c:v>
                </c:pt>
                <c:pt idx="83">
                  <c:v>43252</c:v>
                </c:pt>
                <c:pt idx="84">
                  <c:v>43253</c:v>
                </c:pt>
                <c:pt idx="85">
                  <c:v>43254</c:v>
                </c:pt>
                <c:pt idx="86">
                  <c:v>43255</c:v>
                </c:pt>
                <c:pt idx="87">
                  <c:v>43256</c:v>
                </c:pt>
                <c:pt idx="88">
                  <c:v>43257</c:v>
                </c:pt>
                <c:pt idx="89">
                  <c:v>43258</c:v>
                </c:pt>
                <c:pt idx="90">
                  <c:v>43259</c:v>
                </c:pt>
                <c:pt idx="91">
                  <c:v>43260</c:v>
                </c:pt>
                <c:pt idx="92">
                  <c:v>43261</c:v>
                </c:pt>
                <c:pt idx="93">
                  <c:v>43262</c:v>
                </c:pt>
                <c:pt idx="94">
                  <c:v>43263</c:v>
                </c:pt>
                <c:pt idx="95">
                  <c:v>43264</c:v>
                </c:pt>
                <c:pt idx="96">
                  <c:v>43265</c:v>
                </c:pt>
                <c:pt idx="97">
                  <c:v>43266</c:v>
                </c:pt>
                <c:pt idx="98">
                  <c:v>43267</c:v>
                </c:pt>
                <c:pt idx="99">
                  <c:v>43268</c:v>
                </c:pt>
                <c:pt idx="100">
                  <c:v>43269</c:v>
                </c:pt>
                <c:pt idx="101">
                  <c:v>43270</c:v>
                </c:pt>
                <c:pt idx="102">
                  <c:v>43271</c:v>
                </c:pt>
                <c:pt idx="103">
                  <c:v>43272</c:v>
                </c:pt>
                <c:pt idx="104">
                  <c:v>43273</c:v>
                </c:pt>
                <c:pt idx="105">
                  <c:v>43274</c:v>
                </c:pt>
                <c:pt idx="106">
                  <c:v>43275</c:v>
                </c:pt>
                <c:pt idx="107">
                  <c:v>43276</c:v>
                </c:pt>
                <c:pt idx="108">
                  <c:v>43277</c:v>
                </c:pt>
                <c:pt idx="109">
                  <c:v>43278</c:v>
                </c:pt>
                <c:pt idx="110">
                  <c:v>43279</c:v>
                </c:pt>
                <c:pt idx="111">
                  <c:v>43280</c:v>
                </c:pt>
                <c:pt idx="112">
                  <c:v>43281</c:v>
                </c:pt>
                <c:pt idx="113">
                  <c:v>43282</c:v>
                </c:pt>
                <c:pt idx="114">
                  <c:v>43283</c:v>
                </c:pt>
                <c:pt idx="115">
                  <c:v>43284</c:v>
                </c:pt>
                <c:pt idx="116">
                  <c:v>43285</c:v>
                </c:pt>
                <c:pt idx="117">
                  <c:v>43286</c:v>
                </c:pt>
                <c:pt idx="118">
                  <c:v>43287</c:v>
                </c:pt>
                <c:pt idx="119">
                  <c:v>43288</c:v>
                </c:pt>
                <c:pt idx="120">
                  <c:v>43289</c:v>
                </c:pt>
                <c:pt idx="121">
                  <c:v>43290</c:v>
                </c:pt>
                <c:pt idx="122">
                  <c:v>43291</c:v>
                </c:pt>
                <c:pt idx="123">
                  <c:v>43292</c:v>
                </c:pt>
                <c:pt idx="124">
                  <c:v>43293</c:v>
                </c:pt>
                <c:pt idx="125">
                  <c:v>43294</c:v>
                </c:pt>
                <c:pt idx="126">
                  <c:v>43295</c:v>
                </c:pt>
                <c:pt idx="127">
                  <c:v>43296</c:v>
                </c:pt>
                <c:pt idx="128">
                  <c:v>43297</c:v>
                </c:pt>
                <c:pt idx="129">
                  <c:v>43298</c:v>
                </c:pt>
                <c:pt idx="130">
                  <c:v>43299</c:v>
                </c:pt>
                <c:pt idx="131">
                  <c:v>43300</c:v>
                </c:pt>
                <c:pt idx="132">
                  <c:v>43301</c:v>
                </c:pt>
                <c:pt idx="133">
                  <c:v>43302</c:v>
                </c:pt>
                <c:pt idx="134">
                  <c:v>43303</c:v>
                </c:pt>
                <c:pt idx="135">
                  <c:v>43304</c:v>
                </c:pt>
                <c:pt idx="136">
                  <c:v>43305</c:v>
                </c:pt>
                <c:pt idx="137">
                  <c:v>43306</c:v>
                </c:pt>
                <c:pt idx="138">
                  <c:v>43307</c:v>
                </c:pt>
                <c:pt idx="139">
                  <c:v>43308</c:v>
                </c:pt>
                <c:pt idx="140">
                  <c:v>43309</c:v>
                </c:pt>
                <c:pt idx="141">
                  <c:v>43310</c:v>
                </c:pt>
                <c:pt idx="142">
                  <c:v>43311</c:v>
                </c:pt>
                <c:pt idx="143">
                  <c:v>43312</c:v>
                </c:pt>
                <c:pt idx="144">
                  <c:v>43313</c:v>
                </c:pt>
                <c:pt idx="145">
                  <c:v>43314</c:v>
                </c:pt>
                <c:pt idx="146">
                  <c:v>43315</c:v>
                </c:pt>
                <c:pt idx="147">
                  <c:v>43316</c:v>
                </c:pt>
                <c:pt idx="148">
                  <c:v>43317</c:v>
                </c:pt>
                <c:pt idx="149">
                  <c:v>43318</c:v>
                </c:pt>
                <c:pt idx="150">
                  <c:v>43319</c:v>
                </c:pt>
                <c:pt idx="151">
                  <c:v>43320</c:v>
                </c:pt>
                <c:pt idx="152">
                  <c:v>43321</c:v>
                </c:pt>
                <c:pt idx="153">
                  <c:v>43322</c:v>
                </c:pt>
                <c:pt idx="154">
                  <c:v>43323</c:v>
                </c:pt>
                <c:pt idx="155">
                  <c:v>43324</c:v>
                </c:pt>
                <c:pt idx="156">
                  <c:v>43325</c:v>
                </c:pt>
                <c:pt idx="157">
                  <c:v>43326</c:v>
                </c:pt>
                <c:pt idx="158">
                  <c:v>43327</c:v>
                </c:pt>
                <c:pt idx="159">
                  <c:v>43328</c:v>
                </c:pt>
                <c:pt idx="160">
                  <c:v>43329</c:v>
                </c:pt>
                <c:pt idx="161">
                  <c:v>43330</c:v>
                </c:pt>
                <c:pt idx="162">
                  <c:v>43331</c:v>
                </c:pt>
                <c:pt idx="163">
                  <c:v>43332</c:v>
                </c:pt>
                <c:pt idx="164">
                  <c:v>43333</c:v>
                </c:pt>
                <c:pt idx="165">
                  <c:v>43334</c:v>
                </c:pt>
                <c:pt idx="166">
                  <c:v>43335</c:v>
                </c:pt>
                <c:pt idx="167">
                  <c:v>43336</c:v>
                </c:pt>
                <c:pt idx="168">
                  <c:v>43337</c:v>
                </c:pt>
                <c:pt idx="169">
                  <c:v>43338</c:v>
                </c:pt>
                <c:pt idx="170">
                  <c:v>43339</c:v>
                </c:pt>
                <c:pt idx="171">
                  <c:v>43340</c:v>
                </c:pt>
                <c:pt idx="172">
                  <c:v>43341</c:v>
                </c:pt>
                <c:pt idx="173">
                  <c:v>43342</c:v>
                </c:pt>
                <c:pt idx="174">
                  <c:v>43343</c:v>
                </c:pt>
                <c:pt idx="175">
                  <c:v>43344</c:v>
                </c:pt>
                <c:pt idx="176">
                  <c:v>43345</c:v>
                </c:pt>
                <c:pt idx="177">
                  <c:v>43346</c:v>
                </c:pt>
                <c:pt idx="178">
                  <c:v>43347</c:v>
                </c:pt>
                <c:pt idx="179">
                  <c:v>43348</c:v>
                </c:pt>
                <c:pt idx="180">
                  <c:v>43349</c:v>
                </c:pt>
                <c:pt idx="181">
                  <c:v>43350</c:v>
                </c:pt>
                <c:pt idx="182">
                  <c:v>43351</c:v>
                </c:pt>
                <c:pt idx="183">
                  <c:v>43352</c:v>
                </c:pt>
                <c:pt idx="184">
                  <c:v>43353</c:v>
                </c:pt>
                <c:pt idx="185">
                  <c:v>43354</c:v>
                </c:pt>
                <c:pt idx="186">
                  <c:v>43355</c:v>
                </c:pt>
                <c:pt idx="187">
                  <c:v>43356</c:v>
                </c:pt>
                <c:pt idx="188">
                  <c:v>43357</c:v>
                </c:pt>
                <c:pt idx="189">
                  <c:v>43358</c:v>
                </c:pt>
                <c:pt idx="190">
                  <c:v>43359</c:v>
                </c:pt>
                <c:pt idx="191">
                  <c:v>43360</c:v>
                </c:pt>
                <c:pt idx="192">
                  <c:v>43361</c:v>
                </c:pt>
                <c:pt idx="193">
                  <c:v>43362</c:v>
                </c:pt>
                <c:pt idx="194">
                  <c:v>43363</c:v>
                </c:pt>
                <c:pt idx="195">
                  <c:v>43364</c:v>
                </c:pt>
                <c:pt idx="196">
                  <c:v>43365</c:v>
                </c:pt>
                <c:pt idx="197">
                  <c:v>43366</c:v>
                </c:pt>
                <c:pt idx="198">
                  <c:v>43367</c:v>
                </c:pt>
                <c:pt idx="199">
                  <c:v>43368</c:v>
                </c:pt>
                <c:pt idx="200">
                  <c:v>43369</c:v>
                </c:pt>
                <c:pt idx="201">
                  <c:v>43370</c:v>
                </c:pt>
                <c:pt idx="202">
                  <c:v>43371</c:v>
                </c:pt>
                <c:pt idx="203">
                  <c:v>43372</c:v>
                </c:pt>
                <c:pt idx="204">
                  <c:v>43373</c:v>
                </c:pt>
                <c:pt idx="205">
                  <c:v>43374</c:v>
                </c:pt>
                <c:pt idx="206">
                  <c:v>43375</c:v>
                </c:pt>
                <c:pt idx="207">
                  <c:v>43376</c:v>
                </c:pt>
                <c:pt idx="208">
                  <c:v>43377</c:v>
                </c:pt>
                <c:pt idx="209">
                  <c:v>43378</c:v>
                </c:pt>
                <c:pt idx="210">
                  <c:v>43379</c:v>
                </c:pt>
                <c:pt idx="211">
                  <c:v>43380</c:v>
                </c:pt>
                <c:pt idx="212">
                  <c:v>43381</c:v>
                </c:pt>
                <c:pt idx="213">
                  <c:v>43382</c:v>
                </c:pt>
                <c:pt idx="214">
                  <c:v>43383</c:v>
                </c:pt>
                <c:pt idx="215">
                  <c:v>43384</c:v>
                </c:pt>
                <c:pt idx="216">
                  <c:v>43385</c:v>
                </c:pt>
                <c:pt idx="217">
                  <c:v>43386</c:v>
                </c:pt>
                <c:pt idx="218">
                  <c:v>43387</c:v>
                </c:pt>
                <c:pt idx="219">
                  <c:v>43388</c:v>
                </c:pt>
                <c:pt idx="220">
                  <c:v>43389</c:v>
                </c:pt>
                <c:pt idx="221">
                  <c:v>43390</c:v>
                </c:pt>
                <c:pt idx="222">
                  <c:v>43391</c:v>
                </c:pt>
                <c:pt idx="223">
                  <c:v>43392</c:v>
                </c:pt>
                <c:pt idx="224">
                  <c:v>43393</c:v>
                </c:pt>
                <c:pt idx="225">
                  <c:v>43394</c:v>
                </c:pt>
                <c:pt idx="226">
                  <c:v>43395</c:v>
                </c:pt>
                <c:pt idx="227">
                  <c:v>43396</c:v>
                </c:pt>
                <c:pt idx="228">
                  <c:v>43397</c:v>
                </c:pt>
                <c:pt idx="229">
                  <c:v>43398</c:v>
                </c:pt>
                <c:pt idx="230">
                  <c:v>43399</c:v>
                </c:pt>
                <c:pt idx="231">
                  <c:v>43400</c:v>
                </c:pt>
                <c:pt idx="232">
                  <c:v>43401</c:v>
                </c:pt>
                <c:pt idx="233">
                  <c:v>43402</c:v>
                </c:pt>
                <c:pt idx="234">
                  <c:v>43403</c:v>
                </c:pt>
                <c:pt idx="235">
                  <c:v>43404</c:v>
                </c:pt>
                <c:pt idx="236">
                  <c:v>43405</c:v>
                </c:pt>
                <c:pt idx="237">
                  <c:v>43406</c:v>
                </c:pt>
                <c:pt idx="238">
                  <c:v>43407</c:v>
                </c:pt>
                <c:pt idx="239">
                  <c:v>43408</c:v>
                </c:pt>
                <c:pt idx="240">
                  <c:v>43409</c:v>
                </c:pt>
                <c:pt idx="241">
                  <c:v>43410</c:v>
                </c:pt>
                <c:pt idx="242">
                  <c:v>43411</c:v>
                </c:pt>
                <c:pt idx="243">
                  <c:v>43412</c:v>
                </c:pt>
                <c:pt idx="244">
                  <c:v>43413</c:v>
                </c:pt>
                <c:pt idx="245">
                  <c:v>43414</c:v>
                </c:pt>
                <c:pt idx="246">
                  <c:v>43415</c:v>
                </c:pt>
                <c:pt idx="247">
                  <c:v>43416</c:v>
                </c:pt>
                <c:pt idx="248">
                  <c:v>43417</c:v>
                </c:pt>
                <c:pt idx="249">
                  <c:v>43418</c:v>
                </c:pt>
                <c:pt idx="250">
                  <c:v>43419</c:v>
                </c:pt>
                <c:pt idx="251">
                  <c:v>43420</c:v>
                </c:pt>
                <c:pt idx="252">
                  <c:v>43421</c:v>
                </c:pt>
                <c:pt idx="253">
                  <c:v>43422</c:v>
                </c:pt>
                <c:pt idx="254">
                  <c:v>43423</c:v>
                </c:pt>
                <c:pt idx="255">
                  <c:v>43424</c:v>
                </c:pt>
                <c:pt idx="256">
                  <c:v>43425</c:v>
                </c:pt>
                <c:pt idx="257">
                  <c:v>43426</c:v>
                </c:pt>
                <c:pt idx="258">
                  <c:v>43427</c:v>
                </c:pt>
                <c:pt idx="259">
                  <c:v>43428</c:v>
                </c:pt>
                <c:pt idx="260">
                  <c:v>43429</c:v>
                </c:pt>
                <c:pt idx="261">
                  <c:v>43430</c:v>
                </c:pt>
                <c:pt idx="262">
                  <c:v>43431</c:v>
                </c:pt>
                <c:pt idx="263">
                  <c:v>43432</c:v>
                </c:pt>
                <c:pt idx="264">
                  <c:v>43433</c:v>
                </c:pt>
                <c:pt idx="265">
                  <c:v>43434</c:v>
                </c:pt>
                <c:pt idx="266">
                  <c:v>43435</c:v>
                </c:pt>
                <c:pt idx="267">
                  <c:v>43436</c:v>
                </c:pt>
                <c:pt idx="268">
                  <c:v>43437</c:v>
                </c:pt>
                <c:pt idx="269">
                  <c:v>43438</c:v>
                </c:pt>
                <c:pt idx="270">
                  <c:v>43439</c:v>
                </c:pt>
                <c:pt idx="271">
                  <c:v>43440</c:v>
                </c:pt>
                <c:pt idx="272">
                  <c:v>43441</c:v>
                </c:pt>
                <c:pt idx="273">
                  <c:v>43442</c:v>
                </c:pt>
                <c:pt idx="274">
                  <c:v>43443</c:v>
                </c:pt>
                <c:pt idx="275">
                  <c:v>43444</c:v>
                </c:pt>
                <c:pt idx="276">
                  <c:v>43445</c:v>
                </c:pt>
                <c:pt idx="277">
                  <c:v>43446</c:v>
                </c:pt>
                <c:pt idx="278">
                  <c:v>43447</c:v>
                </c:pt>
                <c:pt idx="279">
                  <c:v>43448</c:v>
                </c:pt>
                <c:pt idx="280">
                  <c:v>43449</c:v>
                </c:pt>
                <c:pt idx="281">
                  <c:v>43450</c:v>
                </c:pt>
                <c:pt idx="282">
                  <c:v>43451</c:v>
                </c:pt>
                <c:pt idx="283">
                  <c:v>43452</c:v>
                </c:pt>
                <c:pt idx="284">
                  <c:v>43453</c:v>
                </c:pt>
                <c:pt idx="285">
                  <c:v>43454</c:v>
                </c:pt>
                <c:pt idx="286">
                  <c:v>43455</c:v>
                </c:pt>
                <c:pt idx="287">
                  <c:v>43456</c:v>
                </c:pt>
                <c:pt idx="288">
                  <c:v>43457</c:v>
                </c:pt>
                <c:pt idx="289">
                  <c:v>43458</c:v>
                </c:pt>
                <c:pt idx="290">
                  <c:v>43459</c:v>
                </c:pt>
                <c:pt idx="291">
                  <c:v>43460</c:v>
                </c:pt>
                <c:pt idx="292">
                  <c:v>43461</c:v>
                </c:pt>
                <c:pt idx="293">
                  <c:v>43462</c:v>
                </c:pt>
                <c:pt idx="294">
                  <c:v>43463</c:v>
                </c:pt>
                <c:pt idx="295">
                  <c:v>43464</c:v>
                </c:pt>
                <c:pt idx="296">
                  <c:v>43465</c:v>
                </c:pt>
                <c:pt idx="297">
                  <c:v>43466</c:v>
                </c:pt>
                <c:pt idx="298">
                  <c:v>43467</c:v>
                </c:pt>
                <c:pt idx="299">
                  <c:v>43468</c:v>
                </c:pt>
                <c:pt idx="300">
                  <c:v>43469</c:v>
                </c:pt>
                <c:pt idx="301">
                  <c:v>43470</c:v>
                </c:pt>
                <c:pt idx="302">
                  <c:v>43471</c:v>
                </c:pt>
                <c:pt idx="303">
                  <c:v>43472</c:v>
                </c:pt>
                <c:pt idx="304">
                  <c:v>43473</c:v>
                </c:pt>
                <c:pt idx="305">
                  <c:v>43474</c:v>
                </c:pt>
                <c:pt idx="306">
                  <c:v>43475</c:v>
                </c:pt>
                <c:pt idx="307">
                  <c:v>43476</c:v>
                </c:pt>
                <c:pt idx="308">
                  <c:v>43477</c:v>
                </c:pt>
                <c:pt idx="309">
                  <c:v>43478</c:v>
                </c:pt>
                <c:pt idx="310">
                  <c:v>43479</c:v>
                </c:pt>
                <c:pt idx="311">
                  <c:v>43480</c:v>
                </c:pt>
                <c:pt idx="312">
                  <c:v>43481</c:v>
                </c:pt>
                <c:pt idx="313">
                  <c:v>43482</c:v>
                </c:pt>
                <c:pt idx="314">
                  <c:v>43483</c:v>
                </c:pt>
                <c:pt idx="315">
                  <c:v>43484</c:v>
                </c:pt>
                <c:pt idx="316">
                  <c:v>43485</c:v>
                </c:pt>
                <c:pt idx="317">
                  <c:v>43486</c:v>
                </c:pt>
                <c:pt idx="318">
                  <c:v>43487</c:v>
                </c:pt>
                <c:pt idx="319">
                  <c:v>43488</c:v>
                </c:pt>
                <c:pt idx="320">
                  <c:v>43489</c:v>
                </c:pt>
                <c:pt idx="321">
                  <c:v>43490</c:v>
                </c:pt>
                <c:pt idx="322">
                  <c:v>43491</c:v>
                </c:pt>
                <c:pt idx="323">
                  <c:v>43492</c:v>
                </c:pt>
                <c:pt idx="324">
                  <c:v>43493</c:v>
                </c:pt>
                <c:pt idx="325">
                  <c:v>43494</c:v>
                </c:pt>
                <c:pt idx="326">
                  <c:v>43495</c:v>
                </c:pt>
                <c:pt idx="327">
                  <c:v>43496</c:v>
                </c:pt>
                <c:pt idx="328">
                  <c:v>43497</c:v>
                </c:pt>
                <c:pt idx="329">
                  <c:v>43498</c:v>
                </c:pt>
                <c:pt idx="330">
                  <c:v>43499</c:v>
                </c:pt>
                <c:pt idx="331">
                  <c:v>43500</c:v>
                </c:pt>
                <c:pt idx="332">
                  <c:v>43501</c:v>
                </c:pt>
                <c:pt idx="333">
                  <c:v>43502</c:v>
                </c:pt>
                <c:pt idx="334">
                  <c:v>43503</c:v>
                </c:pt>
                <c:pt idx="335">
                  <c:v>43504</c:v>
                </c:pt>
                <c:pt idx="336">
                  <c:v>43505</c:v>
                </c:pt>
                <c:pt idx="337">
                  <c:v>43506</c:v>
                </c:pt>
                <c:pt idx="338">
                  <c:v>43507</c:v>
                </c:pt>
                <c:pt idx="339">
                  <c:v>43508</c:v>
                </c:pt>
                <c:pt idx="340">
                  <c:v>43509</c:v>
                </c:pt>
                <c:pt idx="341">
                  <c:v>43510</c:v>
                </c:pt>
                <c:pt idx="342">
                  <c:v>43511</c:v>
                </c:pt>
                <c:pt idx="343">
                  <c:v>43512</c:v>
                </c:pt>
                <c:pt idx="344">
                  <c:v>43513</c:v>
                </c:pt>
                <c:pt idx="345">
                  <c:v>43514</c:v>
                </c:pt>
                <c:pt idx="346">
                  <c:v>43515</c:v>
                </c:pt>
                <c:pt idx="347">
                  <c:v>43516</c:v>
                </c:pt>
                <c:pt idx="348">
                  <c:v>43517</c:v>
                </c:pt>
                <c:pt idx="349">
                  <c:v>43518</c:v>
                </c:pt>
                <c:pt idx="350">
                  <c:v>43519</c:v>
                </c:pt>
                <c:pt idx="351">
                  <c:v>43520</c:v>
                </c:pt>
                <c:pt idx="352">
                  <c:v>43521</c:v>
                </c:pt>
                <c:pt idx="353">
                  <c:v>43522</c:v>
                </c:pt>
                <c:pt idx="354">
                  <c:v>43523</c:v>
                </c:pt>
                <c:pt idx="355">
                  <c:v>43524</c:v>
                </c:pt>
                <c:pt idx="356">
                  <c:v>43525</c:v>
                </c:pt>
                <c:pt idx="357">
                  <c:v>43526</c:v>
                </c:pt>
                <c:pt idx="358">
                  <c:v>43527</c:v>
                </c:pt>
                <c:pt idx="359">
                  <c:v>43528</c:v>
                </c:pt>
                <c:pt idx="360">
                  <c:v>43529</c:v>
                </c:pt>
                <c:pt idx="361">
                  <c:v>43530</c:v>
                </c:pt>
                <c:pt idx="362">
                  <c:v>43531</c:v>
                </c:pt>
                <c:pt idx="363">
                  <c:v>43532</c:v>
                </c:pt>
                <c:pt idx="364">
                  <c:v>43533</c:v>
                </c:pt>
                <c:pt idx="365">
                  <c:v>43534</c:v>
                </c:pt>
                <c:pt idx="366">
                  <c:v>43535</c:v>
                </c:pt>
                <c:pt idx="367">
                  <c:v>43536</c:v>
                </c:pt>
                <c:pt idx="368">
                  <c:v>43537</c:v>
                </c:pt>
                <c:pt idx="369">
                  <c:v>43538</c:v>
                </c:pt>
                <c:pt idx="370">
                  <c:v>43539</c:v>
                </c:pt>
                <c:pt idx="371">
                  <c:v>43540</c:v>
                </c:pt>
                <c:pt idx="372">
                  <c:v>43541</c:v>
                </c:pt>
                <c:pt idx="373">
                  <c:v>43542</c:v>
                </c:pt>
                <c:pt idx="374">
                  <c:v>43543</c:v>
                </c:pt>
                <c:pt idx="375">
                  <c:v>43544</c:v>
                </c:pt>
                <c:pt idx="376">
                  <c:v>43545</c:v>
                </c:pt>
                <c:pt idx="377">
                  <c:v>43546</c:v>
                </c:pt>
                <c:pt idx="378">
                  <c:v>43547</c:v>
                </c:pt>
                <c:pt idx="379">
                  <c:v>43548</c:v>
                </c:pt>
                <c:pt idx="380">
                  <c:v>43549</c:v>
                </c:pt>
                <c:pt idx="381">
                  <c:v>43550</c:v>
                </c:pt>
                <c:pt idx="382">
                  <c:v>43551</c:v>
                </c:pt>
                <c:pt idx="383">
                  <c:v>43552</c:v>
                </c:pt>
                <c:pt idx="384">
                  <c:v>43553</c:v>
                </c:pt>
                <c:pt idx="385">
                  <c:v>43554</c:v>
                </c:pt>
                <c:pt idx="386">
                  <c:v>43555</c:v>
                </c:pt>
                <c:pt idx="387">
                  <c:v>43556</c:v>
                </c:pt>
                <c:pt idx="388">
                  <c:v>43557</c:v>
                </c:pt>
                <c:pt idx="389">
                  <c:v>43558</c:v>
                </c:pt>
                <c:pt idx="390">
                  <c:v>43559</c:v>
                </c:pt>
                <c:pt idx="391">
                  <c:v>43560</c:v>
                </c:pt>
                <c:pt idx="392">
                  <c:v>43561</c:v>
                </c:pt>
                <c:pt idx="393">
                  <c:v>43562</c:v>
                </c:pt>
                <c:pt idx="394">
                  <c:v>43563</c:v>
                </c:pt>
                <c:pt idx="395">
                  <c:v>43564</c:v>
                </c:pt>
                <c:pt idx="396">
                  <c:v>43565</c:v>
                </c:pt>
                <c:pt idx="397">
                  <c:v>43566</c:v>
                </c:pt>
                <c:pt idx="398">
                  <c:v>43567</c:v>
                </c:pt>
                <c:pt idx="399">
                  <c:v>43568</c:v>
                </c:pt>
                <c:pt idx="400">
                  <c:v>43569</c:v>
                </c:pt>
                <c:pt idx="401">
                  <c:v>43570</c:v>
                </c:pt>
                <c:pt idx="402">
                  <c:v>43571</c:v>
                </c:pt>
                <c:pt idx="403">
                  <c:v>43572</c:v>
                </c:pt>
                <c:pt idx="404">
                  <c:v>43573</c:v>
                </c:pt>
                <c:pt idx="405">
                  <c:v>43574</c:v>
                </c:pt>
                <c:pt idx="406">
                  <c:v>43575</c:v>
                </c:pt>
                <c:pt idx="407">
                  <c:v>43576</c:v>
                </c:pt>
                <c:pt idx="408">
                  <c:v>43577</c:v>
                </c:pt>
                <c:pt idx="409">
                  <c:v>43578</c:v>
                </c:pt>
                <c:pt idx="410">
                  <c:v>43579</c:v>
                </c:pt>
                <c:pt idx="411">
                  <c:v>43580</c:v>
                </c:pt>
                <c:pt idx="412">
                  <c:v>43581</c:v>
                </c:pt>
                <c:pt idx="413">
                  <c:v>43582</c:v>
                </c:pt>
                <c:pt idx="414">
                  <c:v>43583</c:v>
                </c:pt>
                <c:pt idx="415">
                  <c:v>43584</c:v>
                </c:pt>
                <c:pt idx="416">
                  <c:v>43585</c:v>
                </c:pt>
              </c:numCache>
            </c:numRef>
          </c:cat>
          <c:val>
            <c:numRef>
              <c:f>'R03a Engagement Timeline'!$C$6:$C$422</c:f>
              <c:numCache>
                <c:formatCode>General</c:formatCode>
                <c:ptCount val="417"/>
                <c:pt idx="0">
                  <c:v>122</c:v>
                </c:pt>
                <c:pt idx="1">
                  <c:v>122</c:v>
                </c:pt>
                <c:pt idx="2">
                  <c:v>122</c:v>
                </c:pt>
                <c:pt idx="3">
                  <c:v>122</c:v>
                </c:pt>
                <c:pt idx="4">
                  <c:v>122</c:v>
                </c:pt>
                <c:pt idx="5">
                  <c:v>122</c:v>
                </c:pt>
                <c:pt idx="6">
                  <c:v>122</c:v>
                </c:pt>
                <c:pt idx="7">
                  <c:v>122</c:v>
                </c:pt>
                <c:pt idx="8">
                  <c:v>122</c:v>
                </c:pt>
                <c:pt idx="9">
                  <c:v>122</c:v>
                </c:pt>
                <c:pt idx="10">
                  <c:v>122</c:v>
                </c:pt>
                <c:pt idx="11">
                  <c:v>122</c:v>
                </c:pt>
                <c:pt idx="12">
                  <c:v>122</c:v>
                </c:pt>
                <c:pt idx="13">
                  <c:v>122</c:v>
                </c:pt>
                <c:pt idx="14">
                  <c:v>262</c:v>
                </c:pt>
                <c:pt idx="15">
                  <c:v>262</c:v>
                </c:pt>
                <c:pt idx="16">
                  <c:v>262</c:v>
                </c:pt>
                <c:pt idx="17">
                  <c:v>262</c:v>
                </c:pt>
                <c:pt idx="18">
                  <c:v>262</c:v>
                </c:pt>
                <c:pt idx="19">
                  <c:v>262</c:v>
                </c:pt>
                <c:pt idx="20">
                  <c:v>262</c:v>
                </c:pt>
                <c:pt idx="21">
                  <c:v>262</c:v>
                </c:pt>
                <c:pt idx="22">
                  <c:v>262</c:v>
                </c:pt>
                <c:pt idx="23">
                  <c:v>262</c:v>
                </c:pt>
                <c:pt idx="24">
                  <c:v>262</c:v>
                </c:pt>
                <c:pt idx="25">
                  <c:v>262</c:v>
                </c:pt>
                <c:pt idx="26">
                  <c:v>262</c:v>
                </c:pt>
                <c:pt idx="27">
                  <c:v>262</c:v>
                </c:pt>
                <c:pt idx="28">
                  <c:v>262</c:v>
                </c:pt>
                <c:pt idx="29">
                  <c:v>262</c:v>
                </c:pt>
                <c:pt idx="30">
                  <c:v>262</c:v>
                </c:pt>
                <c:pt idx="31">
                  <c:v>262</c:v>
                </c:pt>
                <c:pt idx="32">
                  <c:v>262</c:v>
                </c:pt>
                <c:pt idx="33">
                  <c:v>262</c:v>
                </c:pt>
                <c:pt idx="34">
                  <c:v>262</c:v>
                </c:pt>
                <c:pt idx="35">
                  <c:v>262</c:v>
                </c:pt>
                <c:pt idx="36">
                  <c:v>262</c:v>
                </c:pt>
                <c:pt idx="37">
                  <c:v>262</c:v>
                </c:pt>
                <c:pt idx="38">
                  <c:v>262</c:v>
                </c:pt>
                <c:pt idx="39">
                  <c:v>262</c:v>
                </c:pt>
                <c:pt idx="40">
                  <c:v>262</c:v>
                </c:pt>
                <c:pt idx="41">
                  <c:v>262</c:v>
                </c:pt>
                <c:pt idx="42">
                  <c:v>262</c:v>
                </c:pt>
                <c:pt idx="43">
                  <c:v>262</c:v>
                </c:pt>
                <c:pt idx="44">
                  <c:v>262</c:v>
                </c:pt>
                <c:pt idx="45">
                  <c:v>262</c:v>
                </c:pt>
                <c:pt idx="46">
                  <c:v>262</c:v>
                </c:pt>
                <c:pt idx="47">
                  <c:v>262</c:v>
                </c:pt>
                <c:pt idx="48">
                  <c:v>262</c:v>
                </c:pt>
                <c:pt idx="49">
                  <c:v>262</c:v>
                </c:pt>
                <c:pt idx="50">
                  <c:v>262</c:v>
                </c:pt>
                <c:pt idx="51">
                  <c:v>262</c:v>
                </c:pt>
                <c:pt idx="52">
                  <c:v>262</c:v>
                </c:pt>
                <c:pt idx="53">
                  <c:v>262</c:v>
                </c:pt>
                <c:pt idx="54">
                  <c:v>262</c:v>
                </c:pt>
                <c:pt idx="55">
                  <c:v>262</c:v>
                </c:pt>
                <c:pt idx="56">
                  <c:v>262</c:v>
                </c:pt>
                <c:pt idx="57">
                  <c:v>262</c:v>
                </c:pt>
                <c:pt idx="58">
                  <c:v>262</c:v>
                </c:pt>
                <c:pt idx="59">
                  <c:v>262</c:v>
                </c:pt>
                <c:pt idx="60">
                  <c:v>262</c:v>
                </c:pt>
                <c:pt idx="61">
                  <c:v>262</c:v>
                </c:pt>
                <c:pt idx="62">
                  <c:v>262</c:v>
                </c:pt>
                <c:pt idx="63">
                  <c:v>262</c:v>
                </c:pt>
                <c:pt idx="64">
                  <c:v>262</c:v>
                </c:pt>
                <c:pt idx="65">
                  <c:v>262</c:v>
                </c:pt>
                <c:pt idx="66">
                  <c:v>262</c:v>
                </c:pt>
                <c:pt idx="67">
                  <c:v>262</c:v>
                </c:pt>
                <c:pt idx="68">
                  <c:v>262</c:v>
                </c:pt>
                <c:pt idx="69">
                  <c:v>262</c:v>
                </c:pt>
                <c:pt idx="70">
                  <c:v>262</c:v>
                </c:pt>
                <c:pt idx="71">
                  <c:v>262</c:v>
                </c:pt>
                <c:pt idx="72">
                  <c:v>262</c:v>
                </c:pt>
                <c:pt idx="73">
                  <c:v>262</c:v>
                </c:pt>
                <c:pt idx="74">
                  <c:v>262</c:v>
                </c:pt>
                <c:pt idx="75">
                  <c:v>262</c:v>
                </c:pt>
                <c:pt idx="76">
                  <c:v>262</c:v>
                </c:pt>
                <c:pt idx="77">
                  <c:v>262</c:v>
                </c:pt>
                <c:pt idx="78">
                  <c:v>262</c:v>
                </c:pt>
                <c:pt idx="79">
                  <c:v>262</c:v>
                </c:pt>
                <c:pt idx="80">
                  <c:v>262</c:v>
                </c:pt>
                <c:pt idx="81">
                  <c:v>262</c:v>
                </c:pt>
                <c:pt idx="82">
                  <c:v>262</c:v>
                </c:pt>
                <c:pt idx="83">
                  <c:v>262</c:v>
                </c:pt>
                <c:pt idx="84">
                  <c:v>262</c:v>
                </c:pt>
                <c:pt idx="85">
                  <c:v>262</c:v>
                </c:pt>
                <c:pt idx="86">
                  <c:v>262</c:v>
                </c:pt>
                <c:pt idx="87">
                  <c:v>262</c:v>
                </c:pt>
                <c:pt idx="88">
                  <c:v>262</c:v>
                </c:pt>
                <c:pt idx="89">
                  <c:v>262</c:v>
                </c:pt>
                <c:pt idx="90">
                  <c:v>262</c:v>
                </c:pt>
                <c:pt idx="91">
                  <c:v>262</c:v>
                </c:pt>
                <c:pt idx="92">
                  <c:v>262</c:v>
                </c:pt>
                <c:pt idx="93">
                  <c:v>262</c:v>
                </c:pt>
                <c:pt idx="94">
                  <c:v>262</c:v>
                </c:pt>
                <c:pt idx="95">
                  <c:v>262</c:v>
                </c:pt>
                <c:pt idx="96">
                  <c:v>262</c:v>
                </c:pt>
                <c:pt idx="97">
                  <c:v>262</c:v>
                </c:pt>
                <c:pt idx="98">
                  <c:v>262</c:v>
                </c:pt>
                <c:pt idx="99">
                  <c:v>262</c:v>
                </c:pt>
                <c:pt idx="100">
                  <c:v>262</c:v>
                </c:pt>
                <c:pt idx="101">
                  <c:v>262</c:v>
                </c:pt>
                <c:pt idx="102">
                  <c:v>262</c:v>
                </c:pt>
                <c:pt idx="103">
                  <c:v>262</c:v>
                </c:pt>
                <c:pt idx="104">
                  <c:v>262</c:v>
                </c:pt>
                <c:pt idx="105">
                  <c:v>262</c:v>
                </c:pt>
                <c:pt idx="106">
                  <c:v>262</c:v>
                </c:pt>
                <c:pt idx="107">
                  <c:v>262</c:v>
                </c:pt>
                <c:pt idx="108">
                  <c:v>262</c:v>
                </c:pt>
                <c:pt idx="109">
                  <c:v>262</c:v>
                </c:pt>
                <c:pt idx="110">
                  <c:v>262</c:v>
                </c:pt>
                <c:pt idx="111">
                  <c:v>262</c:v>
                </c:pt>
                <c:pt idx="112">
                  <c:v>262</c:v>
                </c:pt>
                <c:pt idx="113">
                  <c:v>262</c:v>
                </c:pt>
                <c:pt idx="114">
                  <c:v>262</c:v>
                </c:pt>
                <c:pt idx="115">
                  <c:v>262</c:v>
                </c:pt>
                <c:pt idx="116">
                  <c:v>262</c:v>
                </c:pt>
                <c:pt idx="117">
                  <c:v>262</c:v>
                </c:pt>
                <c:pt idx="118">
                  <c:v>262</c:v>
                </c:pt>
                <c:pt idx="119">
                  <c:v>262</c:v>
                </c:pt>
                <c:pt idx="120">
                  <c:v>262</c:v>
                </c:pt>
                <c:pt idx="121">
                  <c:v>262</c:v>
                </c:pt>
                <c:pt idx="122">
                  <c:v>262</c:v>
                </c:pt>
                <c:pt idx="123">
                  <c:v>262</c:v>
                </c:pt>
                <c:pt idx="124">
                  <c:v>262</c:v>
                </c:pt>
                <c:pt idx="125">
                  <c:v>262</c:v>
                </c:pt>
                <c:pt idx="126">
                  <c:v>262</c:v>
                </c:pt>
                <c:pt idx="127">
                  <c:v>262</c:v>
                </c:pt>
                <c:pt idx="128">
                  <c:v>262</c:v>
                </c:pt>
                <c:pt idx="129">
                  <c:v>262</c:v>
                </c:pt>
                <c:pt idx="130">
                  <c:v>262</c:v>
                </c:pt>
                <c:pt idx="131">
                  <c:v>262</c:v>
                </c:pt>
                <c:pt idx="132">
                  <c:v>262</c:v>
                </c:pt>
                <c:pt idx="133">
                  <c:v>262</c:v>
                </c:pt>
                <c:pt idx="134">
                  <c:v>262</c:v>
                </c:pt>
                <c:pt idx="135">
                  <c:v>262</c:v>
                </c:pt>
                <c:pt idx="136">
                  <c:v>262</c:v>
                </c:pt>
                <c:pt idx="137">
                  <c:v>262</c:v>
                </c:pt>
                <c:pt idx="138">
                  <c:v>262</c:v>
                </c:pt>
                <c:pt idx="139">
                  <c:v>262</c:v>
                </c:pt>
                <c:pt idx="140">
                  <c:v>262</c:v>
                </c:pt>
                <c:pt idx="141">
                  <c:v>262</c:v>
                </c:pt>
                <c:pt idx="142">
                  <c:v>262</c:v>
                </c:pt>
                <c:pt idx="143">
                  <c:v>262</c:v>
                </c:pt>
                <c:pt idx="144">
                  <c:v>262</c:v>
                </c:pt>
                <c:pt idx="145">
                  <c:v>262</c:v>
                </c:pt>
                <c:pt idx="146">
                  <c:v>262</c:v>
                </c:pt>
                <c:pt idx="147">
                  <c:v>262</c:v>
                </c:pt>
                <c:pt idx="148">
                  <c:v>262</c:v>
                </c:pt>
                <c:pt idx="149">
                  <c:v>262</c:v>
                </c:pt>
                <c:pt idx="150">
                  <c:v>262</c:v>
                </c:pt>
                <c:pt idx="151">
                  <c:v>262</c:v>
                </c:pt>
                <c:pt idx="152">
                  <c:v>262</c:v>
                </c:pt>
                <c:pt idx="153">
                  <c:v>262</c:v>
                </c:pt>
                <c:pt idx="154">
                  <c:v>262</c:v>
                </c:pt>
                <c:pt idx="155">
                  <c:v>262</c:v>
                </c:pt>
                <c:pt idx="156">
                  <c:v>262</c:v>
                </c:pt>
                <c:pt idx="157">
                  <c:v>262</c:v>
                </c:pt>
                <c:pt idx="158">
                  <c:v>262</c:v>
                </c:pt>
                <c:pt idx="159">
                  <c:v>262</c:v>
                </c:pt>
                <c:pt idx="160">
                  <c:v>262</c:v>
                </c:pt>
                <c:pt idx="161">
                  <c:v>262</c:v>
                </c:pt>
                <c:pt idx="162">
                  <c:v>262</c:v>
                </c:pt>
                <c:pt idx="163">
                  <c:v>262</c:v>
                </c:pt>
                <c:pt idx="164">
                  <c:v>262</c:v>
                </c:pt>
                <c:pt idx="165">
                  <c:v>262</c:v>
                </c:pt>
                <c:pt idx="166">
                  <c:v>262</c:v>
                </c:pt>
                <c:pt idx="167">
                  <c:v>262</c:v>
                </c:pt>
                <c:pt idx="168">
                  <c:v>262</c:v>
                </c:pt>
                <c:pt idx="169">
                  <c:v>262</c:v>
                </c:pt>
                <c:pt idx="170">
                  <c:v>262</c:v>
                </c:pt>
                <c:pt idx="171">
                  <c:v>262</c:v>
                </c:pt>
                <c:pt idx="172">
                  <c:v>262</c:v>
                </c:pt>
                <c:pt idx="173">
                  <c:v>262</c:v>
                </c:pt>
                <c:pt idx="174">
                  <c:v>262</c:v>
                </c:pt>
                <c:pt idx="175">
                  <c:v>262</c:v>
                </c:pt>
                <c:pt idx="176">
                  <c:v>262</c:v>
                </c:pt>
                <c:pt idx="177">
                  <c:v>262</c:v>
                </c:pt>
                <c:pt idx="178">
                  <c:v>262</c:v>
                </c:pt>
                <c:pt idx="179">
                  <c:v>262</c:v>
                </c:pt>
                <c:pt idx="180">
                  <c:v>262</c:v>
                </c:pt>
                <c:pt idx="181">
                  <c:v>262</c:v>
                </c:pt>
                <c:pt idx="182">
                  <c:v>262</c:v>
                </c:pt>
                <c:pt idx="183">
                  <c:v>262</c:v>
                </c:pt>
                <c:pt idx="184">
                  <c:v>262</c:v>
                </c:pt>
                <c:pt idx="185">
                  <c:v>262</c:v>
                </c:pt>
                <c:pt idx="186">
                  <c:v>262</c:v>
                </c:pt>
                <c:pt idx="187">
                  <c:v>262</c:v>
                </c:pt>
                <c:pt idx="188">
                  <c:v>262</c:v>
                </c:pt>
                <c:pt idx="189">
                  <c:v>262</c:v>
                </c:pt>
                <c:pt idx="190">
                  <c:v>262</c:v>
                </c:pt>
                <c:pt idx="191">
                  <c:v>262</c:v>
                </c:pt>
                <c:pt idx="192">
                  <c:v>262</c:v>
                </c:pt>
                <c:pt idx="193">
                  <c:v>262</c:v>
                </c:pt>
                <c:pt idx="194">
                  <c:v>262</c:v>
                </c:pt>
                <c:pt idx="195">
                  <c:v>262</c:v>
                </c:pt>
                <c:pt idx="196">
                  <c:v>262</c:v>
                </c:pt>
                <c:pt idx="197">
                  <c:v>262</c:v>
                </c:pt>
                <c:pt idx="198">
                  <c:v>262</c:v>
                </c:pt>
                <c:pt idx="199">
                  <c:v>262</c:v>
                </c:pt>
                <c:pt idx="200">
                  <c:v>262</c:v>
                </c:pt>
                <c:pt idx="201">
                  <c:v>262</c:v>
                </c:pt>
                <c:pt idx="202">
                  <c:v>262</c:v>
                </c:pt>
                <c:pt idx="203">
                  <c:v>262</c:v>
                </c:pt>
                <c:pt idx="204">
                  <c:v>262</c:v>
                </c:pt>
                <c:pt idx="205">
                  <c:v>262</c:v>
                </c:pt>
                <c:pt idx="206">
                  <c:v>262</c:v>
                </c:pt>
                <c:pt idx="207">
                  <c:v>262</c:v>
                </c:pt>
                <c:pt idx="208">
                  <c:v>262</c:v>
                </c:pt>
                <c:pt idx="209">
                  <c:v>262</c:v>
                </c:pt>
                <c:pt idx="210">
                  <c:v>262</c:v>
                </c:pt>
                <c:pt idx="211">
                  <c:v>262</c:v>
                </c:pt>
                <c:pt idx="212">
                  <c:v>262</c:v>
                </c:pt>
                <c:pt idx="213">
                  <c:v>262</c:v>
                </c:pt>
                <c:pt idx="214">
                  <c:v>262</c:v>
                </c:pt>
                <c:pt idx="215">
                  <c:v>262</c:v>
                </c:pt>
                <c:pt idx="216">
                  <c:v>262</c:v>
                </c:pt>
                <c:pt idx="217">
                  <c:v>262</c:v>
                </c:pt>
                <c:pt idx="218">
                  <c:v>262</c:v>
                </c:pt>
                <c:pt idx="219">
                  <c:v>262</c:v>
                </c:pt>
                <c:pt idx="220">
                  <c:v>262</c:v>
                </c:pt>
                <c:pt idx="221">
                  <c:v>262</c:v>
                </c:pt>
                <c:pt idx="222">
                  <c:v>262</c:v>
                </c:pt>
                <c:pt idx="223">
                  <c:v>262</c:v>
                </c:pt>
                <c:pt idx="224">
                  <c:v>262</c:v>
                </c:pt>
                <c:pt idx="225">
                  <c:v>262</c:v>
                </c:pt>
                <c:pt idx="226">
                  <c:v>262</c:v>
                </c:pt>
                <c:pt idx="227">
                  <c:v>262</c:v>
                </c:pt>
                <c:pt idx="228">
                  <c:v>262</c:v>
                </c:pt>
                <c:pt idx="229">
                  <c:v>262</c:v>
                </c:pt>
                <c:pt idx="230">
                  <c:v>262</c:v>
                </c:pt>
                <c:pt idx="231">
                  <c:v>262</c:v>
                </c:pt>
                <c:pt idx="232">
                  <c:v>262</c:v>
                </c:pt>
                <c:pt idx="233">
                  <c:v>262</c:v>
                </c:pt>
                <c:pt idx="234">
                  <c:v>262</c:v>
                </c:pt>
                <c:pt idx="235">
                  <c:v>262</c:v>
                </c:pt>
                <c:pt idx="236">
                  <c:v>262</c:v>
                </c:pt>
                <c:pt idx="237">
                  <c:v>262</c:v>
                </c:pt>
                <c:pt idx="238">
                  <c:v>262</c:v>
                </c:pt>
                <c:pt idx="239">
                  <c:v>262</c:v>
                </c:pt>
                <c:pt idx="240">
                  <c:v>262</c:v>
                </c:pt>
                <c:pt idx="241">
                  <c:v>262</c:v>
                </c:pt>
                <c:pt idx="242">
                  <c:v>262</c:v>
                </c:pt>
                <c:pt idx="243">
                  <c:v>262</c:v>
                </c:pt>
                <c:pt idx="244">
                  <c:v>262</c:v>
                </c:pt>
                <c:pt idx="245">
                  <c:v>262</c:v>
                </c:pt>
                <c:pt idx="246">
                  <c:v>262</c:v>
                </c:pt>
                <c:pt idx="247">
                  <c:v>262</c:v>
                </c:pt>
                <c:pt idx="248">
                  <c:v>262</c:v>
                </c:pt>
                <c:pt idx="249">
                  <c:v>262</c:v>
                </c:pt>
                <c:pt idx="250">
                  <c:v>262</c:v>
                </c:pt>
                <c:pt idx="251">
                  <c:v>262</c:v>
                </c:pt>
                <c:pt idx="252">
                  <c:v>262</c:v>
                </c:pt>
                <c:pt idx="253">
                  <c:v>262</c:v>
                </c:pt>
                <c:pt idx="254">
                  <c:v>262</c:v>
                </c:pt>
                <c:pt idx="255">
                  <c:v>262</c:v>
                </c:pt>
                <c:pt idx="256">
                  <c:v>262</c:v>
                </c:pt>
                <c:pt idx="257">
                  <c:v>262</c:v>
                </c:pt>
                <c:pt idx="258">
                  <c:v>262</c:v>
                </c:pt>
                <c:pt idx="259">
                  <c:v>262</c:v>
                </c:pt>
                <c:pt idx="260">
                  <c:v>262</c:v>
                </c:pt>
                <c:pt idx="261">
                  <c:v>262</c:v>
                </c:pt>
                <c:pt idx="262">
                  <c:v>262</c:v>
                </c:pt>
                <c:pt idx="263">
                  <c:v>262</c:v>
                </c:pt>
                <c:pt idx="264">
                  <c:v>262</c:v>
                </c:pt>
                <c:pt idx="265">
                  <c:v>262</c:v>
                </c:pt>
                <c:pt idx="266">
                  <c:v>262</c:v>
                </c:pt>
                <c:pt idx="267">
                  <c:v>262</c:v>
                </c:pt>
                <c:pt idx="268">
                  <c:v>262</c:v>
                </c:pt>
                <c:pt idx="269">
                  <c:v>262</c:v>
                </c:pt>
                <c:pt idx="270">
                  <c:v>262</c:v>
                </c:pt>
                <c:pt idx="271">
                  <c:v>262</c:v>
                </c:pt>
                <c:pt idx="272">
                  <c:v>262</c:v>
                </c:pt>
                <c:pt idx="273">
                  <c:v>262</c:v>
                </c:pt>
                <c:pt idx="274">
                  <c:v>262</c:v>
                </c:pt>
                <c:pt idx="275">
                  <c:v>262</c:v>
                </c:pt>
                <c:pt idx="276">
                  <c:v>262</c:v>
                </c:pt>
                <c:pt idx="277">
                  <c:v>262</c:v>
                </c:pt>
                <c:pt idx="278">
                  <c:v>262</c:v>
                </c:pt>
                <c:pt idx="279">
                  <c:v>262</c:v>
                </c:pt>
                <c:pt idx="280">
                  <c:v>262</c:v>
                </c:pt>
                <c:pt idx="281">
                  <c:v>262</c:v>
                </c:pt>
                <c:pt idx="282">
                  <c:v>262</c:v>
                </c:pt>
                <c:pt idx="283">
                  <c:v>262</c:v>
                </c:pt>
                <c:pt idx="284">
                  <c:v>262</c:v>
                </c:pt>
                <c:pt idx="285">
                  <c:v>262</c:v>
                </c:pt>
                <c:pt idx="286">
                  <c:v>262</c:v>
                </c:pt>
                <c:pt idx="287">
                  <c:v>262</c:v>
                </c:pt>
                <c:pt idx="288">
                  <c:v>262</c:v>
                </c:pt>
                <c:pt idx="289">
                  <c:v>262</c:v>
                </c:pt>
                <c:pt idx="290">
                  <c:v>262</c:v>
                </c:pt>
                <c:pt idx="291">
                  <c:v>262</c:v>
                </c:pt>
                <c:pt idx="292">
                  <c:v>262</c:v>
                </c:pt>
                <c:pt idx="293">
                  <c:v>262</c:v>
                </c:pt>
                <c:pt idx="294">
                  <c:v>262</c:v>
                </c:pt>
                <c:pt idx="295">
                  <c:v>262</c:v>
                </c:pt>
                <c:pt idx="296">
                  <c:v>262</c:v>
                </c:pt>
                <c:pt idx="297">
                  <c:v>262</c:v>
                </c:pt>
                <c:pt idx="298">
                  <c:v>262</c:v>
                </c:pt>
                <c:pt idx="299">
                  <c:v>262</c:v>
                </c:pt>
                <c:pt idx="300">
                  <c:v>262</c:v>
                </c:pt>
                <c:pt idx="301">
                  <c:v>262</c:v>
                </c:pt>
                <c:pt idx="302">
                  <c:v>262</c:v>
                </c:pt>
                <c:pt idx="303">
                  <c:v>262</c:v>
                </c:pt>
                <c:pt idx="304">
                  <c:v>262</c:v>
                </c:pt>
                <c:pt idx="305">
                  <c:v>262</c:v>
                </c:pt>
                <c:pt idx="306">
                  <c:v>262</c:v>
                </c:pt>
                <c:pt idx="307">
                  <c:v>262</c:v>
                </c:pt>
                <c:pt idx="308">
                  <c:v>262</c:v>
                </c:pt>
                <c:pt idx="309">
                  <c:v>262</c:v>
                </c:pt>
                <c:pt idx="310">
                  <c:v>262</c:v>
                </c:pt>
                <c:pt idx="311">
                  <c:v>262</c:v>
                </c:pt>
                <c:pt idx="312">
                  <c:v>262</c:v>
                </c:pt>
                <c:pt idx="313">
                  <c:v>262</c:v>
                </c:pt>
                <c:pt idx="314">
                  <c:v>262</c:v>
                </c:pt>
                <c:pt idx="315">
                  <c:v>262</c:v>
                </c:pt>
                <c:pt idx="316">
                  <c:v>262</c:v>
                </c:pt>
                <c:pt idx="317">
                  <c:v>262</c:v>
                </c:pt>
                <c:pt idx="318">
                  <c:v>262</c:v>
                </c:pt>
                <c:pt idx="319">
                  <c:v>262</c:v>
                </c:pt>
                <c:pt idx="320">
                  <c:v>262</c:v>
                </c:pt>
                <c:pt idx="321">
                  <c:v>262</c:v>
                </c:pt>
                <c:pt idx="322">
                  <c:v>262</c:v>
                </c:pt>
                <c:pt idx="323">
                  <c:v>262</c:v>
                </c:pt>
                <c:pt idx="324">
                  <c:v>262</c:v>
                </c:pt>
                <c:pt idx="325">
                  <c:v>262</c:v>
                </c:pt>
                <c:pt idx="326">
                  <c:v>262</c:v>
                </c:pt>
                <c:pt idx="327">
                  <c:v>262</c:v>
                </c:pt>
                <c:pt idx="328">
                  <c:v>262</c:v>
                </c:pt>
                <c:pt idx="329">
                  <c:v>262</c:v>
                </c:pt>
                <c:pt idx="330">
                  <c:v>262</c:v>
                </c:pt>
                <c:pt idx="331">
                  <c:v>262</c:v>
                </c:pt>
                <c:pt idx="332">
                  <c:v>262</c:v>
                </c:pt>
                <c:pt idx="333">
                  <c:v>262</c:v>
                </c:pt>
                <c:pt idx="334">
                  <c:v>262</c:v>
                </c:pt>
                <c:pt idx="335">
                  <c:v>262</c:v>
                </c:pt>
                <c:pt idx="336">
                  <c:v>262</c:v>
                </c:pt>
                <c:pt idx="337">
                  <c:v>262</c:v>
                </c:pt>
                <c:pt idx="338">
                  <c:v>262</c:v>
                </c:pt>
                <c:pt idx="339">
                  <c:v>262</c:v>
                </c:pt>
                <c:pt idx="340">
                  <c:v>262</c:v>
                </c:pt>
                <c:pt idx="341">
                  <c:v>262</c:v>
                </c:pt>
                <c:pt idx="342">
                  <c:v>262</c:v>
                </c:pt>
                <c:pt idx="343">
                  <c:v>262</c:v>
                </c:pt>
                <c:pt idx="344">
                  <c:v>262</c:v>
                </c:pt>
                <c:pt idx="345">
                  <c:v>262</c:v>
                </c:pt>
                <c:pt idx="346">
                  <c:v>262</c:v>
                </c:pt>
                <c:pt idx="347">
                  <c:v>262</c:v>
                </c:pt>
                <c:pt idx="348">
                  <c:v>262</c:v>
                </c:pt>
                <c:pt idx="349">
                  <c:v>262</c:v>
                </c:pt>
                <c:pt idx="350">
                  <c:v>262</c:v>
                </c:pt>
                <c:pt idx="351">
                  <c:v>262</c:v>
                </c:pt>
                <c:pt idx="352">
                  <c:v>262</c:v>
                </c:pt>
                <c:pt idx="353">
                  <c:v>262</c:v>
                </c:pt>
                <c:pt idx="354">
                  <c:v>262</c:v>
                </c:pt>
                <c:pt idx="355">
                  <c:v>262</c:v>
                </c:pt>
                <c:pt idx="356">
                  <c:v>262</c:v>
                </c:pt>
                <c:pt idx="357">
                  <c:v>262</c:v>
                </c:pt>
                <c:pt idx="358">
                  <c:v>262</c:v>
                </c:pt>
                <c:pt idx="359">
                  <c:v>262</c:v>
                </c:pt>
                <c:pt idx="360">
                  <c:v>262</c:v>
                </c:pt>
                <c:pt idx="361">
                  <c:v>262</c:v>
                </c:pt>
                <c:pt idx="362">
                  <c:v>262</c:v>
                </c:pt>
                <c:pt idx="363">
                  <c:v>262</c:v>
                </c:pt>
                <c:pt idx="364">
                  <c:v>262</c:v>
                </c:pt>
                <c:pt idx="365">
                  <c:v>262</c:v>
                </c:pt>
                <c:pt idx="366">
                  <c:v>262</c:v>
                </c:pt>
                <c:pt idx="367">
                  <c:v>262</c:v>
                </c:pt>
                <c:pt idx="368">
                  <c:v>262</c:v>
                </c:pt>
                <c:pt idx="369">
                  <c:v>262</c:v>
                </c:pt>
                <c:pt idx="370">
                  <c:v>262</c:v>
                </c:pt>
                <c:pt idx="371">
                  <c:v>262</c:v>
                </c:pt>
                <c:pt idx="372">
                  <c:v>262</c:v>
                </c:pt>
                <c:pt idx="373">
                  <c:v>262</c:v>
                </c:pt>
                <c:pt idx="374">
                  <c:v>262</c:v>
                </c:pt>
                <c:pt idx="375">
                  <c:v>262</c:v>
                </c:pt>
                <c:pt idx="376">
                  <c:v>262</c:v>
                </c:pt>
                <c:pt idx="377">
                  <c:v>262</c:v>
                </c:pt>
                <c:pt idx="378">
                  <c:v>262</c:v>
                </c:pt>
                <c:pt idx="379">
                  <c:v>262</c:v>
                </c:pt>
                <c:pt idx="380">
                  <c:v>262</c:v>
                </c:pt>
                <c:pt idx="381">
                  <c:v>262</c:v>
                </c:pt>
                <c:pt idx="382">
                  <c:v>262</c:v>
                </c:pt>
                <c:pt idx="383">
                  <c:v>262</c:v>
                </c:pt>
                <c:pt idx="384">
                  <c:v>262</c:v>
                </c:pt>
                <c:pt idx="385">
                  <c:v>262</c:v>
                </c:pt>
                <c:pt idx="386">
                  <c:v>262</c:v>
                </c:pt>
                <c:pt idx="387">
                  <c:v>262</c:v>
                </c:pt>
                <c:pt idx="388">
                  <c:v>262</c:v>
                </c:pt>
                <c:pt idx="389">
                  <c:v>262</c:v>
                </c:pt>
                <c:pt idx="390">
                  <c:v>262</c:v>
                </c:pt>
                <c:pt idx="391">
                  <c:v>262</c:v>
                </c:pt>
                <c:pt idx="392">
                  <c:v>262</c:v>
                </c:pt>
                <c:pt idx="393">
                  <c:v>262</c:v>
                </c:pt>
                <c:pt idx="394">
                  <c:v>262</c:v>
                </c:pt>
                <c:pt idx="395">
                  <c:v>262</c:v>
                </c:pt>
                <c:pt idx="396">
                  <c:v>262</c:v>
                </c:pt>
                <c:pt idx="397">
                  <c:v>262</c:v>
                </c:pt>
                <c:pt idx="398">
                  <c:v>262</c:v>
                </c:pt>
                <c:pt idx="399">
                  <c:v>262</c:v>
                </c:pt>
                <c:pt idx="400">
                  <c:v>262</c:v>
                </c:pt>
                <c:pt idx="401">
                  <c:v>262</c:v>
                </c:pt>
                <c:pt idx="402">
                  <c:v>262</c:v>
                </c:pt>
                <c:pt idx="403">
                  <c:v>262</c:v>
                </c:pt>
                <c:pt idx="404">
                  <c:v>262</c:v>
                </c:pt>
                <c:pt idx="405">
                  <c:v>262</c:v>
                </c:pt>
                <c:pt idx="406">
                  <c:v>262</c:v>
                </c:pt>
                <c:pt idx="407">
                  <c:v>262</c:v>
                </c:pt>
                <c:pt idx="408">
                  <c:v>262</c:v>
                </c:pt>
                <c:pt idx="409">
                  <c:v>262</c:v>
                </c:pt>
                <c:pt idx="410">
                  <c:v>262</c:v>
                </c:pt>
                <c:pt idx="411">
                  <c:v>262</c:v>
                </c:pt>
                <c:pt idx="412">
                  <c:v>262</c:v>
                </c:pt>
                <c:pt idx="413">
                  <c:v>262</c:v>
                </c:pt>
                <c:pt idx="414">
                  <c:v>262</c:v>
                </c:pt>
                <c:pt idx="415">
                  <c:v>262</c:v>
                </c:pt>
                <c:pt idx="416">
                  <c:v>262</c:v>
                </c:pt>
              </c:numCache>
            </c:numRef>
          </c:val>
          <c:extLst>
            <c:ext xmlns:c16="http://schemas.microsoft.com/office/drawing/2014/chart" uri="{C3380CC4-5D6E-409C-BE32-E72D297353CC}">
              <c16:uniqueId val="{00000001-D202-4311-A1EF-9FEDECBD04B5}"/>
            </c:ext>
          </c:extLst>
        </c:ser>
        <c:ser>
          <c:idx val="0"/>
          <c:order val="1"/>
          <c:tx>
            <c:strRef>
              <c:f>'R03a Engagement Timeline'!$B$5</c:f>
              <c:strCache>
                <c:ptCount val="1"/>
                <c:pt idx="0">
                  <c:v>Focus Group</c:v>
                </c:pt>
              </c:strCache>
            </c:strRef>
          </c:tx>
          <c:spPr>
            <a:solidFill>
              <a:schemeClr val="accent1"/>
            </a:solidFill>
            <a:ln>
              <a:noFill/>
            </a:ln>
            <a:effectLst/>
          </c:spPr>
          <c:cat>
            <c:numRef>
              <c:f>'R03a Engagement Timeline'!$A$6:$A$422</c:f>
              <c:numCache>
                <c:formatCode>yyyy/mm</c:formatCode>
                <c:ptCount val="417"/>
                <c:pt idx="0">
                  <c:v>43169</c:v>
                </c:pt>
                <c:pt idx="1">
                  <c:v>43170</c:v>
                </c:pt>
                <c:pt idx="2">
                  <c:v>43171</c:v>
                </c:pt>
                <c:pt idx="3">
                  <c:v>43172</c:v>
                </c:pt>
                <c:pt idx="4">
                  <c:v>43173</c:v>
                </c:pt>
                <c:pt idx="5">
                  <c:v>43174</c:v>
                </c:pt>
                <c:pt idx="6">
                  <c:v>43175</c:v>
                </c:pt>
                <c:pt idx="7">
                  <c:v>43176</c:v>
                </c:pt>
                <c:pt idx="8">
                  <c:v>43177</c:v>
                </c:pt>
                <c:pt idx="9">
                  <c:v>43178</c:v>
                </c:pt>
                <c:pt idx="10">
                  <c:v>43179</c:v>
                </c:pt>
                <c:pt idx="11">
                  <c:v>43180</c:v>
                </c:pt>
                <c:pt idx="12">
                  <c:v>43181</c:v>
                </c:pt>
                <c:pt idx="13">
                  <c:v>43182</c:v>
                </c:pt>
                <c:pt idx="14">
                  <c:v>43183</c:v>
                </c:pt>
                <c:pt idx="15">
                  <c:v>43184</c:v>
                </c:pt>
                <c:pt idx="16">
                  <c:v>43185</c:v>
                </c:pt>
                <c:pt idx="17">
                  <c:v>43186</c:v>
                </c:pt>
                <c:pt idx="18">
                  <c:v>43187</c:v>
                </c:pt>
                <c:pt idx="19">
                  <c:v>43188</c:v>
                </c:pt>
                <c:pt idx="20">
                  <c:v>43189</c:v>
                </c:pt>
                <c:pt idx="21">
                  <c:v>43190</c:v>
                </c:pt>
                <c:pt idx="22">
                  <c:v>43191</c:v>
                </c:pt>
                <c:pt idx="23">
                  <c:v>43192</c:v>
                </c:pt>
                <c:pt idx="24">
                  <c:v>43193</c:v>
                </c:pt>
                <c:pt idx="25">
                  <c:v>43194</c:v>
                </c:pt>
                <c:pt idx="26">
                  <c:v>43195</c:v>
                </c:pt>
                <c:pt idx="27">
                  <c:v>43196</c:v>
                </c:pt>
                <c:pt idx="28">
                  <c:v>43197</c:v>
                </c:pt>
                <c:pt idx="29">
                  <c:v>43198</c:v>
                </c:pt>
                <c:pt idx="30">
                  <c:v>43199</c:v>
                </c:pt>
                <c:pt idx="31">
                  <c:v>43200</c:v>
                </c:pt>
                <c:pt idx="32">
                  <c:v>43201</c:v>
                </c:pt>
                <c:pt idx="33">
                  <c:v>43202</c:v>
                </c:pt>
                <c:pt idx="34">
                  <c:v>43203</c:v>
                </c:pt>
                <c:pt idx="35">
                  <c:v>43204</c:v>
                </c:pt>
                <c:pt idx="36">
                  <c:v>43205</c:v>
                </c:pt>
                <c:pt idx="37">
                  <c:v>43206</c:v>
                </c:pt>
                <c:pt idx="38">
                  <c:v>43207</c:v>
                </c:pt>
                <c:pt idx="39">
                  <c:v>43208</c:v>
                </c:pt>
                <c:pt idx="40">
                  <c:v>43209</c:v>
                </c:pt>
                <c:pt idx="41">
                  <c:v>43210</c:v>
                </c:pt>
                <c:pt idx="42">
                  <c:v>43211</c:v>
                </c:pt>
                <c:pt idx="43">
                  <c:v>43212</c:v>
                </c:pt>
                <c:pt idx="44">
                  <c:v>43213</c:v>
                </c:pt>
                <c:pt idx="45">
                  <c:v>43214</c:v>
                </c:pt>
                <c:pt idx="46">
                  <c:v>43215</c:v>
                </c:pt>
                <c:pt idx="47">
                  <c:v>43216</c:v>
                </c:pt>
                <c:pt idx="48">
                  <c:v>43217</c:v>
                </c:pt>
                <c:pt idx="49">
                  <c:v>43218</c:v>
                </c:pt>
                <c:pt idx="50">
                  <c:v>43219</c:v>
                </c:pt>
                <c:pt idx="51">
                  <c:v>43220</c:v>
                </c:pt>
                <c:pt idx="52">
                  <c:v>43221</c:v>
                </c:pt>
                <c:pt idx="53">
                  <c:v>43222</c:v>
                </c:pt>
                <c:pt idx="54">
                  <c:v>43223</c:v>
                </c:pt>
                <c:pt idx="55">
                  <c:v>43224</c:v>
                </c:pt>
                <c:pt idx="56">
                  <c:v>43225</c:v>
                </c:pt>
                <c:pt idx="57">
                  <c:v>43226</c:v>
                </c:pt>
                <c:pt idx="58">
                  <c:v>43227</c:v>
                </c:pt>
                <c:pt idx="59">
                  <c:v>43228</c:v>
                </c:pt>
                <c:pt idx="60">
                  <c:v>43229</c:v>
                </c:pt>
                <c:pt idx="61">
                  <c:v>43230</c:v>
                </c:pt>
                <c:pt idx="62">
                  <c:v>43231</c:v>
                </c:pt>
                <c:pt idx="63">
                  <c:v>43232</c:v>
                </c:pt>
                <c:pt idx="64">
                  <c:v>43233</c:v>
                </c:pt>
                <c:pt idx="65">
                  <c:v>43234</c:v>
                </c:pt>
                <c:pt idx="66">
                  <c:v>43235</c:v>
                </c:pt>
                <c:pt idx="67">
                  <c:v>43236</c:v>
                </c:pt>
                <c:pt idx="68">
                  <c:v>43237</c:v>
                </c:pt>
                <c:pt idx="69">
                  <c:v>43238</c:v>
                </c:pt>
                <c:pt idx="70">
                  <c:v>43239</c:v>
                </c:pt>
                <c:pt idx="71">
                  <c:v>43240</c:v>
                </c:pt>
                <c:pt idx="72">
                  <c:v>43241</c:v>
                </c:pt>
                <c:pt idx="73">
                  <c:v>43242</c:v>
                </c:pt>
                <c:pt idx="74">
                  <c:v>43243</c:v>
                </c:pt>
                <c:pt idx="75">
                  <c:v>43244</c:v>
                </c:pt>
                <c:pt idx="76">
                  <c:v>43245</c:v>
                </c:pt>
                <c:pt idx="77">
                  <c:v>43246</c:v>
                </c:pt>
                <c:pt idx="78">
                  <c:v>43247</c:v>
                </c:pt>
                <c:pt idx="79">
                  <c:v>43248</c:v>
                </c:pt>
                <c:pt idx="80">
                  <c:v>43249</c:v>
                </c:pt>
                <c:pt idx="81">
                  <c:v>43250</c:v>
                </c:pt>
                <c:pt idx="82">
                  <c:v>43251</c:v>
                </c:pt>
                <c:pt idx="83">
                  <c:v>43252</c:v>
                </c:pt>
                <c:pt idx="84">
                  <c:v>43253</c:v>
                </c:pt>
                <c:pt idx="85">
                  <c:v>43254</c:v>
                </c:pt>
                <c:pt idx="86">
                  <c:v>43255</c:v>
                </c:pt>
                <c:pt idx="87">
                  <c:v>43256</c:v>
                </c:pt>
                <c:pt idx="88">
                  <c:v>43257</c:v>
                </c:pt>
                <c:pt idx="89">
                  <c:v>43258</c:v>
                </c:pt>
                <c:pt idx="90">
                  <c:v>43259</c:v>
                </c:pt>
                <c:pt idx="91">
                  <c:v>43260</c:v>
                </c:pt>
                <c:pt idx="92">
                  <c:v>43261</c:v>
                </c:pt>
                <c:pt idx="93">
                  <c:v>43262</c:v>
                </c:pt>
                <c:pt idx="94">
                  <c:v>43263</c:v>
                </c:pt>
                <c:pt idx="95">
                  <c:v>43264</c:v>
                </c:pt>
                <c:pt idx="96">
                  <c:v>43265</c:v>
                </c:pt>
                <c:pt idx="97">
                  <c:v>43266</c:v>
                </c:pt>
                <c:pt idx="98">
                  <c:v>43267</c:v>
                </c:pt>
                <c:pt idx="99">
                  <c:v>43268</c:v>
                </c:pt>
                <c:pt idx="100">
                  <c:v>43269</c:v>
                </c:pt>
                <c:pt idx="101">
                  <c:v>43270</c:v>
                </c:pt>
                <c:pt idx="102">
                  <c:v>43271</c:v>
                </c:pt>
                <c:pt idx="103">
                  <c:v>43272</c:v>
                </c:pt>
                <c:pt idx="104">
                  <c:v>43273</c:v>
                </c:pt>
                <c:pt idx="105">
                  <c:v>43274</c:v>
                </c:pt>
                <c:pt idx="106">
                  <c:v>43275</c:v>
                </c:pt>
                <c:pt idx="107">
                  <c:v>43276</c:v>
                </c:pt>
                <c:pt idx="108">
                  <c:v>43277</c:v>
                </c:pt>
                <c:pt idx="109">
                  <c:v>43278</c:v>
                </c:pt>
                <c:pt idx="110">
                  <c:v>43279</c:v>
                </c:pt>
                <c:pt idx="111">
                  <c:v>43280</c:v>
                </c:pt>
                <c:pt idx="112">
                  <c:v>43281</c:v>
                </c:pt>
                <c:pt idx="113">
                  <c:v>43282</c:v>
                </c:pt>
                <c:pt idx="114">
                  <c:v>43283</c:v>
                </c:pt>
                <c:pt idx="115">
                  <c:v>43284</c:v>
                </c:pt>
                <c:pt idx="116">
                  <c:v>43285</c:v>
                </c:pt>
                <c:pt idx="117">
                  <c:v>43286</c:v>
                </c:pt>
                <c:pt idx="118">
                  <c:v>43287</c:v>
                </c:pt>
                <c:pt idx="119">
                  <c:v>43288</c:v>
                </c:pt>
                <c:pt idx="120">
                  <c:v>43289</c:v>
                </c:pt>
                <c:pt idx="121">
                  <c:v>43290</c:v>
                </c:pt>
                <c:pt idx="122">
                  <c:v>43291</c:v>
                </c:pt>
                <c:pt idx="123">
                  <c:v>43292</c:v>
                </c:pt>
                <c:pt idx="124">
                  <c:v>43293</c:v>
                </c:pt>
                <c:pt idx="125">
                  <c:v>43294</c:v>
                </c:pt>
                <c:pt idx="126">
                  <c:v>43295</c:v>
                </c:pt>
                <c:pt idx="127">
                  <c:v>43296</c:v>
                </c:pt>
                <c:pt idx="128">
                  <c:v>43297</c:v>
                </c:pt>
                <c:pt idx="129">
                  <c:v>43298</c:v>
                </c:pt>
                <c:pt idx="130">
                  <c:v>43299</c:v>
                </c:pt>
                <c:pt idx="131">
                  <c:v>43300</c:v>
                </c:pt>
                <c:pt idx="132">
                  <c:v>43301</c:v>
                </c:pt>
                <c:pt idx="133">
                  <c:v>43302</c:v>
                </c:pt>
                <c:pt idx="134">
                  <c:v>43303</c:v>
                </c:pt>
                <c:pt idx="135">
                  <c:v>43304</c:v>
                </c:pt>
                <c:pt idx="136">
                  <c:v>43305</c:v>
                </c:pt>
                <c:pt idx="137">
                  <c:v>43306</c:v>
                </c:pt>
                <c:pt idx="138">
                  <c:v>43307</c:v>
                </c:pt>
                <c:pt idx="139">
                  <c:v>43308</c:v>
                </c:pt>
                <c:pt idx="140">
                  <c:v>43309</c:v>
                </c:pt>
                <c:pt idx="141">
                  <c:v>43310</c:v>
                </c:pt>
                <c:pt idx="142">
                  <c:v>43311</c:v>
                </c:pt>
                <c:pt idx="143">
                  <c:v>43312</c:v>
                </c:pt>
                <c:pt idx="144">
                  <c:v>43313</c:v>
                </c:pt>
                <c:pt idx="145">
                  <c:v>43314</c:v>
                </c:pt>
                <c:pt idx="146">
                  <c:v>43315</c:v>
                </c:pt>
                <c:pt idx="147">
                  <c:v>43316</c:v>
                </c:pt>
                <c:pt idx="148">
                  <c:v>43317</c:v>
                </c:pt>
                <c:pt idx="149">
                  <c:v>43318</c:v>
                </c:pt>
                <c:pt idx="150">
                  <c:v>43319</c:v>
                </c:pt>
                <c:pt idx="151">
                  <c:v>43320</c:v>
                </c:pt>
                <c:pt idx="152">
                  <c:v>43321</c:v>
                </c:pt>
                <c:pt idx="153">
                  <c:v>43322</c:v>
                </c:pt>
                <c:pt idx="154">
                  <c:v>43323</c:v>
                </c:pt>
                <c:pt idx="155">
                  <c:v>43324</c:v>
                </c:pt>
                <c:pt idx="156">
                  <c:v>43325</c:v>
                </c:pt>
                <c:pt idx="157">
                  <c:v>43326</c:v>
                </c:pt>
                <c:pt idx="158">
                  <c:v>43327</c:v>
                </c:pt>
                <c:pt idx="159">
                  <c:v>43328</c:v>
                </c:pt>
                <c:pt idx="160">
                  <c:v>43329</c:v>
                </c:pt>
                <c:pt idx="161">
                  <c:v>43330</c:v>
                </c:pt>
                <c:pt idx="162">
                  <c:v>43331</c:v>
                </c:pt>
                <c:pt idx="163">
                  <c:v>43332</c:v>
                </c:pt>
                <c:pt idx="164">
                  <c:v>43333</c:v>
                </c:pt>
                <c:pt idx="165">
                  <c:v>43334</c:v>
                </c:pt>
                <c:pt idx="166">
                  <c:v>43335</c:v>
                </c:pt>
                <c:pt idx="167">
                  <c:v>43336</c:v>
                </c:pt>
                <c:pt idx="168">
                  <c:v>43337</c:v>
                </c:pt>
                <c:pt idx="169">
                  <c:v>43338</c:v>
                </c:pt>
                <c:pt idx="170">
                  <c:v>43339</c:v>
                </c:pt>
                <c:pt idx="171">
                  <c:v>43340</c:v>
                </c:pt>
                <c:pt idx="172">
                  <c:v>43341</c:v>
                </c:pt>
                <c:pt idx="173">
                  <c:v>43342</c:v>
                </c:pt>
                <c:pt idx="174">
                  <c:v>43343</c:v>
                </c:pt>
                <c:pt idx="175">
                  <c:v>43344</c:v>
                </c:pt>
                <c:pt idx="176">
                  <c:v>43345</c:v>
                </c:pt>
                <c:pt idx="177">
                  <c:v>43346</c:v>
                </c:pt>
                <c:pt idx="178">
                  <c:v>43347</c:v>
                </c:pt>
                <c:pt idx="179">
                  <c:v>43348</c:v>
                </c:pt>
                <c:pt idx="180">
                  <c:v>43349</c:v>
                </c:pt>
                <c:pt idx="181">
                  <c:v>43350</c:v>
                </c:pt>
                <c:pt idx="182">
                  <c:v>43351</c:v>
                </c:pt>
                <c:pt idx="183">
                  <c:v>43352</c:v>
                </c:pt>
                <c:pt idx="184">
                  <c:v>43353</c:v>
                </c:pt>
                <c:pt idx="185">
                  <c:v>43354</c:v>
                </c:pt>
                <c:pt idx="186">
                  <c:v>43355</c:v>
                </c:pt>
                <c:pt idx="187">
                  <c:v>43356</c:v>
                </c:pt>
                <c:pt idx="188">
                  <c:v>43357</c:v>
                </c:pt>
                <c:pt idx="189">
                  <c:v>43358</c:v>
                </c:pt>
                <c:pt idx="190">
                  <c:v>43359</c:v>
                </c:pt>
                <c:pt idx="191">
                  <c:v>43360</c:v>
                </c:pt>
                <c:pt idx="192">
                  <c:v>43361</c:v>
                </c:pt>
                <c:pt idx="193">
                  <c:v>43362</c:v>
                </c:pt>
                <c:pt idx="194">
                  <c:v>43363</c:v>
                </c:pt>
                <c:pt idx="195">
                  <c:v>43364</c:v>
                </c:pt>
                <c:pt idx="196">
                  <c:v>43365</c:v>
                </c:pt>
                <c:pt idx="197">
                  <c:v>43366</c:v>
                </c:pt>
                <c:pt idx="198">
                  <c:v>43367</c:v>
                </c:pt>
                <c:pt idx="199">
                  <c:v>43368</c:v>
                </c:pt>
                <c:pt idx="200">
                  <c:v>43369</c:v>
                </c:pt>
                <c:pt idx="201">
                  <c:v>43370</c:v>
                </c:pt>
                <c:pt idx="202">
                  <c:v>43371</c:v>
                </c:pt>
                <c:pt idx="203">
                  <c:v>43372</c:v>
                </c:pt>
                <c:pt idx="204">
                  <c:v>43373</c:v>
                </c:pt>
                <c:pt idx="205">
                  <c:v>43374</c:v>
                </c:pt>
                <c:pt idx="206">
                  <c:v>43375</c:v>
                </c:pt>
                <c:pt idx="207">
                  <c:v>43376</c:v>
                </c:pt>
                <c:pt idx="208">
                  <c:v>43377</c:v>
                </c:pt>
                <c:pt idx="209">
                  <c:v>43378</c:v>
                </c:pt>
                <c:pt idx="210">
                  <c:v>43379</c:v>
                </c:pt>
                <c:pt idx="211">
                  <c:v>43380</c:v>
                </c:pt>
                <c:pt idx="212">
                  <c:v>43381</c:v>
                </c:pt>
                <c:pt idx="213">
                  <c:v>43382</c:v>
                </c:pt>
                <c:pt idx="214">
                  <c:v>43383</c:v>
                </c:pt>
                <c:pt idx="215">
                  <c:v>43384</c:v>
                </c:pt>
                <c:pt idx="216">
                  <c:v>43385</c:v>
                </c:pt>
                <c:pt idx="217">
                  <c:v>43386</c:v>
                </c:pt>
                <c:pt idx="218">
                  <c:v>43387</c:v>
                </c:pt>
                <c:pt idx="219">
                  <c:v>43388</c:v>
                </c:pt>
                <c:pt idx="220">
                  <c:v>43389</c:v>
                </c:pt>
                <c:pt idx="221">
                  <c:v>43390</c:v>
                </c:pt>
                <c:pt idx="222">
                  <c:v>43391</c:v>
                </c:pt>
                <c:pt idx="223">
                  <c:v>43392</c:v>
                </c:pt>
                <c:pt idx="224">
                  <c:v>43393</c:v>
                </c:pt>
                <c:pt idx="225">
                  <c:v>43394</c:v>
                </c:pt>
                <c:pt idx="226">
                  <c:v>43395</c:v>
                </c:pt>
                <c:pt idx="227">
                  <c:v>43396</c:v>
                </c:pt>
                <c:pt idx="228">
                  <c:v>43397</c:v>
                </c:pt>
                <c:pt idx="229">
                  <c:v>43398</c:v>
                </c:pt>
                <c:pt idx="230">
                  <c:v>43399</c:v>
                </c:pt>
                <c:pt idx="231">
                  <c:v>43400</c:v>
                </c:pt>
                <c:pt idx="232">
                  <c:v>43401</c:v>
                </c:pt>
                <c:pt idx="233">
                  <c:v>43402</c:v>
                </c:pt>
                <c:pt idx="234">
                  <c:v>43403</c:v>
                </c:pt>
                <c:pt idx="235">
                  <c:v>43404</c:v>
                </c:pt>
                <c:pt idx="236">
                  <c:v>43405</c:v>
                </c:pt>
                <c:pt idx="237">
                  <c:v>43406</c:v>
                </c:pt>
                <c:pt idx="238">
                  <c:v>43407</c:v>
                </c:pt>
                <c:pt idx="239">
                  <c:v>43408</c:v>
                </c:pt>
                <c:pt idx="240">
                  <c:v>43409</c:v>
                </c:pt>
                <c:pt idx="241">
                  <c:v>43410</c:v>
                </c:pt>
                <c:pt idx="242">
                  <c:v>43411</c:v>
                </c:pt>
                <c:pt idx="243">
                  <c:v>43412</c:v>
                </c:pt>
                <c:pt idx="244">
                  <c:v>43413</c:v>
                </c:pt>
                <c:pt idx="245">
                  <c:v>43414</c:v>
                </c:pt>
                <c:pt idx="246">
                  <c:v>43415</c:v>
                </c:pt>
                <c:pt idx="247">
                  <c:v>43416</c:v>
                </c:pt>
                <c:pt idx="248">
                  <c:v>43417</c:v>
                </c:pt>
                <c:pt idx="249">
                  <c:v>43418</c:v>
                </c:pt>
                <c:pt idx="250">
                  <c:v>43419</c:v>
                </c:pt>
                <c:pt idx="251">
                  <c:v>43420</c:v>
                </c:pt>
                <c:pt idx="252">
                  <c:v>43421</c:v>
                </c:pt>
                <c:pt idx="253">
                  <c:v>43422</c:v>
                </c:pt>
                <c:pt idx="254">
                  <c:v>43423</c:v>
                </c:pt>
                <c:pt idx="255">
                  <c:v>43424</c:v>
                </c:pt>
                <c:pt idx="256">
                  <c:v>43425</c:v>
                </c:pt>
                <c:pt idx="257">
                  <c:v>43426</c:v>
                </c:pt>
                <c:pt idx="258">
                  <c:v>43427</c:v>
                </c:pt>
                <c:pt idx="259">
                  <c:v>43428</c:v>
                </c:pt>
                <c:pt idx="260">
                  <c:v>43429</c:v>
                </c:pt>
                <c:pt idx="261">
                  <c:v>43430</c:v>
                </c:pt>
                <c:pt idx="262">
                  <c:v>43431</c:v>
                </c:pt>
                <c:pt idx="263">
                  <c:v>43432</c:v>
                </c:pt>
                <c:pt idx="264">
                  <c:v>43433</c:v>
                </c:pt>
                <c:pt idx="265">
                  <c:v>43434</c:v>
                </c:pt>
                <c:pt idx="266">
                  <c:v>43435</c:v>
                </c:pt>
                <c:pt idx="267">
                  <c:v>43436</c:v>
                </c:pt>
                <c:pt idx="268">
                  <c:v>43437</c:v>
                </c:pt>
                <c:pt idx="269">
                  <c:v>43438</c:v>
                </c:pt>
                <c:pt idx="270">
                  <c:v>43439</c:v>
                </c:pt>
                <c:pt idx="271">
                  <c:v>43440</c:v>
                </c:pt>
                <c:pt idx="272">
                  <c:v>43441</c:v>
                </c:pt>
                <c:pt idx="273">
                  <c:v>43442</c:v>
                </c:pt>
                <c:pt idx="274">
                  <c:v>43443</c:v>
                </c:pt>
                <c:pt idx="275">
                  <c:v>43444</c:v>
                </c:pt>
                <c:pt idx="276">
                  <c:v>43445</c:v>
                </c:pt>
                <c:pt idx="277">
                  <c:v>43446</c:v>
                </c:pt>
                <c:pt idx="278">
                  <c:v>43447</c:v>
                </c:pt>
                <c:pt idx="279">
                  <c:v>43448</c:v>
                </c:pt>
                <c:pt idx="280">
                  <c:v>43449</c:v>
                </c:pt>
                <c:pt idx="281">
                  <c:v>43450</c:v>
                </c:pt>
                <c:pt idx="282">
                  <c:v>43451</c:v>
                </c:pt>
                <c:pt idx="283">
                  <c:v>43452</c:v>
                </c:pt>
                <c:pt idx="284">
                  <c:v>43453</c:v>
                </c:pt>
                <c:pt idx="285">
                  <c:v>43454</c:v>
                </c:pt>
                <c:pt idx="286">
                  <c:v>43455</c:v>
                </c:pt>
                <c:pt idx="287">
                  <c:v>43456</c:v>
                </c:pt>
                <c:pt idx="288">
                  <c:v>43457</c:v>
                </c:pt>
                <c:pt idx="289">
                  <c:v>43458</c:v>
                </c:pt>
                <c:pt idx="290">
                  <c:v>43459</c:v>
                </c:pt>
                <c:pt idx="291">
                  <c:v>43460</c:v>
                </c:pt>
                <c:pt idx="292">
                  <c:v>43461</c:v>
                </c:pt>
                <c:pt idx="293">
                  <c:v>43462</c:v>
                </c:pt>
                <c:pt idx="294">
                  <c:v>43463</c:v>
                </c:pt>
                <c:pt idx="295">
                  <c:v>43464</c:v>
                </c:pt>
                <c:pt idx="296">
                  <c:v>43465</c:v>
                </c:pt>
                <c:pt idx="297">
                  <c:v>43466</c:v>
                </c:pt>
                <c:pt idx="298">
                  <c:v>43467</c:v>
                </c:pt>
                <c:pt idx="299">
                  <c:v>43468</c:v>
                </c:pt>
                <c:pt idx="300">
                  <c:v>43469</c:v>
                </c:pt>
                <c:pt idx="301">
                  <c:v>43470</c:v>
                </c:pt>
                <c:pt idx="302">
                  <c:v>43471</c:v>
                </c:pt>
                <c:pt idx="303">
                  <c:v>43472</c:v>
                </c:pt>
                <c:pt idx="304">
                  <c:v>43473</c:v>
                </c:pt>
                <c:pt idx="305">
                  <c:v>43474</c:v>
                </c:pt>
                <c:pt idx="306">
                  <c:v>43475</c:v>
                </c:pt>
                <c:pt idx="307">
                  <c:v>43476</c:v>
                </c:pt>
                <c:pt idx="308">
                  <c:v>43477</c:v>
                </c:pt>
                <c:pt idx="309">
                  <c:v>43478</c:v>
                </c:pt>
                <c:pt idx="310">
                  <c:v>43479</c:v>
                </c:pt>
                <c:pt idx="311">
                  <c:v>43480</c:v>
                </c:pt>
                <c:pt idx="312">
                  <c:v>43481</c:v>
                </c:pt>
                <c:pt idx="313">
                  <c:v>43482</c:v>
                </c:pt>
                <c:pt idx="314">
                  <c:v>43483</c:v>
                </c:pt>
                <c:pt idx="315">
                  <c:v>43484</c:v>
                </c:pt>
                <c:pt idx="316">
                  <c:v>43485</c:v>
                </c:pt>
                <c:pt idx="317">
                  <c:v>43486</c:v>
                </c:pt>
                <c:pt idx="318">
                  <c:v>43487</c:v>
                </c:pt>
                <c:pt idx="319">
                  <c:v>43488</c:v>
                </c:pt>
                <c:pt idx="320">
                  <c:v>43489</c:v>
                </c:pt>
                <c:pt idx="321">
                  <c:v>43490</c:v>
                </c:pt>
                <c:pt idx="322">
                  <c:v>43491</c:v>
                </c:pt>
                <c:pt idx="323">
                  <c:v>43492</c:v>
                </c:pt>
                <c:pt idx="324">
                  <c:v>43493</c:v>
                </c:pt>
                <c:pt idx="325">
                  <c:v>43494</c:v>
                </c:pt>
                <c:pt idx="326">
                  <c:v>43495</c:v>
                </c:pt>
                <c:pt idx="327">
                  <c:v>43496</c:v>
                </c:pt>
                <c:pt idx="328">
                  <c:v>43497</c:v>
                </c:pt>
                <c:pt idx="329">
                  <c:v>43498</c:v>
                </c:pt>
                <c:pt idx="330">
                  <c:v>43499</c:v>
                </c:pt>
                <c:pt idx="331">
                  <c:v>43500</c:v>
                </c:pt>
                <c:pt idx="332">
                  <c:v>43501</c:v>
                </c:pt>
                <c:pt idx="333">
                  <c:v>43502</c:v>
                </c:pt>
                <c:pt idx="334">
                  <c:v>43503</c:v>
                </c:pt>
                <c:pt idx="335">
                  <c:v>43504</c:v>
                </c:pt>
                <c:pt idx="336">
                  <c:v>43505</c:v>
                </c:pt>
                <c:pt idx="337">
                  <c:v>43506</c:v>
                </c:pt>
                <c:pt idx="338">
                  <c:v>43507</c:v>
                </c:pt>
                <c:pt idx="339">
                  <c:v>43508</c:v>
                </c:pt>
                <c:pt idx="340">
                  <c:v>43509</c:v>
                </c:pt>
                <c:pt idx="341">
                  <c:v>43510</c:v>
                </c:pt>
                <c:pt idx="342">
                  <c:v>43511</c:v>
                </c:pt>
                <c:pt idx="343">
                  <c:v>43512</c:v>
                </c:pt>
                <c:pt idx="344">
                  <c:v>43513</c:v>
                </c:pt>
                <c:pt idx="345">
                  <c:v>43514</c:v>
                </c:pt>
                <c:pt idx="346">
                  <c:v>43515</c:v>
                </c:pt>
                <c:pt idx="347">
                  <c:v>43516</c:v>
                </c:pt>
                <c:pt idx="348">
                  <c:v>43517</c:v>
                </c:pt>
                <c:pt idx="349">
                  <c:v>43518</c:v>
                </c:pt>
                <c:pt idx="350">
                  <c:v>43519</c:v>
                </c:pt>
                <c:pt idx="351">
                  <c:v>43520</c:v>
                </c:pt>
                <c:pt idx="352">
                  <c:v>43521</c:v>
                </c:pt>
                <c:pt idx="353">
                  <c:v>43522</c:v>
                </c:pt>
                <c:pt idx="354">
                  <c:v>43523</c:v>
                </c:pt>
                <c:pt idx="355">
                  <c:v>43524</c:v>
                </c:pt>
                <c:pt idx="356">
                  <c:v>43525</c:v>
                </c:pt>
                <c:pt idx="357">
                  <c:v>43526</c:v>
                </c:pt>
                <c:pt idx="358">
                  <c:v>43527</c:v>
                </c:pt>
                <c:pt idx="359">
                  <c:v>43528</c:v>
                </c:pt>
                <c:pt idx="360">
                  <c:v>43529</c:v>
                </c:pt>
                <c:pt idx="361">
                  <c:v>43530</c:v>
                </c:pt>
                <c:pt idx="362">
                  <c:v>43531</c:v>
                </c:pt>
                <c:pt idx="363">
                  <c:v>43532</c:v>
                </c:pt>
                <c:pt idx="364">
                  <c:v>43533</c:v>
                </c:pt>
                <c:pt idx="365">
                  <c:v>43534</c:v>
                </c:pt>
                <c:pt idx="366">
                  <c:v>43535</c:v>
                </c:pt>
                <c:pt idx="367">
                  <c:v>43536</c:v>
                </c:pt>
                <c:pt idx="368">
                  <c:v>43537</c:v>
                </c:pt>
                <c:pt idx="369">
                  <c:v>43538</c:v>
                </c:pt>
                <c:pt idx="370">
                  <c:v>43539</c:v>
                </c:pt>
                <c:pt idx="371">
                  <c:v>43540</c:v>
                </c:pt>
                <c:pt idx="372">
                  <c:v>43541</c:v>
                </c:pt>
                <c:pt idx="373">
                  <c:v>43542</c:v>
                </c:pt>
                <c:pt idx="374">
                  <c:v>43543</c:v>
                </c:pt>
                <c:pt idx="375">
                  <c:v>43544</c:v>
                </c:pt>
                <c:pt idx="376">
                  <c:v>43545</c:v>
                </c:pt>
                <c:pt idx="377">
                  <c:v>43546</c:v>
                </c:pt>
                <c:pt idx="378">
                  <c:v>43547</c:v>
                </c:pt>
                <c:pt idx="379">
                  <c:v>43548</c:v>
                </c:pt>
                <c:pt idx="380">
                  <c:v>43549</c:v>
                </c:pt>
                <c:pt idx="381">
                  <c:v>43550</c:v>
                </c:pt>
                <c:pt idx="382">
                  <c:v>43551</c:v>
                </c:pt>
                <c:pt idx="383">
                  <c:v>43552</c:v>
                </c:pt>
                <c:pt idx="384">
                  <c:v>43553</c:v>
                </c:pt>
                <c:pt idx="385">
                  <c:v>43554</c:v>
                </c:pt>
                <c:pt idx="386">
                  <c:v>43555</c:v>
                </c:pt>
                <c:pt idx="387">
                  <c:v>43556</c:v>
                </c:pt>
                <c:pt idx="388">
                  <c:v>43557</c:v>
                </c:pt>
                <c:pt idx="389">
                  <c:v>43558</c:v>
                </c:pt>
                <c:pt idx="390">
                  <c:v>43559</c:v>
                </c:pt>
                <c:pt idx="391">
                  <c:v>43560</c:v>
                </c:pt>
                <c:pt idx="392">
                  <c:v>43561</c:v>
                </c:pt>
                <c:pt idx="393">
                  <c:v>43562</c:v>
                </c:pt>
                <c:pt idx="394">
                  <c:v>43563</c:v>
                </c:pt>
                <c:pt idx="395">
                  <c:v>43564</c:v>
                </c:pt>
                <c:pt idx="396">
                  <c:v>43565</c:v>
                </c:pt>
                <c:pt idx="397">
                  <c:v>43566</c:v>
                </c:pt>
                <c:pt idx="398">
                  <c:v>43567</c:v>
                </c:pt>
                <c:pt idx="399">
                  <c:v>43568</c:v>
                </c:pt>
                <c:pt idx="400">
                  <c:v>43569</c:v>
                </c:pt>
                <c:pt idx="401">
                  <c:v>43570</c:v>
                </c:pt>
                <c:pt idx="402">
                  <c:v>43571</c:v>
                </c:pt>
                <c:pt idx="403">
                  <c:v>43572</c:v>
                </c:pt>
                <c:pt idx="404">
                  <c:v>43573</c:v>
                </c:pt>
                <c:pt idx="405">
                  <c:v>43574</c:v>
                </c:pt>
                <c:pt idx="406">
                  <c:v>43575</c:v>
                </c:pt>
                <c:pt idx="407">
                  <c:v>43576</c:v>
                </c:pt>
                <c:pt idx="408">
                  <c:v>43577</c:v>
                </c:pt>
                <c:pt idx="409">
                  <c:v>43578</c:v>
                </c:pt>
                <c:pt idx="410">
                  <c:v>43579</c:v>
                </c:pt>
                <c:pt idx="411">
                  <c:v>43580</c:v>
                </c:pt>
                <c:pt idx="412">
                  <c:v>43581</c:v>
                </c:pt>
                <c:pt idx="413">
                  <c:v>43582</c:v>
                </c:pt>
                <c:pt idx="414">
                  <c:v>43583</c:v>
                </c:pt>
                <c:pt idx="415">
                  <c:v>43584</c:v>
                </c:pt>
                <c:pt idx="416">
                  <c:v>43585</c:v>
                </c:pt>
              </c:numCache>
            </c:numRef>
          </c:cat>
          <c:val>
            <c:numRef>
              <c:f>'R03a Engagement Timeline'!$B$6:$B$422</c:f>
              <c:numCache>
                <c:formatCode>General</c:formatCode>
                <c:ptCount val="417"/>
                <c:pt idx="0">
                  <c:v>0</c:v>
                </c:pt>
                <c:pt idx="1">
                  <c:v>0</c:v>
                </c:pt>
                <c:pt idx="2">
                  <c:v>0</c:v>
                </c:pt>
                <c:pt idx="3">
                  <c:v>0</c:v>
                </c:pt>
                <c:pt idx="4">
                  <c:v>32</c:v>
                </c:pt>
                <c:pt idx="5">
                  <c:v>55</c:v>
                </c:pt>
                <c:pt idx="6">
                  <c:v>55</c:v>
                </c:pt>
                <c:pt idx="7">
                  <c:v>55</c:v>
                </c:pt>
                <c:pt idx="8">
                  <c:v>55</c:v>
                </c:pt>
                <c:pt idx="9">
                  <c:v>55</c:v>
                </c:pt>
                <c:pt idx="10">
                  <c:v>55</c:v>
                </c:pt>
                <c:pt idx="11">
                  <c:v>55</c:v>
                </c:pt>
                <c:pt idx="12">
                  <c:v>55</c:v>
                </c:pt>
                <c:pt idx="13">
                  <c:v>55</c:v>
                </c:pt>
                <c:pt idx="14">
                  <c:v>55</c:v>
                </c:pt>
                <c:pt idx="15">
                  <c:v>55</c:v>
                </c:pt>
                <c:pt idx="16">
                  <c:v>55</c:v>
                </c:pt>
                <c:pt idx="17">
                  <c:v>55</c:v>
                </c:pt>
                <c:pt idx="18">
                  <c:v>55</c:v>
                </c:pt>
                <c:pt idx="19">
                  <c:v>55</c:v>
                </c:pt>
                <c:pt idx="20">
                  <c:v>55</c:v>
                </c:pt>
                <c:pt idx="21">
                  <c:v>55</c:v>
                </c:pt>
                <c:pt idx="22">
                  <c:v>55</c:v>
                </c:pt>
                <c:pt idx="23">
                  <c:v>55</c:v>
                </c:pt>
                <c:pt idx="24">
                  <c:v>55</c:v>
                </c:pt>
                <c:pt idx="25">
                  <c:v>55</c:v>
                </c:pt>
                <c:pt idx="26">
                  <c:v>55</c:v>
                </c:pt>
                <c:pt idx="27">
                  <c:v>55</c:v>
                </c:pt>
                <c:pt idx="28">
                  <c:v>55</c:v>
                </c:pt>
                <c:pt idx="29">
                  <c:v>55</c:v>
                </c:pt>
                <c:pt idx="30">
                  <c:v>55</c:v>
                </c:pt>
                <c:pt idx="31">
                  <c:v>55</c:v>
                </c:pt>
                <c:pt idx="32">
                  <c:v>55</c:v>
                </c:pt>
                <c:pt idx="33">
                  <c:v>55</c:v>
                </c:pt>
                <c:pt idx="34">
                  <c:v>55</c:v>
                </c:pt>
                <c:pt idx="35">
                  <c:v>55</c:v>
                </c:pt>
                <c:pt idx="36">
                  <c:v>55</c:v>
                </c:pt>
                <c:pt idx="37">
                  <c:v>55</c:v>
                </c:pt>
                <c:pt idx="38">
                  <c:v>55</c:v>
                </c:pt>
                <c:pt idx="39">
                  <c:v>55</c:v>
                </c:pt>
                <c:pt idx="40">
                  <c:v>55</c:v>
                </c:pt>
                <c:pt idx="41">
                  <c:v>55</c:v>
                </c:pt>
                <c:pt idx="42">
                  <c:v>55</c:v>
                </c:pt>
                <c:pt idx="43">
                  <c:v>55</c:v>
                </c:pt>
                <c:pt idx="44">
                  <c:v>55</c:v>
                </c:pt>
                <c:pt idx="45">
                  <c:v>55</c:v>
                </c:pt>
                <c:pt idx="46">
                  <c:v>55</c:v>
                </c:pt>
                <c:pt idx="47">
                  <c:v>55</c:v>
                </c:pt>
                <c:pt idx="48">
                  <c:v>55</c:v>
                </c:pt>
                <c:pt idx="49">
                  <c:v>55</c:v>
                </c:pt>
                <c:pt idx="50">
                  <c:v>55</c:v>
                </c:pt>
                <c:pt idx="51">
                  <c:v>55</c:v>
                </c:pt>
                <c:pt idx="52">
                  <c:v>55</c:v>
                </c:pt>
                <c:pt idx="53">
                  <c:v>55</c:v>
                </c:pt>
                <c:pt idx="54">
                  <c:v>55</c:v>
                </c:pt>
                <c:pt idx="55">
                  <c:v>55</c:v>
                </c:pt>
                <c:pt idx="56">
                  <c:v>55</c:v>
                </c:pt>
                <c:pt idx="57">
                  <c:v>55</c:v>
                </c:pt>
                <c:pt idx="58">
                  <c:v>55</c:v>
                </c:pt>
                <c:pt idx="59">
                  <c:v>55</c:v>
                </c:pt>
                <c:pt idx="60">
                  <c:v>55</c:v>
                </c:pt>
                <c:pt idx="61">
                  <c:v>55</c:v>
                </c:pt>
                <c:pt idx="62">
                  <c:v>55</c:v>
                </c:pt>
                <c:pt idx="63">
                  <c:v>55</c:v>
                </c:pt>
                <c:pt idx="64">
                  <c:v>55</c:v>
                </c:pt>
                <c:pt idx="65">
                  <c:v>55</c:v>
                </c:pt>
                <c:pt idx="66">
                  <c:v>55</c:v>
                </c:pt>
                <c:pt idx="67">
                  <c:v>55</c:v>
                </c:pt>
                <c:pt idx="68">
                  <c:v>55</c:v>
                </c:pt>
                <c:pt idx="69">
                  <c:v>55</c:v>
                </c:pt>
                <c:pt idx="70">
                  <c:v>55</c:v>
                </c:pt>
                <c:pt idx="71">
                  <c:v>55</c:v>
                </c:pt>
                <c:pt idx="72">
                  <c:v>55</c:v>
                </c:pt>
                <c:pt idx="73">
                  <c:v>55</c:v>
                </c:pt>
                <c:pt idx="74">
                  <c:v>55</c:v>
                </c:pt>
                <c:pt idx="75">
                  <c:v>55</c:v>
                </c:pt>
                <c:pt idx="76">
                  <c:v>55</c:v>
                </c:pt>
                <c:pt idx="77">
                  <c:v>55</c:v>
                </c:pt>
                <c:pt idx="78">
                  <c:v>55</c:v>
                </c:pt>
                <c:pt idx="79">
                  <c:v>55</c:v>
                </c:pt>
                <c:pt idx="80">
                  <c:v>55</c:v>
                </c:pt>
                <c:pt idx="81">
                  <c:v>55</c:v>
                </c:pt>
                <c:pt idx="82">
                  <c:v>55</c:v>
                </c:pt>
                <c:pt idx="83">
                  <c:v>55</c:v>
                </c:pt>
                <c:pt idx="84">
                  <c:v>55</c:v>
                </c:pt>
                <c:pt idx="85">
                  <c:v>55</c:v>
                </c:pt>
                <c:pt idx="86">
                  <c:v>55</c:v>
                </c:pt>
                <c:pt idx="87">
                  <c:v>55</c:v>
                </c:pt>
                <c:pt idx="88">
                  <c:v>55</c:v>
                </c:pt>
                <c:pt idx="89">
                  <c:v>55</c:v>
                </c:pt>
                <c:pt idx="90">
                  <c:v>55</c:v>
                </c:pt>
                <c:pt idx="91">
                  <c:v>55</c:v>
                </c:pt>
                <c:pt idx="92">
                  <c:v>55</c:v>
                </c:pt>
                <c:pt idx="93">
                  <c:v>55</c:v>
                </c:pt>
                <c:pt idx="94">
                  <c:v>55</c:v>
                </c:pt>
                <c:pt idx="95">
                  <c:v>55</c:v>
                </c:pt>
                <c:pt idx="96">
                  <c:v>55</c:v>
                </c:pt>
                <c:pt idx="97">
                  <c:v>55</c:v>
                </c:pt>
                <c:pt idx="98">
                  <c:v>55</c:v>
                </c:pt>
                <c:pt idx="99">
                  <c:v>55</c:v>
                </c:pt>
                <c:pt idx="100">
                  <c:v>55</c:v>
                </c:pt>
                <c:pt idx="101">
                  <c:v>55</c:v>
                </c:pt>
                <c:pt idx="102">
                  <c:v>55</c:v>
                </c:pt>
                <c:pt idx="103">
                  <c:v>55</c:v>
                </c:pt>
                <c:pt idx="104">
                  <c:v>55</c:v>
                </c:pt>
                <c:pt idx="105">
                  <c:v>55</c:v>
                </c:pt>
                <c:pt idx="106">
                  <c:v>55</c:v>
                </c:pt>
                <c:pt idx="107">
                  <c:v>55</c:v>
                </c:pt>
                <c:pt idx="108">
                  <c:v>55</c:v>
                </c:pt>
                <c:pt idx="109">
                  <c:v>55</c:v>
                </c:pt>
                <c:pt idx="110">
                  <c:v>55</c:v>
                </c:pt>
                <c:pt idx="111">
                  <c:v>55</c:v>
                </c:pt>
                <c:pt idx="112">
                  <c:v>55</c:v>
                </c:pt>
                <c:pt idx="113">
                  <c:v>55</c:v>
                </c:pt>
                <c:pt idx="114">
                  <c:v>55</c:v>
                </c:pt>
                <c:pt idx="115">
                  <c:v>55</c:v>
                </c:pt>
                <c:pt idx="116">
                  <c:v>55</c:v>
                </c:pt>
                <c:pt idx="117">
                  <c:v>55</c:v>
                </c:pt>
                <c:pt idx="118">
                  <c:v>55</c:v>
                </c:pt>
                <c:pt idx="119">
                  <c:v>55</c:v>
                </c:pt>
                <c:pt idx="120">
                  <c:v>55</c:v>
                </c:pt>
                <c:pt idx="121">
                  <c:v>55</c:v>
                </c:pt>
                <c:pt idx="122">
                  <c:v>55</c:v>
                </c:pt>
                <c:pt idx="123">
                  <c:v>55</c:v>
                </c:pt>
                <c:pt idx="124">
                  <c:v>55</c:v>
                </c:pt>
                <c:pt idx="125">
                  <c:v>55</c:v>
                </c:pt>
                <c:pt idx="126">
                  <c:v>55</c:v>
                </c:pt>
                <c:pt idx="127">
                  <c:v>55</c:v>
                </c:pt>
                <c:pt idx="128">
                  <c:v>55</c:v>
                </c:pt>
                <c:pt idx="129">
                  <c:v>55</c:v>
                </c:pt>
                <c:pt idx="130">
                  <c:v>55</c:v>
                </c:pt>
                <c:pt idx="131">
                  <c:v>55</c:v>
                </c:pt>
                <c:pt idx="132">
                  <c:v>55</c:v>
                </c:pt>
                <c:pt idx="133">
                  <c:v>55</c:v>
                </c:pt>
                <c:pt idx="134">
                  <c:v>55</c:v>
                </c:pt>
                <c:pt idx="135">
                  <c:v>55</c:v>
                </c:pt>
                <c:pt idx="136">
                  <c:v>55</c:v>
                </c:pt>
                <c:pt idx="137">
                  <c:v>55</c:v>
                </c:pt>
                <c:pt idx="138">
                  <c:v>55</c:v>
                </c:pt>
                <c:pt idx="139">
                  <c:v>55</c:v>
                </c:pt>
                <c:pt idx="140">
                  <c:v>55</c:v>
                </c:pt>
                <c:pt idx="141">
                  <c:v>55</c:v>
                </c:pt>
                <c:pt idx="142">
                  <c:v>55</c:v>
                </c:pt>
                <c:pt idx="143">
                  <c:v>55</c:v>
                </c:pt>
                <c:pt idx="144">
                  <c:v>55</c:v>
                </c:pt>
                <c:pt idx="145">
                  <c:v>55</c:v>
                </c:pt>
                <c:pt idx="146">
                  <c:v>55</c:v>
                </c:pt>
                <c:pt idx="147">
                  <c:v>55</c:v>
                </c:pt>
                <c:pt idx="148">
                  <c:v>55</c:v>
                </c:pt>
                <c:pt idx="149">
                  <c:v>55</c:v>
                </c:pt>
                <c:pt idx="150">
                  <c:v>55</c:v>
                </c:pt>
                <c:pt idx="151">
                  <c:v>55</c:v>
                </c:pt>
                <c:pt idx="152">
                  <c:v>55</c:v>
                </c:pt>
                <c:pt idx="153">
                  <c:v>55</c:v>
                </c:pt>
                <c:pt idx="154">
                  <c:v>55</c:v>
                </c:pt>
                <c:pt idx="155">
                  <c:v>55</c:v>
                </c:pt>
                <c:pt idx="156">
                  <c:v>55</c:v>
                </c:pt>
                <c:pt idx="157">
                  <c:v>55</c:v>
                </c:pt>
                <c:pt idx="158">
                  <c:v>55</c:v>
                </c:pt>
                <c:pt idx="159">
                  <c:v>55</c:v>
                </c:pt>
                <c:pt idx="160">
                  <c:v>55</c:v>
                </c:pt>
                <c:pt idx="161">
                  <c:v>55</c:v>
                </c:pt>
                <c:pt idx="162">
                  <c:v>55</c:v>
                </c:pt>
                <c:pt idx="163">
                  <c:v>55</c:v>
                </c:pt>
                <c:pt idx="164">
                  <c:v>55</c:v>
                </c:pt>
                <c:pt idx="165">
                  <c:v>55</c:v>
                </c:pt>
                <c:pt idx="166">
                  <c:v>55</c:v>
                </c:pt>
                <c:pt idx="167">
                  <c:v>55</c:v>
                </c:pt>
                <c:pt idx="168">
                  <c:v>55</c:v>
                </c:pt>
                <c:pt idx="169">
                  <c:v>55</c:v>
                </c:pt>
                <c:pt idx="170">
                  <c:v>55</c:v>
                </c:pt>
                <c:pt idx="171">
                  <c:v>55</c:v>
                </c:pt>
                <c:pt idx="172">
                  <c:v>55</c:v>
                </c:pt>
                <c:pt idx="173">
                  <c:v>55</c:v>
                </c:pt>
                <c:pt idx="174">
                  <c:v>55</c:v>
                </c:pt>
                <c:pt idx="175">
                  <c:v>55</c:v>
                </c:pt>
                <c:pt idx="176">
                  <c:v>55</c:v>
                </c:pt>
                <c:pt idx="177">
                  <c:v>55</c:v>
                </c:pt>
                <c:pt idx="178">
                  <c:v>55</c:v>
                </c:pt>
                <c:pt idx="179">
                  <c:v>55</c:v>
                </c:pt>
                <c:pt idx="180">
                  <c:v>55</c:v>
                </c:pt>
                <c:pt idx="181">
                  <c:v>55</c:v>
                </c:pt>
                <c:pt idx="182">
                  <c:v>55</c:v>
                </c:pt>
                <c:pt idx="183">
                  <c:v>55</c:v>
                </c:pt>
                <c:pt idx="184">
                  <c:v>55</c:v>
                </c:pt>
                <c:pt idx="185">
                  <c:v>55</c:v>
                </c:pt>
                <c:pt idx="186">
                  <c:v>55</c:v>
                </c:pt>
                <c:pt idx="187">
                  <c:v>55</c:v>
                </c:pt>
                <c:pt idx="188">
                  <c:v>55</c:v>
                </c:pt>
                <c:pt idx="189">
                  <c:v>55</c:v>
                </c:pt>
                <c:pt idx="190">
                  <c:v>55</c:v>
                </c:pt>
                <c:pt idx="191">
                  <c:v>55</c:v>
                </c:pt>
                <c:pt idx="192">
                  <c:v>55</c:v>
                </c:pt>
                <c:pt idx="193">
                  <c:v>55</c:v>
                </c:pt>
                <c:pt idx="194">
                  <c:v>55</c:v>
                </c:pt>
                <c:pt idx="195">
                  <c:v>55</c:v>
                </c:pt>
                <c:pt idx="196">
                  <c:v>55</c:v>
                </c:pt>
                <c:pt idx="197">
                  <c:v>55</c:v>
                </c:pt>
                <c:pt idx="198">
                  <c:v>55</c:v>
                </c:pt>
                <c:pt idx="199">
                  <c:v>55</c:v>
                </c:pt>
                <c:pt idx="200">
                  <c:v>55</c:v>
                </c:pt>
                <c:pt idx="201">
                  <c:v>55</c:v>
                </c:pt>
                <c:pt idx="202">
                  <c:v>55</c:v>
                </c:pt>
                <c:pt idx="203">
                  <c:v>55</c:v>
                </c:pt>
                <c:pt idx="204">
                  <c:v>55</c:v>
                </c:pt>
                <c:pt idx="205">
                  <c:v>55</c:v>
                </c:pt>
                <c:pt idx="206">
                  <c:v>55</c:v>
                </c:pt>
                <c:pt idx="207">
                  <c:v>55</c:v>
                </c:pt>
                <c:pt idx="208">
                  <c:v>55</c:v>
                </c:pt>
                <c:pt idx="209">
                  <c:v>55</c:v>
                </c:pt>
                <c:pt idx="210">
                  <c:v>55</c:v>
                </c:pt>
                <c:pt idx="211">
                  <c:v>55</c:v>
                </c:pt>
                <c:pt idx="212">
                  <c:v>55</c:v>
                </c:pt>
                <c:pt idx="213">
                  <c:v>55</c:v>
                </c:pt>
                <c:pt idx="214">
                  <c:v>55</c:v>
                </c:pt>
                <c:pt idx="215">
                  <c:v>55</c:v>
                </c:pt>
                <c:pt idx="216">
                  <c:v>55</c:v>
                </c:pt>
                <c:pt idx="217">
                  <c:v>55</c:v>
                </c:pt>
                <c:pt idx="218">
                  <c:v>55</c:v>
                </c:pt>
                <c:pt idx="219">
                  <c:v>55</c:v>
                </c:pt>
                <c:pt idx="220">
                  <c:v>55</c:v>
                </c:pt>
                <c:pt idx="221">
                  <c:v>55</c:v>
                </c:pt>
                <c:pt idx="222">
                  <c:v>55</c:v>
                </c:pt>
                <c:pt idx="223">
                  <c:v>55</c:v>
                </c:pt>
                <c:pt idx="224">
                  <c:v>55</c:v>
                </c:pt>
                <c:pt idx="225">
                  <c:v>55</c:v>
                </c:pt>
                <c:pt idx="226">
                  <c:v>55</c:v>
                </c:pt>
                <c:pt idx="227">
                  <c:v>55</c:v>
                </c:pt>
                <c:pt idx="228">
                  <c:v>55</c:v>
                </c:pt>
                <c:pt idx="229">
                  <c:v>55</c:v>
                </c:pt>
                <c:pt idx="230">
                  <c:v>55</c:v>
                </c:pt>
                <c:pt idx="231">
                  <c:v>55</c:v>
                </c:pt>
                <c:pt idx="232">
                  <c:v>55</c:v>
                </c:pt>
                <c:pt idx="233">
                  <c:v>55</c:v>
                </c:pt>
                <c:pt idx="234">
                  <c:v>55</c:v>
                </c:pt>
                <c:pt idx="235">
                  <c:v>55</c:v>
                </c:pt>
                <c:pt idx="236">
                  <c:v>55</c:v>
                </c:pt>
                <c:pt idx="237">
                  <c:v>55</c:v>
                </c:pt>
                <c:pt idx="238">
                  <c:v>55</c:v>
                </c:pt>
                <c:pt idx="239">
                  <c:v>55</c:v>
                </c:pt>
                <c:pt idx="240">
                  <c:v>55</c:v>
                </c:pt>
                <c:pt idx="241">
                  <c:v>55</c:v>
                </c:pt>
                <c:pt idx="242">
                  <c:v>55</c:v>
                </c:pt>
                <c:pt idx="243">
                  <c:v>55</c:v>
                </c:pt>
                <c:pt idx="244">
                  <c:v>55</c:v>
                </c:pt>
                <c:pt idx="245">
                  <c:v>55</c:v>
                </c:pt>
                <c:pt idx="246">
                  <c:v>55</c:v>
                </c:pt>
                <c:pt idx="247">
                  <c:v>55</c:v>
                </c:pt>
                <c:pt idx="248">
                  <c:v>55</c:v>
                </c:pt>
                <c:pt idx="249">
                  <c:v>55</c:v>
                </c:pt>
                <c:pt idx="250">
                  <c:v>55</c:v>
                </c:pt>
                <c:pt idx="251">
                  <c:v>55</c:v>
                </c:pt>
                <c:pt idx="252">
                  <c:v>55</c:v>
                </c:pt>
                <c:pt idx="253">
                  <c:v>55</c:v>
                </c:pt>
                <c:pt idx="254">
                  <c:v>55</c:v>
                </c:pt>
                <c:pt idx="255">
                  <c:v>55</c:v>
                </c:pt>
                <c:pt idx="256">
                  <c:v>55</c:v>
                </c:pt>
                <c:pt idx="257">
                  <c:v>55</c:v>
                </c:pt>
                <c:pt idx="258">
                  <c:v>55</c:v>
                </c:pt>
                <c:pt idx="259">
                  <c:v>55</c:v>
                </c:pt>
                <c:pt idx="260">
                  <c:v>55</c:v>
                </c:pt>
                <c:pt idx="261">
                  <c:v>55</c:v>
                </c:pt>
                <c:pt idx="262">
                  <c:v>55</c:v>
                </c:pt>
                <c:pt idx="263">
                  <c:v>55</c:v>
                </c:pt>
                <c:pt idx="264">
                  <c:v>55</c:v>
                </c:pt>
                <c:pt idx="265">
                  <c:v>55</c:v>
                </c:pt>
                <c:pt idx="266">
                  <c:v>55</c:v>
                </c:pt>
                <c:pt idx="267">
                  <c:v>55</c:v>
                </c:pt>
                <c:pt idx="268">
                  <c:v>55</c:v>
                </c:pt>
                <c:pt idx="269">
                  <c:v>55</c:v>
                </c:pt>
                <c:pt idx="270">
                  <c:v>55</c:v>
                </c:pt>
                <c:pt idx="271">
                  <c:v>55</c:v>
                </c:pt>
                <c:pt idx="272">
                  <c:v>55</c:v>
                </c:pt>
                <c:pt idx="273">
                  <c:v>55</c:v>
                </c:pt>
                <c:pt idx="274">
                  <c:v>55</c:v>
                </c:pt>
                <c:pt idx="275">
                  <c:v>55</c:v>
                </c:pt>
                <c:pt idx="276">
                  <c:v>55</c:v>
                </c:pt>
                <c:pt idx="277">
                  <c:v>62</c:v>
                </c:pt>
                <c:pt idx="278">
                  <c:v>62</c:v>
                </c:pt>
                <c:pt idx="279">
                  <c:v>62</c:v>
                </c:pt>
                <c:pt idx="280">
                  <c:v>62</c:v>
                </c:pt>
                <c:pt idx="281">
                  <c:v>62</c:v>
                </c:pt>
                <c:pt idx="282">
                  <c:v>62</c:v>
                </c:pt>
                <c:pt idx="283">
                  <c:v>62</c:v>
                </c:pt>
                <c:pt idx="284">
                  <c:v>62</c:v>
                </c:pt>
                <c:pt idx="285">
                  <c:v>62</c:v>
                </c:pt>
                <c:pt idx="286">
                  <c:v>62</c:v>
                </c:pt>
                <c:pt idx="287">
                  <c:v>62</c:v>
                </c:pt>
                <c:pt idx="288">
                  <c:v>62</c:v>
                </c:pt>
                <c:pt idx="289">
                  <c:v>62</c:v>
                </c:pt>
                <c:pt idx="290">
                  <c:v>62</c:v>
                </c:pt>
                <c:pt idx="291">
                  <c:v>62</c:v>
                </c:pt>
                <c:pt idx="292">
                  <c:v>62</c:v>
                </c:pt>
                <c:pt idx="293">
                  <c:v>62</c:v>
                </c:pt>
                <c:pt idx="294">
                  <c:v>62</c:v>
                </c:pt>
                <c:pt idx="295">
                  <c:v>62</c:v>
                </c:pt>
                <c:pt idx="296">
                  <c:v>62</c:v>
                </c:pt>
                <c:pt idx="297">
                  <c:v>62</c:v>
                </c:pt>
                <c:pt idx="298">
                  <c:v>62</c:v>
                </c:pt>
                <c:pt idx="299">
                  <c:v>62</c:v>
                </c:pt>
                <c:pt idx="300">
                  <c:v>62</c:v>
                </c:pt>
                <c:pt idx="301">
                  <c:v>62</c:v>
                </c:pt>
                <c:pt idx="302">
                  <c:v>62</c:v>
                </c:pt>
                <c:pt idx="303">
                  <c:v>62</c:v>
                </c:pt>
                <c:pt idx="304">
                  <c:v>62</c:v>
                </c:pt>
                <c:pt idx="305">
                  <c:v>62</c:v>
                </c:pt>
                <c:pt idx="306">
                  <c:v>62</c:v>
                </c:pt>
                <c:pt idx="307">
                  <c:v>62</c:v>
                </c:pt>
                <c:pt idx="308">
                  <c:v>62</c:v>
                </c:pt>
                <c:pt idx="309">
                  <c:v>62</c:v>
                </c:pt>
                <c:pt idx="310">
                  <c:v>62</c:v>
                </c:pt>
                <c:pt idx="311">
                  <c:v>62</c:v>
                </c:pt>
                <c:pt idx="312">
                  <c:v>62</c:v>
                </c:pt>
                <c:pt idx="313">
                  <c:v>62</c:v>
                </c:pt>
                <c:pt idx="314">
                  <c:v>62</c:v>
                </c:pt>
                <c:pt idx="315">
                  <c:v>62</c:v>
                </c:pt>
                <c:pt idx="316">
                  <c:v>62</c:v>
                </c:pt>
                <c:pt idx="317">
                  <c:v>62</c:v>
                </c:pt>
                <c:pt idx="318">
                  <c:v>62</c:v>
                </c:pt>
                <c:pt idx="319">
                  <c:v>62</c:v>
                </c:pt>
                <c:pt idx="320">
                  <c:v>62</c:v>
                </c:pt>
                <c:pt idx="321">
                  <c:v>62</c:v>
                </c:pt>
                <c:pt idx="322">
                  <c:v>62</c:v>
                </c:pt>
                <c:pt idx="323">
                  <c:v>62</c:v>
                </c:pt>
                <c:pt idx="324">
                  <c:v>62</c:v>
                </c:pt>
                <c:pt idx="325">
                  <c:v>62</c:v>
                </c:pt>
                <c:pt idx="326">
                  <c:v>62</c:v>
                </c:pt>
                <c:pt idx="327">
                  <c:v>62</c:v>
                </c:pt>
                <c:pt idx="328">
                  <c:v>62</c:v>
                </c:pt>
                <c:pt idx="329">
                  <c:v>62</c:v>
                </c:pt>
                <c:pt idx="330">
                  <c:v>62</c:v>
                </c:pt>
                <c:pt idx="331">
                  <c:v>62</c:v>
                </c:pt>
                <c:pt idx="332">
                  <c:v>62</c:v>
                </c:pt>
                <c:pt idx="333">
                  <c:v>62</c:v>
                </c:pt>
                <c:pt idx="334">
                  <c:v>62</c:v>
                </c:pt>
                <c:pt idx="335">
                  <c:v>62</c:v>
                </c:pt>
                <c:pt idx="336">
                  <c:v>62</c:v>
                </c:pt>
                <c:pt idx="337">
                  <c:v>62</c:v>
                </c:pt>
                <c:pt idx="338">
                  <c:v>62</c:v>
                </c:pt>
                <c:pt idx="339">
                  <c:v>62</c:v>
                </c:pt>
                <c:pt idx="340">
                  <c:v>62</c:v>
                </c:pt>
                <c:pt idx="341">
                  <c:v>62</c:v>
                </c:pt>
                <c:pt idx="342">
                  <c:v>62</c:v>
                </c:pt>
                <c:pt idx="343">
                  <c:v>62</c:v>
                </c:pt>
                <c:pt idx="344">
                  <c:v>62</c:v>
                </c:pt>
                <c:pt idx="345">
                  <c:v>62</c:v>
                </c:pt>
                <c:pt idx="346">
                  <c:v>62</c:v>
                </c:pt>
                <c:pt idx="347">
                  <c:v>62</c:v>
                </c:pt>
                <c:pt idx="348">
                  <c:v>62</c:v>
                </c:pt>
                <c:pt idx="349">
                  <c:v>62</c:v>
                </c:pt>
                <c:pt idx="350">
                  <c:v>62</c:v>
                </c:pt>
                <c:pt idx="351">
                  <c:v>62</c:v>
                </c:pt>
                <c:pt idx="352">
                  <c:v>62</c:v>
                </c:pt>
                <c:pt idx="353">
                  <c:v>62</c:v>
                </c:pt>
                <c:pt idx="354">
                  <c:v>62</c:v>
                </c:pt>
                <c:pt idx="355">
                  <c:v>62</c:v>
                </c:pt>
                <c:pt idx="356">
                  <c:v>62</c:v>
                </c:pt>
                <c:pt idx="357">
                  <c:v>62</c:v>
                </c:pt>
                <c:pt idx="358">
                  <c:v>62</c:v>
                </c:pt>
                <c:pt idx="359">
                  <c:v>62</c:v>
                </c:pt>
                <c:pt idx="360">
                  <c:v>62</c:v>
                </c:pt>
                <c:pt idx="361">
                  <c:v>62</c:v>
                </c:pt>
                <c:pt idx="362">
                  <c:v>62</c:v>
                </c:pt>
                <c:pt idx="363">
                  <c:v>62</c:v>
                </c:pt>
                <c:pt idx="364">
                  <c:v>62</c:v>
                </c:pt>
                <c:pt idx="365">
                  <c:v>62</c:v>
                </c:pt>
                <c:pt idx="366">
                  <c:v>62</c:v>
                </c:pt>
                <c:pt idx="367">
                  <c:v>62</c:v>
                </c:pt>
                <c:pt idx="368">
                  <c:v>62</c:v>
                </c:pt>
                <c:pt idx="369">
                  <c:v>62</c:v>
                </c:pt>
                <c:pt idx="370">
                  <c:v>62</c:v>
                </c:pt>
                <c:pt idx="371">
                  <c:v>62</c:v>
                </c:pt>
                <c:pt idx="372">
                  <c:v>62</c:v>
                </c:pt>
                <c:pt idx="373">
                  <c:v>62</c:v>
                </c:pt>
                <c:pt idx="374">
                  <c:v>62</c:v>
                </c:pt>
                <c:pt idx="375">
                  <c:v>62</c:v>
                </c:pt>
                <c:pt idx="376">
                  <c:v>62</c:v>
                </c:pt>
                <c:pt idx="377">
                  <c:v>62</c:v>
                </c:pt>
                <c:pt idx="378">
                  <c:v>62</c:v>
                </c:pt>
                <c:pt idx="379">
                  <c:v>62</c:v>
                </c:pt>
                <c:pt idx="380">
                  <c:v>62</c:v>
                </c:pt>
                <c:pt idx="381">
                  <c:v>62</c:v>
                </c:pt>
                <c:pt idx="382">
                  <c:v>62</c:v>
                </c:pt>
                <c:pt idx="383">
                  <c:v>62</c:v>
                </c:pt>
                <c:pt idx="384">
                  <c:v>62</c:v>
                </c:pt>
                <c:pt idx="385">
                  <c:v>62</c:v>
                </c:pt>
                <c:pt idx="386">
                  <c:v>62</c:v>
                </c:pt>
                <c:pt idx="387">
                  <c:v>62</c:v>
                </c:pt>
                <c:pt idx="388">
                  <c:v>62</c:v>
                </c:pt>
                <c:pt idx="389">
                  <c:v>62</c:v>
                </c:pt>
                <c:pt idx="390">
                  <c:v>62</c:v>
                </c:pt>
                <c:pt idx="391">
                  <c:v>62</c:v>
                </c:pt>
                <c:pt idx="392">
                  <c:v>62</c:v>
                </c:pt>
                <c:pt idx="393">
                  <c:v>62</c:v>
                </c:pt>
                <c:pt idx="394">
                  <c:v>62</c:v>
                </c:pt>
                <c:pt idx="395">
                  <c:v>62</c:v>
                </c:pt>
                <c:pt idx="396">
                  <c:v>62</c:v>
                </c:pt>
                <c:pt idx="397">
                  <c:v>62</c:v>
                </c:pt>
                <c:pt idx="398">
                  <c:v>62</c:v>
                </c:pt>
                <c:pt idx="399">
                  <c:v>62</c:v>
                </c:pt>
                <c:pt idx="400">
                  <c:v>62</c:v>
                </c:pt>
                <c:pt idx="401">
                  <c:v>62</c:v>
                </c:pt>
                <c:pt idx="402">
                  <c:v>62</c:v>
                </c:pt>
                <c:pt idx="403">
                  <c:v>62</c:v>
                </c:pt>
                <c:pt idx="404">
                  <c:v>62</c:v>
                </c:pt>
                <c:pt idx="405">
                  <c:v>62</c:v>
                </c:pt>
                <c:pt idx="406">
                  <c:v>62</c:v>
                </c:pt>
                <c:pt idx="407">
                  <c:v>62</c:v>
                </c:pt>
                <c:pt idx="408">
                  <c:v>62</c:v>
                </c:pt>
                <c:pt idx="409">
                  <c:v>62</c:v>
                </c:pt>
                <c:pt idx="410">
                  <c:v>62</c:v>
                </c:pt>
                <c:pt idx="411">
                  <c:v>62</c:v>
                </c:pt>
                <c:pt idx="412">
                  <c:v>62</c:v>
                </c:pt>
                <c:pt idx="413">
                  <c:v>62</c:v>
                </c:pt>
                <c:pt idx="414">
                  <c:v>62</c:v>
                </c:pt>
                <c:pt idx="415">
                  <c:v>62</c:v>
                </c:pt>
                <c:pt idx="416">
                  <c:v>62</c:v>
                </c:pt>
              </c:numCache>
            </c:numRef>
          </c:val>
          <c:extLst>
            <c:ext xmlns:c16="http://schemas.microsoft.com/office/drawing/2014/chart" uri="{C3380CC4-5D6E-409C-BE32-E72D297353CC}">
              <c16:uniqueId val="{00000000-D202-4311-A1EF-9FEDECBD04B5}"/>
            </c:ext>
          </c:extLst>
        </c:ser>
        <c:ser>
          <c:idx val="2"/>
          <c:order val="2"/>
          <c:tx>
            <c:strRef>
              <c:f>'R03a Engagement Timeline'!$D$5</c:f>
              <c:strCache>
                <c:ptCount val="1"/>
                <c:pt idx="0">
                  <c:v>Open House</c:v>
                </c:pt>
              </c:strCache>
            </c:strRef>
          </c:tx>
          <c:spPr>
            <a:solidFill>
              <a:schemeClr val="accent3"/>
            </a:solidFill>
            <a:ln>
              <a:noFill/>
            </a:ln>
            <a:effectLst/>
          </c:spPr>
          <c:cat>
            <c:numRef>
              <c:f>'R03a Engagement Timeline'!$A$6:$A$422</c:f>
              <c:numCache>
                <c:formatCode>yyyy/mm</c:formatCode>
                <c:ptCount val="417"/>
                <c:pt idx="0">
                  <c:v>43169</c:v>
                </c:pt>
                <c:pt idx="1">
                  <c:v>43170</c:v>
                </c:pt>
                <c:pt idx="2">
                  <c:v>43171</c:v>
                </c:pt>
                <c:pt idx="3">
                  <c:v>43172</c:v>
                </c:pt>
                <c:pt idx="4">
                  <c:v>43173</c:v>
                </c:pt>
                <c:pt idx="5">
                  <c:v>43174</c:v>
                </c:pt>
                <c:pt idx="6">
                  <c:v>43175</c:v>
                </c:pt>
                <c:pt idx="7">
                  <c:v>43176</c:v>
                </c:pt>
                <c:pt idx="8">
                  <c:v>43177</c:v>
                </c:pt>
                <c:pt idx="9">
                  <c:v>43178</c:v>
                </c:pt>
                <c:pt idx="10">
                  <c:v>43179</c:v>
                </c:pt>
                <c:pt idx="11">
                  <c:v>43180</c:v>
                </c:pt>
                <c:pt idx="12">
                  <c:v>43181</c:v>
                </c:pt>
                <c:pt idx="13">
                  <c:v>43182</c:v>
                </c:pt>
                <c:pt idx="14">
                  <c:v>43183</c:v>
                </c:pt>
                <c:pt idx="15">
                  <c:v>43184</c:v>
                </c:pt>
                <c:pt idx="16">
                  <c:v>43185</c:v>
                </c:pt>
                <c:pt idx="17">
                  <c:v>43186</c:v>
                </c:pt>
                <c:pt idx="18">
                  <c:v>43187</c:v>
                </c:pt>
                <c:pt idx="19">
                  <c:v>43188</c:v>
                </c:pt>
                <c:pt idx="20">
                  <c:v>43189</c:v>
                </c:pt>
                <c:pt idx="21">
                  <c:v>43190</c:v>
                </c:pt>
                <c:pt idx="22">
                  <c:v>43191</c:v>
                </c:pt>
                <c:pt idx="23">
                  <c:v>43192</c:v>
                </c:pt>
                <c:pt idx="24">
                  <c:v>43193</c:v>
                </c:pt>
                <c:pt idx="25">
                  <c:v>43194</c:v>
                </c:pt>
                <c:pt idx="26">
                  <c:v>43195</c:v>
                </c:pt>
                <c:pt idx="27">
                  <c:v>43196</c:v>
                </c:pt>
                <c:pt idx="28">
                  <c:v>43197</c:v>
                </c:pt>
                <c:pt idx="29">
                  <c:v>43198</c:v>
                </c:pt>
                <c:pt idx="30">
                  <c:v>43199</c:v>
                </c:pt>
                <c:pt idx="31">
                  <c:v>43200</c:v>
                </c:pt>
                <c:pt idx="32">
                  <c:v>43201</c:v>
                </c:pt>
                <c:pt idx="33">
                  <c:v>43202</c:v>
                </c:pt>
                <c:pt idx="34">
                  <c:v>43203</c:v>
                </c:pt>
                <c:pt idx="35">
                  <c:v>43204</c:v>
                </c:pt>
                <c:pt idx="36">
                  <c:v>43205</c:v>
                </c:pt>
                <c:pt idx="37">
                  <c:v>43206</c:v>
                </c:pt>
                <c:pt idx="38">
                  <c:v>43207</c:v>
                </c:pt>
                <c:pt idx="39">
                  <c:v>43208</c:v>
                </c:pt>
                <c:pt idx="40">
                  <c:v>43209</c:v>
                </c:pt>
                <c:pt idx="41">
                  <c:v>43210</c:v>
                </c:pt>
                <c:pt idx="42">
                  <c:v>43211</c:v>
                </c:pt>
                <c:pt idx="43">
                  <c:v>43212</c:v>
                </c:pt>
                <c:pt idx="44">
                  <c:v>43213</c:v>
                </c:pt>
                <c:pt idx="45">
                  <c:v>43214</c:v>
                </c:pt>
                <c:pt idx="46">
                  <c:v>43215</c:v>
                </c:pt>
                <c:pt idx="47">
                  <c:v>43216</c:v>
                </c:pt>
                <c:pt idx="48">
                  <c:v>43217</c:v>
                </c:pt>
                <c:pt idx="49">
                  <c:v>43218</c:v>
                </c:pt>
                <c:pt idx="50">
                  <c:v>43219</c:v>
                </c:pt>
                <c:pt idx="51">
                  <c:v>43220</c:v>
                </c:pt>
                <c:pt idx="52">
                  <c:v>43221</c:v>
                </c:pt>
                <c:pt idx="53">
                  <c:v>43222</c:v>
                </c:pt>
                <c:pt idx="54">
                  <c:v>43223</c:v>
                </c:pt>
                <c:pt idx="55">
                  <c:v>43224</c:v>
                </c:pt>
                <c:pt idx="56">
                  <c:v>43225</c:v>
                </c:pt>
                <c:pt idx="57">
                  <c:v>43226</c:v>
                </c:pt>
                <c:pt idx="58">
                  <c:v>43227</c:v>
                </c:pt>
                <c:pt idx="59">
                  <c:v>43228</c:v>
                </c:pt>
                <c:pt idx="60">
                  <c:v>43229</c:v>
                </c:pt>
                <c:pt idx="61">
                  <c:v>43230</c:v>
                </c:pt>
                <c:pt idx="62">
                  <c:v>43231</c:v>
                </c:pt>
                <c:pt idx="63">
                  <c:v>43232</c:v>
                </c:pt>
                <c:pt idx="64">
                  <c:v>43233</c:v>
                </c:pt>
                <c:pt idx="65">
                  <c:v>43234</c:v>
                </c:pt>
                <c:pt idx="66">
                  <c:v>43235</c:v>
                </c:pt>
                <c:pt idx="67">
                  <c:v>43236</c:v>
                </c:pt>
                <c:pt idx="68">
                  <c:v>43237</c:v>
                </c:pt>
                <c:pt idx="69">
                  <c:v>43238</c:v>
                </c:pt>
                <c:pt idx="70">
                  <c:v>43239</c:v>
                </c:pt>
                <c:pt idx="71">
                  <c:v>43240</c:v>
                </c:pt>
                <c:pt idx="72">
                  <c:v>43241</c:v>
                </c:pt>
                <c:pt idx="73">
                  <c:v>43242</c:v>
                </c:pt>
                <c:pt idx="74">
                  <c:v>43243</c:v>
                </c:pt>
                <c:pt idx="75">
                  <c:v>43244</c:v>
                </c:pt>
                <c:pt idx="76">
                  <c:v>43245</c:v>
                </c:pt>
                <c:pt idx="77">
                  <c:v>43246</c:v>
                </c:pt>
                <c:pt idx="78">
                  <c:v>43247</c:v>
                </c:pt>
                <c:pt idx="79">
                  <c:v>43248</c:v>
                </c:pt>
                <c:pt idx="80">
                  <c:v>43249</c:v>
                </c:pt>
                <c:pt idx="81">
                  <c:v>43250</c:v>
                </c:pt>
                <c:pt idx="82">
                  <c:v>43251</c:v>
                </c:pt>
                <c:pt idx="83">
                  <c:v>43252</c:v>
                </c:pt>
                <c:pt idx="84">
                  <c:v>43253</c:v>
                </c:pt>
                <c:pt idx="85">
                  <c:v>43254</c:v>
                </c:pt>
                <c:pt idx="86">
                  <c:v>43255</c:v>
                </c:pt>
                <c:pt idx="87">
                  <c:v>43256</c:v>
                </c:pt>
                <c:pt idx="88">
                  <c:v>43257</c:v>
                </c:pt>
                <c:pt idx="89">
                  <c:v>43258</c:v>
                </c:pt>
                <c:pt idx="90">
                  <c:v>43259</c:v>
                </c:pt>
                <c:pt idx="91">
                  <c:v>43260</c:v>
                </c:pt>
                <c:pt idx="92">
                  <c:v>43261</c:v>
                </c:pt>
                <c:pt idx="93">
                  <c:v>43262</c:v>
                </c:pt>
                <c:pt idx="94">
                  <c:v>43263</c:v>
                </c:pt>
                <c:pt idx="95">
                  <c:v>43264</c:v>
                </c:pt>
                <c:pt idx="96">
                  <c:v>43265</c:v>
                </c:pt>
                <c:pt idx="97">
                  <c:v>43266</c:v>
                </c:pt>
                <c:pt idx="98">
                  <c:v>43267</c:v>
                </c:pt>
                <c:pt idx="99">
                  <c:v>43268</c:v>
                </c:pt>
                <c:pt idx="100">
                  <c:v>43269</c:v>
                </c:pt>
                <c:pt idx="101">
                  <c:v>43270</c:v>
                </c:pt>
                <c:pt idx="102">
                  <c:v>43271</c:v>
                </c:pt>
                <c:pt idx="103">
                  <c:v>43272</c:v>
                </c:pt>
                <c:pt idx="104">
                  <c:v>43273</c:v>
                </c:pt>
                <c:pt idx="105">
                  <c:v>43274</c:v>
                </c:pt>
                <c:pt idx="106">
                  <c:v>43275</c:v>
                </c:pt>
                <c:pt idx="107">
                  <c:v>43276</c:v>
                </c:pt>
                <c:pt idx="108">
                  <c:v>43277</c:v>
                </c:pt>
                <c:pt idx="109">
                  <c:v>43278</c:v>
                </c:pt>
                <c:pt idx="110">
                  <c:v>43279</c:v>
                </c:pt>
                <c:pt idx="111">
                  <c:v>43280</c:v>
                </c:pt>
                <c:pt idx="112">
                  <c:v>43281</c:v>
                </c:pt>
                <c:pt idx="113">
                  <c:v>43282</c:v>
                </c:pt>
                <c:pt idx="114">
                  <c:v>43283</c:v>
                </c:pt>
                <c:pt idx="115">
                  <c:v>43284</c:v>
                </c:pt>
                <c:pt idx="116">
                  <c:v>43285</c:v>
                </c:pt>
                <c:pt idx="117">
                  <c:v>43286</c:v>
                </c:pt>
                <c:pt idx="118">
                  <c:v>43287</c:v>
                </c:pt>
                <c:pt idx="119">
                  <c:v>43288</c:v>
                </c:pt>
                <c:pt idx="120">
                  <c:v>43289</c:v>
                </c:pt>
                <c:pt idx="121">
                  <c:v>43290</c:v>
                </c:pt>
                <c:pt idx="122">
                  <c:v>43291</c:v>
                </c:pt>
                <c:pt idx="123">
                  <c:v>43292</c:v>
                </c:pt>
                <c:pt idx="124">
                  <c:v>43293</c:v>
                </c:pt>
                <c:pt idx="125">
                  <c:v>43294</c:v>
                </c:pt>
                <c:pt idx="126">
                  <c:v>43295</c:v>
                </c:pt>
                <c:pt idx="127">
                  <c:v>43296</c:v>
                </c:pt>
                <c:pt idx="128">
                  <c:v>43297</c:v>
                </c:pt>
                <c:pt idx="129">
                  <c:v>43298</c:v>
                </c:pt>
                <c:pt idx="130">
                  <c:v>43299</c:v>
                </c:pt>
                <c:pt idx="131">
                  <c:v>43300</c:v>
                </c:pt>
                <c:pt idx="132">
                  <c:v>43301</c:v>
                </c:pt>
                <c:pt idx="133">
                  <c:v>43302</c:v>
                </c:pt>
                <c:pt idx="134">
                  <c:v>43303</c:v>
                </c:pt>
                <c:pt idx="135">
                  <c:v>43304</c:v>
                </c:pt>
                <c:pt idx="136">
                  <c:v>43305</c:v>
                </c:pt>
                <c:pt idx="137">
                  <c:v>43306</c:v>
                </c:pt>
                <c:pt idx="138">
                  <c:v>43307</c:v>
                </c:pt>
                <c:pt idx="139">
                  <c:v>43308</c:v>
                </c:pt>
                <c:pt idx="140">
                  <c:v>43309</c:v>
                </c:pt>
                <c:pt idx="141">
                  <c:v>43310</c:v>
                </c:pt>
                <c:pt idx="142">
                  <c:v>43311</c:v>
                </c:pt>
                <c:pt idx="143">
                  <c:v>43312</c:v>
                </c:pt>
                <c:pt idx="144">
                  <c:v>43313</c:v>
                </c:pt>
                <c:pt idx="145">
                  <c:v>43314</c:v>
                </c:pt>
                <c:pt idx="146">
                  <c:v>43315</c:v>
                </c:pt>
                <c:pt idx="147">
                  <c:v>43316</c:v>
                </c:pt>
                <c:pt idx="148">
                  <c:v>43317</c:v>
                </c:pt>
                <c:pt idx="149">
                  <c:v>43318</c:v>
                </c:pt>
                <c:pt idx="150">
                  <c:v>43319</c:v>
                </c:pt>
                <c:pt idx="151">
                  <c:v>43320</c:v>
                </c:pt>
                <c:pt idx="152">
                  <c:v>43321</c:v>
                </c:pt>
                <c:pt idx="153">
                  <c:v>43322</c:v>
                </c:pt>
                <c:pt idx="154">
                  <c:v>43323</c:v>
                </c:pt>
                <c:pt idx="155">
                  <c:v>43324</c:v>
                </c:pt>
                <c:pt idx="156">
                  <c:v>43325</c:v>
                </c:pt>
                <c:pt idx="157">
                  <c:v>43326</c:v>
                </c:pt>
                <c:pt idx="158">
                  <c:v>43327</c:v>
                </c:pt>
                <c:pt idx="159">
                  <c:v>43328</c:v>
                </c:pt>
                <c:pt idx="160">
                  <c:v>43329</c:v>
                </c:pt>
                <c:pt idx="161">
                  <c:v>43330</c:v>
                </c:pt>
                <c:pt idx="162">
                  <c:v>43331</c:v>
                </c:pt>
                <c:pt idx="163">
                  <c:v>43332</c:v>
                </c:pt>
                <c:pt idx="164">
                  <c:v>43333</c:v>
                </c:pt>
                <c:pt idx="165">
                  <c:v>43334</c:v>
                </c:pt>
                <c:pt idx="166">
                  <c:v>43335</c:v>
                </c:pt>
                <c:pt idx="167">
                  <c:v>43336</c:v>
                </c:pt>
                <c:pt idx="168">
                  <c:v>43337</c:v>
                </c:pt>
                <c:pt idx="169">
                  <c:v>43338</c:v>
                </c:pt>
                <c:pt idx="170">
                  <c:v>43339</c:v>
                </c:pt>
                <c:pt idx="171">
                  <c:v>43340</c:v>
                </c:pt>
                <c:pt idx="172">
                  <c:v>43341</c:v>
                </c:pt>
                <c:pt idx="173">
                  <c:v>43342</c:v>
                </c:pt>
                <c:pt idx="174">
                  <c:v>43343</c:v>
                </c:pt>
                <c:pt idx="175">
                  <c:v>43344</c:v>
                </c:pt>
                <c:pt idx="176">
                  <c:v>43345</c:v>
                </c:pt>
                <c:pt idx="177">
                  <c:v>43346</c:v>
                </c:pt>
                <c:pt idx="178">
                  <c:v>43347</c:v>
                </c:pt>
                <c:pt idx="179">
                  <c:v>43348</c:v>
                </c:pt>
                <c:pt idx="180">
                  <c:v>43349</c:v>
                </c:pt>
                <c:pt idx="181">
                  <c:v>43350</c:v>
                </c:pt>
                <c:pt idx="182">
                  <c:v>43351</c:v>
                </c:pt>
                <c:pt idx="183">
                  <c:v>43352</c:v>
                </c:pt>
                <c:pt idx="184">
                  <c:v>43353</c:v>
                </c:pt>
                <c:pt idx="185">
                  <c:v>43354</c:v>
                </c:pt>
                <c:pt idx="186">
                  <c:v>43355</c:v>
                </c:pt>
                <c:pt idx="187">
                  <c:v>43356</c:v>
                </c:pt>
                <c:pt idx="188">
                  <c:v>43357</c:v>
                </c:pt>
                <c:pt idx="189">
                  <c:v>43358</c:v>
                </c:pt>
                <c:pt idx="190">
                  <c:v>43359</c:v>
                </c:pt>
                <c:pt idx="191">
                  <c:v>43360</c:v>
                </c:pt>
                <c:pt idx="192">
                  <c:v>43361</c:v>
                </c:pt>
                <c:pt idx="193">
                  <c:v>43362</c:v>
                </c:pt>
                <c:pt idx="194">
                  <c:v>43363</c:v>
                </c:pt>
                <c:pt idx="195">
                  <c:v>43364</c:v>
                </c:pt>
                <c:pt idx="196">
                  <c:v>43365</c:v>
                </c:pt>
                <c:pt idx="197">
                  <c:v>43366</c:v>
                </c:pt>
                <c:pt idx="198">
                  <c:v>43367</c:v>
                </c:pt>
                <c:pt idx="199">
                  <c:v>43368</c:v>
                </c:pt>
                <c:pt idx="200">
                  <c:v>43369</c:v>
                </c:pt>
                <c:pt idx="201">
                  <c:v>43370</c:v>
                </c:pt>
                <c:pt idx="202">
                  <c:v>43371</c:v>
                </c:pt>
                <c:pt idx="203">
                  <c:v>43372</c:v>
                </c:pt>
                <c:pt idx="204">
                  <c:v>43373</c:v>
                </c:pt>
                <c:pt idx="205">
                  <c:v>43374</c:v>
                </c:pt>
                <c:pt idx="206">
                  <c:v>43375</c:v>
                </c:pt>
                <c:pt idx="207">
                  <c:v>43376</c:v>
                </c:pt>
                <c:pt idx="208">
                  <c:v>43377</c:v>
                </c:pt>
                <c:pt idx="209">
                  <c:v>43378</c:v>
                </c:pt>
                <c:pt idx="210">
                  <c:v>43379</c:v>
                </c:pt>
                <c:pt idx="211">
                  <c:v>43380</c:v>
                </c:pt>
                <c:pt idx="212">
                  <c:v>43381</c:v>
                </c:pt>
                <c:pt idx="213">
                  <c:v>43382</c:v>
                </c:pt>
                <c:pt idx="214">
                  <c:v>43383</c:v>
                </c:pt>
                <c:pt idx="215">
                  <c:v>43384</c:v>
                </c:pt>
                <c:pt idx="216">
                  <c:v>43385</c:v>
                </c:pt>
                <c:pt idx="217">
                  <c:v>43386</c:v>
                </c:pt>
                <c:pt idx="218">
                  <c:v>43387</c:v>
                </c:pt>
                <c:pt idx="219">
                  <c:v>43388</c:v>
                </c:pt>
                <c:pt idx="220">
                  <c:v>43389</c:v>
                </c:pt>
                <c:pt idx="221">
                  <c:v>43390</c:v>
                </c:pt>
                <c:pt idx="222">
                  <c:v>43391</c:v>
                </c:pt>
                <c:pt idx="223">
                  <c:v>43392</c:v>
                </c:pt>
                <c:pt idx="224">
                  <c:v>43393</c:v>
                </c:pt>
                <c:pt idx="225">
                  <c:v>43394</c:v>
                </c:pt>
                <c:pt idx="226">
                  <c:v>43395</c:v>
                </c:pt>
                <c:pt idx="227">
                  <c:v>43396</c:v>
                </c:pt>
                <c:pt idx="228">
                  <c:v>43397</c:v>
                </c:pt>
                <c:pt idx="229">
                  <c:v>43398</c:v>
                </c:pt>
                <c:pt idx="230">
                  <c:v>43399</c:v>
                </c:pt>
                <c:pt idx="231">
                  <c:v>43400</c:v>
                </c:pt>
                <c:pt idx="232">
                  <c:v>43401</c:v>
                </c:pt>
                <c:pt idx="233">
                  <c:v>43402</c:v>
                </c:pt>
                <c:pt idx="234">
                  <c:v>43403</c:v>
                </c:pt>
                <c:pt idx="235">
                  <c:v>43404</c:v>
                </c:pt>
                <c:pt idx="236">
                  <c:v>43405</c:v>
                </c:pt>
                <c:pt idx="237">
                  <c:v>43406</c:v>
                </c:pt>
                <c:pt idx="238">
                  <c:v>43407</c:v>
                </c:pt>
                <c:pt idx="239">
                  <c:v>43408</c:v>
                </c:pt>
                <c:pt idx="240">
                  <c:v>43409</c:v>
                </c:pt>
                <c:pt idx="241">
                  <c:v>43410</c:v>
                </c:pt>
                <c:pt idx="242">
                  <c:v>43411</c:v>
                </c:pt>
                <c:pt idx="243">
                  <c:v>43412</c:v>
                </c:pt>
                <c:pt idx="244">
                  <c:v>43413</c:v>
                </c:pt>
                <c:pt idx="245">
                  <c:v>43414</c:v>
                </c:pt>
                <c:pt idx="246">
                  <c:v>43415</c:v>
                </c:pt>
                <c:pt idx="247">
                  <c:v>43416</c:v>
                </c:pt>
                <c:pt idx="248">
                  <c:v>43417</c:v>
                </c:pt>
                <c:pt idx="249">
                  <c:v>43418</c:v>
                </c:pt>
                <c:pt idx="250">
                  <c:v>43419</c:v>
                </c:pt>
                <c:pt idx="251">
                  <c:v>43420</c:v>
                </c:pt>
                <c:pt idx="252">
                  <c:v>43421</c:v>
                </c:pt>
                <c:pt idx="253">
                  <c:v>43422</c:v>
                </c:pt>
                <c:pt idx="254">
                  <c:v>43423</c:v>
                </c:pt>
                <c:pt idx="255">
                  <c:v>43424</c:v>
                </c:pt>
                <c:pt idx="256">
                  <c:v>43425</c:v>
                </c:pt>
                <c:pt idx="257">
                  <c:v>43426</c:v>
                </c:pt>
                <c:pt idx="258">
                  <c:v>43427</c:v>
                </c:pt>
                <c:pt idx="259">
                  <c:v>43428</c:v>
                </c:pt>
                <c:pt idx="260">
                  <c:v>43429</c:v>
                </c:pt>
                <c:pt idx="261">
                  <c:v>43430</c:v>
                </c:pt>
                <c:pt idx="262">
                  <c:v>43431</c:v>
                </c:pt>
                <c:pt idx="263">
                  <c:v>43432</c:v>
                </c:pt>
                <c:pt idx="264">
                  <c:v>43433</c:v>
                </c:pt>
                <c:pt idx="265">
                  <c:v>43434</c:v>
                </c:pt>
                <c:pt idx="266">
                  <c:v>43435</c:v>
                </c:pt>
                <c:pt idx="267">
                  <c:v>43436</c:v>
                </c:pt>
                <c:pt idx="268">
                  <c:v>43437</c:v>
                </c:pt>
                <c:pt idx="269">
                  <c:v>43438</c:v>
                </c:pt>
                <c:pt idx="270">
                  <c:v>43439</c:v>
                </c:pt>
                <c:pt idx="271">
                  <c:v>43440</c:v>
                </c:pt>
                <c:pt idx="272">
                  <c:v>43441</c:v>
                </c:pt>
                <c:pt idx="273">
                  <c:v>43442</c:v>
                </c:pt>
                <c:pt idx="274">
                  <c:v>43443</c:v>
                </c:pt>
                <c:pt idx="275">
                  <c:v>43444</c:v>
                </c:pt>
                <c:pt idx="276">
                  <c:v>43445</c:v>
                </c:pt>
                <c:pt idx="277">
                  <c:v>43446</c:v>
                </c:pt>
                <c:pt idx="278">
                  <c:v>43447</c:v>
                </c:pt>
                <c:pt idx="279">
                  <c:v>43448</c:v>
                </c:pt>
                <c:pt idx="280">
                  <c:v>43449</c:v>
                </c:pt>
                <c:pt idx="281">
                  <c:v>43450</c:v>
                </c:pt>
                <c:pt idx="282">
                  <c:v>43451</c:v>
                </c:pt>
                <c:pt idx="283">
                  <c:v>43452</c:v>
                </c:pt>
                <c:pt idx="284">
                  <c:v>43453</c:v>
                </c:pt>
                <c:pt idx="285">
                  <c:v>43454</c:v>
                </c:pt>
                <c:pt idx="286">
                  <c:v>43455</c:v>
                </c:pt>
                <c:pt idx="287">
                  <c:v>43456</c:v>
                </c:pt>
                <c:pt idx="288">
                  <c:v>43457</c:v>
                </c:pt>
                <c:pt idx="289">
                  <c:v>43458</c:v>
                </c:pt>
                <c:pt idx="290">
                  <c:v>43459</c:v>
                </c:pt>
                <c:pt idx="291">
                  <c:v>43460</c:v>
                </c:pt>
                <c:pt idx="292">
                  <c:v>43461</c:v>
                </c:pt>
                <c:pt idx="293">
                  <c:v>43462</c:v>
                </c:pt>
                <c:pt idx="294">
                  <c:v>43463</c:v>
                </c:pt>
                <c:pt idx="295">
                  <c:v>43464</c:v>
                </c:pt>
                <c:pt idx="296">
                  <c:v>43465</c:v>
                </c:pt>
                <c:pt idx="297">
                  <c:v>43466</c:v>
                </c:pt>
                <c:pt idx="298">
                  <c:v>43467</c:v>
                </c:pt>
                <c:pt idx="299">
                  <c:v>43468</c:v>
                </c:pt>
                <c:pt idx="300">
                  <c:v>43469</c:v>
                </c:pt>
                <c:pt idx="301">
                  <c:v>43470</c:v>
                </c:pt>
                <c:pt idx="302">
                  <c:v>43471</c:v>
                </c:pt>
                <c:pt idx="303">
                  <c:v>43472</c:v>
                </c:pt>
                <c:pt idx="304">
                  <c:v>43473</c:v>
                </c:pt>
                <c:pt idx="305">
                  <c:v>43474</c:v>
                </c:pt>
                <c:pt idx="306">
                  <c:v>43475</c:v>
                </c:pt>
                <c:pt idx="307">
                  <c:v>43476</c:v>
                </c:pt>
                <c:pt idx="308">
                  <c:v>43477</c:v>
                </c:pt>
                <c:pt idx="309">
                  <c:v>43478</c:v>
                </c:pt>
                <c:pt idx="310">
                  <c:v>43479</c:v>
                </c:pt>
                <c:pt idx="311">
                  <c:v>43480</c:v>
                </c:pt>
                <c:pt idx="312">
                  <c:v>43481</c:v>
                </c:pt>
                <c:pt idx="313">
                  <c:v>43482</c:v>
                </c:pt>
                <c:pt idx="314">
                  <c:v>43483</c:v>
                </c:pt>
                <c:pt idx="315">
                  <c:v>43484</c:v>
                </c:pt>
                <c:pt idx="316">
                  <c:v>43485</c:v>
                </c:pt>
                <c:pt idx="317">
                  <c:v>43486</c:v>
                </c:pt>
                <c:pt idx="318">
                  <c:v>43487</c:v>
                </c:pt>
                <c:pt idx="319">
                  <c:v>43488</c:v>
                </c:pt>
                <c:pt idx="320">
                  <c:v>43489</c:v>
                </c:pt>
                <c:pt idx="321">
                  <c:v>43490</c:v>
                </c:pt>
                <c:pt idx="322">
                  <c:v>43491</c:v>
                </c:pt>
                <c:pt idx="323">
                  <c:v>43492</c:v>
                </c:pt>
                <c:pt idx="324">
                  <c:v>43493</c:v>
                </c:pt>
                <c:pt idx="325">
                  <c:v>43494</c:v>
                </c:pt>
                <c:pt idx="326">
                  <c:v>43495</c:v>
                </c:pt>
                <c:pt idx="327">
                  <c:v>43496</c:v>
                </c:pt>
                <c:pt idx="328">
                  <c:v>43497</c:v>
                </c:pt>
                <c:pt idx="329">
                  <c:v>43498</c:v>
                </c:pt>
                <c:pt idx="330">
                  <c:v>43499</c:v>
                </c:pt>
                <c:pt idx="331">
                  <c:v>43500</c:v>
                </c:pt>
                <c:pt idx="332">
                  <c:v>43501</c:v>
                </c:pt>
                <c:pt idx="333">
                  <c:v>43502</c:v>
                </c:pt>
                <c:pt idx="334">
                  <c:v>43503</c:v>
                </c:pt>
                <c:pt idx="335">
                  <c:v>43504</c:v>
                </c:pt>
                <c:pt idx="336">
                  <c:v>43505</c:v>
                </c:pt>
                <c:pt idx="337">
                  <c:v>43506</c:v>
                </c:pt>
                <c:pt idx="338">
                  <c:v>43507</c:v>
                </c:pt>
                <c:pt idx="339">
                  <c:v>43508</c:v>
                </c:pt>
                <c:pt idx="340">
                  <c:v>43509</c:v>
                </c:pt>
                <c:pt idx="341">
                  <c:v>43510</c:v>
                </c:pt>
                <c:pt idx="342">
                  <c:v>43511</c:v>
                </c:pt>
                <c:pt idx="343">
                  <c:v>43512</c:v>
                </c:pt>
                <c:pt idx="344">
                  <c:v>43513</c:v>
                </c:pt>
                <c:pt idx="345">
                  <c:v>43514</c:v>
                </c:pt>
                <c:pt idx="346">
                  <c:v>43515</c:v>
                </c:pt>
                <c:pt idx="347">
                  <c:v>43516</c:v>
                </c:pt>
                <c:pt idx="348">
                  <c:v>43517</c:v>
                </c:pt>
                <c:pt idx="349">
                  <c:v>43518</c:v>
                </c:pt>
                <c:pt idx="350">
                  <c:v>43519</c:v>
                </c:pt>
                <c:pt idx="351">
                  <c:v>43520</c:v>
                </c:pt>
                <c:pt idx="352">
                  <c:v>43521</c:v>
                </c:pt>
                <c:pt idx="353">
                  <c:v>43522</c:v>
                </c:pt>
                <c:pt idx="354">
                  <c:v>43523</c:v>
                </c:pt>
                <c:pt idx="355">
                  <c:v>43524</c:v>
                </c:pt>
                <c:pt idx="356">
                  <c:v>43525</c:v>
                </c:pt>
                <c:pt idx="357">
                  <c:v>43526</c:v>
                </c:pt>
                <c:pt idx="358">
                  <c:v>43527</c:v>
                </c:pt>
                <c:pt idx="359">
                  <c:v>43528</c:v>
                </c:pt>
                <c:pt idx="360">
                  <c:v>43529</c:v>
                </c:pt>
                <c:pt idx="361">
                  <c:v>43530</c:v>
                </c:pt>
                <c:pt idx="362">
                  <c:v>43531</c:v>
                </c:pt>
                <c:pt idx="363">
                  <c:v>43532</c:v>
                </c:pt>
                <c:pt idx="364">
                  <c:v>43533</c:v>
                </c:pt>
                <c:pt idx="365">
                  <c:v>43534</c:v>
                </c:pt>
                <c:pt idx="366">
                  <c:v>43535</c:v>
                </c:pt>
                <c:pt idx="367">
                  <c:v>43536</c:v>
                </c:pt>
                <c:pt idx="368">
                  <c:v>43537</c:v>
                </c:pt>
                <c:pt idx="369">
                  <c:v>43538</c:v>
                </c:pt>
                <c:pt idx="370">
                  <c:v>43539</c:v>
                </c:pt>
                <c:pt idx="371">
                  <c:v>43540</c:v>
                </c:pt>
                <c:pt idx="372">
                  <c:v>43541</c:v>
                </c:pt>
                <c:pt idx="373">
                  <c:v>43542</c:v>
                </c:pt>
                <c:pt idx="374">
                  <c:v>43543</c:v>
                </c:pt>
                <c:pt idx="375">
                  <c:v>43544</c:v>
                </c:pt>
                <c:pt idx="376">
                  <c:v>43545</c:v>
                </c:pt>
                <c:pt idx="377">
                  <c:v>43546</c:v>
                </c:pt>
                <c:pt idx="378">
                  <c:v>43547</c:v>
                </c:pt>
                <c:pt idx="379">
                  <c:v>43548</c:v>
                </c:pt>
                <c:pt idx="380">
                  <c:v>43549</c:v>
                </c:pt>
                <c:pt idx="381">
                  <c:v>43550</c:v>
                </c:pt>
                <c:pt idx="382">
                  <c:v>43551</c:v>
                </c:pt>
                <c:pt idx="383">
                  <c:v>43552</c:v>
                </c:pt>
                <c:pt idx="384">
                  <c:v>43553</c:v>
                </c:pt>
                <c:pt idx="385">
                  <c:v>43554</c:v>
                </c:pt>
                <c:pt idx="386">
                  <c:v>43555</c:v>
                </c:pt>
                <c:pt idx="387">
                  <c:v>43556</c:v>
                </c:pt>
                <c:pt idx="388">
                  <c:v>43557</c:v>
                </c:pt>
                <c:pt idx="389">
                  <c:v>43558</c:v>
                </c:pt>
                <c:pt idx="390">
                  <c:v>43559</c:v>
                </c:pt>
                <c:pt idx="391">
                  <c:v>43560</c:v>
                </c:pt>
                <c:pt idx="392">
                  <c:v>43561</c:v>
                </c:pt>
                <c:pt idx="393">
                  <c:v>43562</c:v>
                </c:pt>
                <c:pt idx="394">
                  <c:v>43563</c:v>
                </c:pt>
                <c:pt idx="395">
                  <c:v>43564</c:v>
                </c:pt>
                <c:pt idx="396">
                  <c:v>43565</c:v>
                </c:pt>
                <c:pt idx="397">
                  <c:v>43566</c:v>
                </c:pt>
                <c:pt idx="398">
                  <c:v>43567</c:v>
                </c:pt>
                <c:pt idx="399">
                  <c:v>43568</c:v>
                </c:pt>
                <c:pt idx="400">
                  <c:v>43569</c:v>
                </c:pt>
                <c:pt idx="401">
                  <c:v>43570</c:v>
                </c:pt>
                <c:pt idx="402">
                  <c:v>43571</c:v>
                </c:pt>
                <c:pt idx="403">
                  <c:v>43572</c:v>
                </c:pt>
                <c:pt idx="404">
                  <c:v>43573</c:v>
                </c:pt>
                <c:pt idx="405">
                  <c:v>43574</c:v>
                </c:pt>
                <c:pt idx="406">
                  <c:v>43575</c:v>
                </c:pt>
                <c:pt idx="407">
                  <c:v>43576</c:v>
                </c:pt>
                <c:pt idx="408">
                  <c:v>43577</c:v>
                </c:pt>
                <c:pt idx="409">
                  <c:v>43578</c:v>
                </c:pt>
                <c:pt idx="410">
                  <c:v>43579</c:v>
                </c:pt>
                <c:pt idx="411">
                  <c:v>43580</c:v>
                </c:pt>
                <c:pt idx="412">
                  <c:v>43581</c:v>
                </c:pt>
                <c:pt idx="413">
                  <c:v>43582</c:v>
                </c:pt>
                <c:pt idx="414">
                  <c:v>43583</c:v>
                </c:pt>
                <c:pt idx="415">
                  <c:v>43584</c:v>
                </c:pt>
                <c:pt idx="416">
                  <c:v>43585</c:v>
                </c:pt>
              </c:numCache>
            </c:numRef>
          </c:cat>
          <c:val>
            <c:numRef>
              <c:f>'R03a Engagement Timeline'!$D$6:$D$422</c:f>
              <c:numCache>
                <c:formatCode>General</c:formatCode>
                <c:ptCount val="4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1</c:v>
                </c:pt>
                <c:pt idx="94">
                  <c:v>2</c:v>
                </c:pt>
                <c:pt idx="95">
                  <c:v>3</c:v>
                </c:pt>
                <c:pt idx="96">
                  <c:v>9</c:v>
                </c:pt>
                <c:pt idx="97">
                  <c:v>14</c:v>
                </c:pt>
                <c:pt idx="98">
                  <c:v>14</c:v>
                </c:pt>
                <c:pt idx="99">
                  <c:v>14</c:v>
                </c:pt>
                <c:pt idx="100">
                  <c:v>14</c:v>
                </c:pt>
                <c:pt idx="101">
                  <c:v>14</c:v>
                </c:pt>
                <c:pt idx="102">
                  <c:v>14</c:v>
                </c:pt>
                <c:pt idx="103">
                  <c:v>14</c:v>
                </c:pt>
                <c:pt idx="104">
                  <c:v>14</c:v>
                </c:pt>
                <c:pt idx="105">
                  <c:v>14</c:v>
                </c:pt>
                <c:pt idx="106">
                  <c:v>14</c:v>
                </c:pt>
                <c:pt idx="107">
                  <c:v>14</c:v>
                </c:pt>
                <c:pt idx="108">
                  <c:v>14</c:v>
                </c:pt>
                <c:pt idx="109">
                  <c:v>14</c:v>
                </c:pt>
                <c:pt idx="110">
                  <c:v>14</c:v>
                </c:pt>
                <c:pt idx="111">
                  <c:v>14</c:v>
                </c:pt>
                <c:pt idx="112">
                  <c:v>14</c:v>
                </c:pt>
                <c:pt idx="113">
                  <c:v>14</c:v>
                </c:pt>
                <c:pt idx="114">
                  <c:v>14</c:v>
                </c:pt>
                <c:pt idx="115">
                  <c:v>18</c:v>
                </c:pt>
                <c:pt idx="116">
                  <c:v>20</c:v>
                </c:pt>
                <c:pt idx="117">
                  <c:v>28</c:v>
                </c:pt>
                <c:pt idx="118">
                  <c:v>38</c:v>
                </c:pt>
                <c:pt idx="119">
                  <c:v>38</c:v>
                </c:pt>
                <c:pt idx="120">
                  <c:v>38</c:v>
                </c:pt>
                <c:pt idx="121">
                  <c:v>38</c:v>
                </c:pt>
                <c:pt idx="122">
                  <c:v>38</c:v>
                </c:pt>
                <c:pt idx="123">
                  <c:v>38</c:v>
                </c:pt>
                <c:pt idx="124">
                  <c:v>38</c:v>
                </c:pt>
                <c:pt idx="125">
                  <c:v>38</c:v>
                </c:pt>
                <c:pt idx="126">
                  <c:v>38</c:v>
                </c:pt>
                <c:pt idx="127">
                  <c:v>38</c:v>
                </c:pt>
                <c:pt idx="128">
                  <c:v>38</c:v>
                </c:pt>
                <c:pt idx="129">
                  <c:v>38</c:v>
                </c:pt>
                <c:pt idx="130">
                  <c:v>38</c:v>
                </c:pt>
                <c:pt idx="131">
                  <c:v>38</c:v>
                </c:pt>
                <c:pt idx="132">
                  <c:v>38</c:v>
                </c:pt>
                <c:pt idx="133">
                  <c:v>38</c:v>
                </c:pt>
                <c:pt idx="134">
                  <c:v>38</c:v>
                </c:pt>
                <c:pt idx="135">
                  <c:v>42</c:v>
                </c:pt>
                <c:pt idx="136">
                  <c:v>46</c:v>
                </c:pt>
                <c:pt idx="137">
                  <c:v>48</c:v>
                </c:pt>
                <c:pt idx="138">
                  <c:v>58</c:v>
                </c:pt>
                <c:pt idx="139">
                  <c:v>71</c:v>
                </c:pt>
                <c:pt idx="140">
                  <c:v>71</c:v>
                </c:pt>
                <c:pt idx="141">
                  <c:v>71</c:v>
                </c:pt>
                <c:pt idx="142">
                  <c:v>71</c:v>
                </c:pt>
                <c:pt idx="143">
                  <c:v>71</c:v>
                </c:pt>
                <c:pt idx="144">
                  <c:v>71</c:v>
                </c:pt>
                <c:pt idx="145">
                  <c:v>71</c:v>
                </c:pt>
                <c:pt idx="146">
                  <c:v>71</c:v>
                </c:pt>
                <c:pt idx="147">
                  <c:v>71</c:v>
                </c:pt>
                <c:pt idx="148">
                  <c:v>71</c:v>
                </c:pt>
                <c:pt idx="149">
                  <c:v>71</c:v>
                </c:pt>
                <c:pt idx="150">
                  <c:v>71</c:v>
                </c:pt>
                <c:pt idx="151">
                  <c:v>71</c:v>
                </c:pt>
                <c:pt idx="152">
                  <c:v>71</c:v>
                </c:pt>
                <c:pt idx="153">
                  <c:v>71</c:v>
                </c:pt>
                <c:pt idx="154">
                  <c:v>71</c:v>
                </c:pt>
                <c:pt idx="155">
                  <c:v>71</c:v>
                </c:pt>
                <c:pt idx="156">
                  <c:v>72</c:v>
                </c:pt>
                <c:pt idx="157">
                  <c:v>72</c:v>
                </c:pt>
                <c:pt idx="158">
                  <c:v>77</c:v>
                </c:pt>
                <c:pt idx="159">
                  <c:v>81</c:v>
                </c:pt>
                <c:pt idx="160">
                  <c:v>86</c:v>
                </c:pt>
                <c:pt idx="161">
                  <c:v>86</c:v>
                </c:pt>
                <c:pt idx="162">
                  <c:v>86</c:v>
                </c:pt>
                <c:pt idx="163">
                  <c:v>86</c:v>
                </c:pt>
                <c:pt idx="164">
                  <c:v>86</c:v>
                </c:pt>
                <c:pt idx="165">
                  <c:v>86</c:v>
                </c:pt>
                <c:pt idx="166">
                  <c:v>86</c:v>
                </c:pt>
                <c:pt idx="167">
                  <c:v>86</c:v>
                </c:pt>
                <c:pt idx="168">
                  <c:v>86</c:v>
                </c:pt>
                <c:pt idx="169">
                  <c:v>86</c:v>
                </c:pt>
                <c:pt idx="170">
                  <c:v>86</c:v>
                </c:pt>
                <c:pt idx="171">
                  <c:v>86</c:v>
                </c:pt>
                <c:pt idx="172">
                  <c:v>86</c:v>
                </c:pt>
                <c:pt idx="173">
                  <c:v>86</c:v>
                </c:pt>
                <c:pt idx="174">
                  <c:v>86</c:v>
                </c:pt>
                <c:pt idx="175">
                  <c:v>86</c:v>
                </c:pt>
                <c:pt idx="176">
                  <c:v>86</c:v>
                </c:pt>
                <c:pt idx="177">
                  <c:v>86</c:v>
                </c:pt>
                <c:pt idx="178">
                  <c:v>86</c:v>
                </c:pt>
                <c:pt idx="179">
                  <c:v>86</c:v>
                </c:pt>
                <c:pt idx="180">
                  <c:v>86</c:v>
                </c:pt>
                <c:pt idx="181">
                  <c:v>86</c:v>
                </c:pt>
                <c:pt idx="182">
                  <c:v>86</c:v>
                </c:pt>
                <c:pt idx="183">
                  <c:v>86</c:v>
                </c:pt>
                <c:pt idx="184">
                  <c:v>86</c:v>
                </c:pt>
                <c:pt idx="185">
                  <c:v>86</c:v>
                </c:pt>
                <c:pt idx="186">
                  <c:v>86</c:v>
                </c:pt>
                <c:pt idx="187">
                  <c:v>86</c:v>
                </c:pt>
                <c:pt idx="188">
                  <c:v>86</c:v>
                </c:pt>
                <c:pt idx="189">
                  <c:v>86</c:v>
                </c:pt>
                <c:pt idx="190">
                  <c:v>86</c:v>
                </c:pt>
                <c:pt idx="191">
                  <c:v>86</c:v>
                </c:pt>
                <c:pt idx="192">
                  <c:v>86</c:v>
                </c:pt>
                <c:pt idx="193">
                  <c:v>86</c:v>
                </c:pt>
                <c:pt idx="194">
                  <c:v>86</c:v>
                </c:pt>
                <c:pt idx="195">
                  <c:v>86</c:v>
                </c:pt>
                <c:pt idx="196">
                  <c:v>86</c:v>
                </c:pt>
                <c:pt idx="197">
                  <c:v>86</c:v>
                </c:pt>
                <c:pt idx="198">
                  <c:v>86</c:v>
                </c:pt>
                <c:pt idx="199">
                  <c:v>86</c:v>
                </c:pt>
                <c:pt idx="200">
                  <c:v>86</c:v>
                </c:pt>
                <c:pt idx="201">
                  <c:v>86</c:v>
                </c:pt>
                <c:pt idx="202">
                  <c:v>86</c:v>
                </c:pt>
                <c:pt idx="203">
                  <c:v>86</c:v>
                </c:pt>
                <c:pt idx="204">
                  <c:v>86</c:v>
                </c:pt>
                <c:pt idx="205">
                  <c:v>86</c:v>
                </c:pt>
                <c:pt idx="206">
                  <c:v>86</c:v>
                </c:pt>
                <c:pt idx="207">
                  <c:v>86</c:v>
                </c:pt>
                <c:pt idx="208">
                  <c:v>86</c:v>
                </c:pt>
                <c:pt idx="209">
                  <c:v>86</c:v>
                </c:pt>
                <c:pt idx="210">
                  <c:v>86</c:v>
                </c:pt>
                <c:pt idx="211">
                  <c:v>86</c:v>
                </c:pt>
                <c:pt idx="212">
                  <c:v>86</c:v>
                </c:pt>
                <c:pt idx="213">
                  <c:v>86</c:v>
                </c:pt>
                <c:pt idx="214">
                  <c:v>86</c:v>
                </c:pt>
                <c:pt idx="215">
                  <c:v>86</c:v>
                </c:pt>
                <c:pt idx="216">
                  <c:v>86</c:v>
                </c:pt>
                <c:pt idx="217">
                  <c:v>86</c:v>
                </c:pt>
                <c:pt idx="218">
                  <c:v>86</c:v>
                </c:pt>
                <c:pt idx="219">
                  <c:v>86</c:v>
                </c:pt>
                <c:pt idx="220">
                  <c:v>86</c:v>
                </c:pt>
                <c:pt idx="221">
                  <c:v>86</c:v>
                </c:pt>
                <c:pt idx="222">
                  <c:v>86</c:v>
                </c:pt>
                <c:pt idx="223">
                  <c:v>86</c:v>
                </c:pt>
                <c:pt idx="224">
                  <c:v>86</c:v>
                </c:pt>
                <c:pt idx="225">
                  <c:v>86</c:v>
                </c:pt>
                <c:pt idx="226">
                  <c:v>86</c:v>
                </c:pt>
                <c:pt idx="227">
                  <c:v>86</c:v>
                </c:pt>
                <c:pt idx="228">
                  <c:v>86</c:v>
                </c:pt>
                <c:pt idx="229">
                  <c:v>86</c:v>
                </c:pt>
                <c:pt idx="230">
                  <c:v>86</c:v>
                </c:pt>
                <c:pt idx="231">
                  <c:v>86</c:v>
                </c:pt>
                <c:pt idx="232">
                  <c:v>86</c:v>
                </c:pt>
                <c:pt idx="233">
                  <c:v>86</c:v>
                </c:pt>
                <c:pt idx="234">
                  <c:v>86</c:v>
                </c:pt>
                <c:pt idx="235">
                  <c:v>86</c:v>
                </c:pt>
                <c:pt idx="236">
                  <c:v>86</c:v>
                </c:pt>
                <c:pt idx="237">
                  <c:v>86</c:v>
                </c:pt>
                <c:pt idx="238">
                  <c:v>86</c:v>
                </c:pt>
                <c:pt idx="239">
                  <c:v>86</c:v>
                </c:pt>
                <c:pt idx="240">
                  <c:v>86</c:v>
                </c:pt>
                <c:pt idx="241">
                  <c:v>86</c:v>
                </c:pt>
                <c:pt idx="242">
                  <c:v>86</c:v>
                </c:pt>
                <c:pt idx="243">
                  <c:v>86</c:v>
                </c:pt>
                <c:pt idx="244">
                  <c:v>86</c:v>
                </c:pt>
                <c:pt idx="245">
                  <c:v>86</c:v>
                </c:pt>
                <c:pt idx="246">
                  <c:v>86</c:v>
                </c:pt>
                <c:pt idx="247">
                  <c:v>86</c:v>
                </c:pt>
                <c:pt idx="248">
                  <c:v>86</c:v>
                </c:pt>
                <c:pt idx="249">
                  <c:v>86</c:v>
                </c:pt>
                <c:pt idx="250">
                  <c:v>86</c:v>
                </c:pt>
                <c:pt idx="251">
                  <c:v>86</c:v>
                </c:pt>
                <c:pt idx="252">
                  <c:v>86</c:v>
                </c:pt>
                <c:pt idx="253">
                  <c:v>86</c:v>
                </c:pt>
                <c:pt idx="254">
                  <c:v>86</c:v>
                </c:pt>
                <c:pt idx="255">
                  <c:v>86</c:v>
                </c:pt>
                <c:pt idx="256">
                  <c:v>86</c:v>
                </c:pt>
                <c:pt idx="257">
                  <c:v>86</c:v>
                </c:pt>
                <c:pt idx="258">
                  <c:v>86</c:v>
                </c:pt>
                <c:pt idx="259">
                  <c:v>86</c:v>
                </c:pt>
                <c:pt idx="260">
                  <c:v>86</c:v>
                </c:pt>
                <c:pt idx="261">
                  <c:v>86</c:v>
                </c:pt>
                <c:pt idx="262">
                  <c:v>86</c:v>
                </c:pt>
                <c:pt idx="263">
                  <c:v>86</c:v>
                </c:pt>
                <c:pt idx="264">
                  <c:v>86</c:v>
                </c:pt>
                <c:pt idx="265">
                  <c:v>86</c:v>
                </c:pt>
                <c:pt idx="266">
                  <c:v>86</c:v>
                </c:pt>
                <c:pt idx="267">
                  <c:v>86</c:v>
                </c:pt>
                <c:pt idx="268">
                  <c:v>86</c:v>
                </c:pt>
                <c:pt idx="269">
                  <c:v>86</c:v>
                </c:pt>
                <c:pt idx="270">
                  <c:v>86</c:v>
                </c:pt>
                <c:pt idx="271">
                  <c:v>86</c:v>
                </c:pt>
                <c:pt idx="272">
                  <c:v>86</c:v>
                </c:pt>
                <c:pt idx="273">
                  <c:v>86</c:v>
                </c:pt>
                <c:pt idx="274">
                  <c:v>86</c:v>
                </c:pt>
                <c:pt idx="275">
                  <c:v>86</c:v>
                </c:pt>
                <c:pt idx="276">
                  <c:v>86</c:v>
                </c:pt>
                <c:pt idx="277">
                  <c:v>86</c:v>
                </c:pt>
                <c:pt idx="278">
                  <c:v>86</c:v>
                </c:pt>
                <c:pt idx="279">
                  <c:v>86</c:v>
                </c:pt>
                <c:pt idx="280">
                  <c:v>86</c:v>
                </c:pt>
                <c:pt idx="281">
                  <c:v>86</c:v>
                </c:pt>
                <c:pt idx="282">
                  <c:v>86</c:v>
                </c:pt>
                <c:pt idx="283">
                  <c:v>86</c:v>
                </c:pt>
                <c:pt idx="284">
                  <c:v>86</c:v>
                </c:pt>
                <c:pt idx="285">
                  <c:v>86</c:v>
                </c:pt>
                <c:pt idx="286">
                  <c:v>86</c:v>
                </c:pt>
                <c:pt idx="287">
                  <c:v>86</c:v>
                </c:pt>
                <c:pt idx="288">
                  <c:v>86</c:v>
                </c:pt>
                <c:pt idx="289">
                  <c:v>86</c:v>
                </c:pt>
                <c:pt idx="290">
                  <c:v>86</c:v>
                </c:pt>
                <c:pt idx="291">
                  <c:v>86</c:v>
                </c:pt>
                <c:pt idx="292">
                  <c:v>86</c:v>
                </c:pt>
                <c:pt idx="293">
                  <c:v>86</c:v>
                </c:pt>
                <c:pt idx="294">
                  <c:v>86</c:v>
                </c:pt>
                <c:pt idx="295">
                  <c:v>86</c:v>
                </c:pt>
                <c:pt idx="296">
                  <c:v>86</c:v>
                </c:pt>
                <c:pt idx="297">
                  <c:v>86</c:v>
                </c:pt>
                <c:pt idx="298">
                  <c:v>86</c:v>
                </c:pt>
                <c:pt idx="299">
                  <c:v>86</c:v>
                </c:pt>
                <c:pt idx="300">
                  <c:v>86</c:v>
                </c:pt>
                <c:pt idx="301">
                  <c:v>86</c:v>
                </c:pt>
                <c:pt idx="302">
                  <c:v>86</c:v>
                </c:pt>
                <c:pt idx="303">
                  <c:v>86</c:v>
                </c:pt>
                <c:pt idx="304">
                  <c:v>86</c:v>
                </c:pt>
                <c:pt idx="305">
                  <c:v>86</c:v>
                </c:pt>
                <c:pt idx="306">
                  <c:v>86</c:v>
                </c:pt>
                <c:pt idx="307">
                  <c:v>86</c:v>
                </c:pt>
                <c:pt idx="308">
                  <c:v>86</c:v>
                </c:pt>
                <c:pt idx="309">
                  <c:v>86</c:v>
                </c:pt>
                <c:pt idx="310">
                  <c:v>86</c:v>
                </c:pt>
                <c:pt idx="311">
                  <c:v>86</c:v>
                </c:pt>
                <c:pt idx="312">
                  <c:v>86</c:v>
                </c:pt>
                <c:pt idx="313">
                  <c:v>86</c:v>
                </c:pt>
                <c:pt idx="314">
                  <c:v>86</c:v>
                </c:pt>
                <c:pt idx="315">
                  <c:v>86</c:v>
                </c:pt>
                <c:pt idx="316">
                  <c:v>86</c:v>
                </c:pt>
                <c:pt idx="317">
                  <c:v>87</c:v>
                </c:pt>
                <c:pt idx="318">
                  <c:v>88</c:v>
                </c:pt>
                <c:pt idx="319">
                  <c:v>90</c:v>
                </c:pt>
                <c:pt idx="320">
                  <c:v>91</c:v>
                </c:pt>
                <c:pt idx="321">
                  <c:v>92</c:v>
                </c:pt>
                <c:pt idx="322">
                  <c:v>92</c:v>
                </c:pt>
                <c:pt idx="323">
                  <c:v>92</c:v>
                </c:pt>
                <c:pt idx="324">
                  <c:v>92</c:v>
                </c:pt>
                <c:pt idx="325">
                  <c:v>92</c:v>
                </c:pt>
                <c:pt idx="326">
                  <c:v>92</c:v>
                </c:pt>
                <c:pt idx="327">
                  <c:v>92</c:v>
                </c:pt>
                <c:pt idx="328">
                  <c:v>92</c:v>
                </c:pt>
                <c:pt idx="329">
                  <c:v>92</c:v>
                </c:pt>
                <c:pt idx="330">
                  <c:v>92</c:v>
                </c:pt>
                <c:pt idx="331">
                  <c:v>92</c:v>
                </c:pt>
                <c:pt idx="332">
                  <c:v>92</c:v>
                </c:pt>
                <c:pt idx="333">
                  <c:v>92</c:v>
                </c:pt>
                <c:pt idx="334">
                  <c:v>92</c:v>
                </c:pt>
                <c:pt idx="335">
                  <c:v>92</c:v>
                </c:pt>
                <c:pt idx="336">
                  <c:v>92</c:v>
                </c:pt>
                <c:pt idx="337">
                  <c:v>92</c:v>
                </c:pt>
                <c:pt idx="338">
                  <c:v>92</c:v>
                </c:pt>
                <c:pt idx="339">
                  <c:v>92</c:v>
                </c:pt>
                <c:pt idx="340">
                  <c:v>92</c:v>
                </c:pt>
                <c:pt idx="341">
                  <c:v>92</c:v>
                </c:pt>
                <c:pt idx="342">
                  <c:v>92</c:v>
                </c:pt>
                <c:pt idx="343">
                  <c:v>92</c:v>
                </c:pt>
                <c:pt idx="344">
                  <c:v>92</c:v>
                </c:pt>
                <c:pt idx="345">
                  <c:v>92</c:v>
                </c:pt>
                <c:pt idx="346">
                  <c:v>92</c:v>
                </c:pt>
                <c:pt idx="347">
                  <c:v>92</c:v>
                </c:pt>
                <c:pt idx="348">
                  <c:v>92</c:v>
                </c:pt>
                <c:pt idx="349">
                  <c:v>92</c:v>
                </c:pt>
                <c:pt idx="350">
                  <c:v>92</c:v>
                </c:pt>
                <c:pt idx="351">
                  <c:v>92</c:v>
                </c:pt>
                <c:pt idx="352">
                  <c:v>92</c:v>
                </c:pt>
                <c:pt idx="353">
                  <c:v>92</c:v>
                </c:pt>
                <c:pt idx="354">
                  <c:v>92</c:v>
                </c:pt>
                <c:pt idx="355">
                  <c:v>92</c:v>
                </c:pt>
                <c:pt idx="356">
                  <c:v>92</c:v>
                </c:pt>
                <c:pt idx="357">
                  <c:v>92</c:v>
                </c:pt>
                <c:pt idx="358">
                  <c:v>92</c:v>
                </c:pt>
                <c:pt idx="359">
                  <c:v>92</c:v>
                </c:pt>
                <c:pt idx="360">
                  <c:v>93</c:v>
                </c:pt>
                <c:pt idx="361">
                  <c:v>95</c:v>
                </c:pt>
                <c:pt idx="362">
                  <c:v>97</c:v>
                </c:pt>
                <c:pt idx="363">
                  <c:v>98</c:v>
                </c:pt>
                <c:pt idx="364">
                  <c:v>98</c:v>
                </c:pt>
                <c:pt idx="365">
                  <c:v>98</c:v>
                </c:pt>
                <c:pt idx="366">
                  <c:v>98</c:v>
                </c:pt>
                <c:pt idx="367">
                  <c:v>98</c:v>
                </c:pt>
                <c:pt idx="368">
                  <c:v>98</c:v>
                </c:pt>
                <c:pt idx="369">
                  <c:v>98</c:v>
                </c:pt>
                <c:pt idx="370">
                  <c:v>98</c:v>
                </c:pt>
                <c:pt idx="371">
                  <c:v>98</c:v>
                </c:pt>
                <c:pt idx="372">
                  <c:v>98</c:v>
                </c:pt>
                <c:pt idx="373">
                  <c:v>98</c:v>
                </c:pt>
                <c:pt idx="374">
                  <c:v>98</c:v>
                </c:pt>
                <c:pt idx="375">
                  <c:v>98</c:v>
                </c:pt>
                <c:pt idx="376">
                  <c:v>98</c:v>
                </c:pt>
                <c:pt idx="377">
                  <c:v>98</c:v>
                </c:pt>
                <c:pt idx="378">
                  <c:v>98</c:v>
                </c:pt>
                <c:pt idx="379">
                  <c:v>98</c:v>
                </c:pt>
                <c:pt idx="380">
                  <c:v>98</c:v>
                </c:pt>
                <c:pt idx="381">
                  <c:v>98</c:v>
                </c:pt>
                <c:pt idx="382">
                  <c:v>98</c:v>
                </c:pt>
                <c:pt idx="383">
                  <c:v>98</c:v>
                </c:pt>
                <c:pt idx="384">
                  <c:v>98</c:v>
                </c:pt>
                <c:pt idx="385">
                  <c:v>98</c:v>
                </c:pt>
                <c:pt idx="386">
                  <c:v>98</c:v>
                </c:pt>
                <c:pt idx="387">
                  <c:v>98</c:v>
                </c:pt>
                <c:pt idx="388">
                  <c:v>98</c:v>
                </c:pt>
                <c:pt idx="389">
                  <c:v>98</c:v>
                </c:pt>
                <c:pt idx="390">
                  <c:v>98</c:v>
                </c:pt>
                <c:pt idx="391">
                  <c:v>98</c:v>
                </c:pt>
                <c:pt idx="392">
                  <c:v>98</c:v>
                </c:pt>
                <c:pt idx="393">
                  <c:v>98</c:v>
                </c:pt>
                <c:pt idx="394">
                  <c:v>98</c:v>
                </c:pt>
                <c:pt idx="395">
                  <c:v>98</c:v>
                </c:pt>
                <c:pt idx="396">
                  <c:v>98</c:v>
                </c:pt>
                <c:pt idx="397">
                  <c:v>98</c:v>
                </c:pt>
                <c:pt idx="398">
                  <c:v>98</c:v>
                </c:pt>
                <c:pt idx="399">
                  <c:v>98</c:v>
                </c:pt>
                <c:pt idx="400">
                  <c:v>98</c:v>
                </c:pt>
                <c:pt idx="401">
                  <c:v>98</c:v>
                </c:pt>
                <c:pt idx="402">
                  <c:v>98</c:v>
                </c:pt>
                <c:pt idx="403">
                  <c:v>98</c:v>
                </c:pt>
                <c:pt idx="404">
                  <c:v>98</c:v>
                </c:pt>
                <c:pt idx="405">
                  <c:v>98</c:v>
                </c:pt>
                <c:pt idx="406">
                  <c:v>98</c:v>
                </c:pt>
                <c:pt idx="407">
                  <c:v>98</c:v>
                </c:pt>
                <c:pt idx="408">
                  <c:v>98</c:v>
                </c:pt>
                <c:pt idx="409">
                  <c:v>98</c:v>
                </c:pt>
                <c:pt idx="410">
                  <c:v>98</c:v>
                </c:pt>
                <c:pt idx="411">
                  <c:v>98</c:v>
                </c:pt>
                <c:pt idx="412">
                  <c:v>98</c:v>
                </c:pt>
                <c:pt idx="413">
                  <c:v>98</c:v>
                </c:pt>
                <c:pt idx="414">
                  <c:v>98</c:v>
                </c:pt>
                <c:pt idx="415">
                  <c:v>98</c:v>
                </c:pt>
                <c:pt idx="416">
                  <c:v>98</c:v>
                </c:pt>
              </c:numCache>
            </c:numRef>
          </c:val>
          <c:extLst>
            <c:ext xmlns:c16="http://schemas.microsoft.com/office/drawing/2014/chart" uri="{C3380CC4-5D6E-409C-BE32-E72D297353CC}">
              <c16:uniqueId val="{00000002-D202-4311-A1EF-9FEDECBD04B5}"/>
            </c:ext>
          </c:extLst>
        </c:ser>
        <c:ser>
          <c:idx val="3"/>
          <c:order val="3"/>
          <c:tx>
            <c:strRef>
              <c:f>'R03a Engagement Timeline'!$E$5</c:f>
              <c:strCache>
                <c:ptCount val="1"/>
                <c:pt idx="0">
                  <c:v>Picnic at the Park</c:v>
                </c:pt>
              </c:strCache>
            </c:strRef>
          </c:tx>
          <c:spPr>
            <a:solidFill>
              <a:schemeClr val="accent4"/>
            </a:solidFill>
            <a:ln>
              <a:noFill/>
            </a:ln>
            <a:effectLst/>
          </c:spPr>
          <c:cat>
            <c:numRef>
              <c:f>'R03a Engagement Timeline'!$A$6:$A$422</c:f>
              <c:numCache>
                <c:formatCode>yyyy/mm</c:formatCode>
                <c:ptCount val="417"/>
                <c:pt idx="0">
                  <c:v>43169</c:v>
                </c:pt>
                <c:pt idx="1">
                  <c:v>43170</c:v>
                </c:pt>
                <c:pt idx="2">
                  <c:v>43171</c:v>
                </c:pt>
                <c:pt idx="3">
                  <c:v>43172</c:v>
                </c:pt>
                <c:pt idx="4">
                  <c:v>43173</c:v>
                </c:pt>
                <c:pt idx="5">
                  <c:v>43174</c:v>
                </c:pt>
                <c:pt idx="6">
                  <c:v>43175</c:v>
                </c:pt>
                <c:pt idx="7">
                  <c:v>43176</c:v>
                </c:pt>
                <c:pt idx="8">
                  <c:v>43177</c:v>
                </c:pt>
                <c:pt idx="9">
                  <c:v>43178</c:v>
                </c:pt>
                <c:pt idx="10">
                  <c:v>43179</c:v>
                </c:pt>
                <c:pt idx="11">
                  <c:v>43180</c:v>
                </c:pt>
                <c:pt idx="12">
                  <c:v>43181</c:v>
                </c:pt>
                <c:pt idx="13">
                  <c:v>43182</c:v>
                </c:pt>
                <c:pt idx="14">
                  <c:v>43183</c:v>
                </c:pt>
                <c:pt idx="15">
                  <c:v>43184</c:v>
                </c:pt>
                <c:pt idx="16">
                  <c:v>43185</c:v>
                </c:pt>
                <c:pt idx="17">
                  <c:v>43186</c:v>
                </c:pt>
                <c:pt idx="18">
                  <c:v>43187</c:v>
                </c:pt>
                <c:pt idx="19">
                  <c:v>43188</c:v>
                </c:pt>
                <c:pt idx="20">
                  <c:v>43189</c:v>
                </c:pt>
                <c:pt idx="21">
                  <c:v>43190</c:v>
                </c:pt>
                <c:pt idx="22">
                  <c:v>43191</c:v>
                </c:pt>
                <c:pt idx="23">
                  <c:v>43192</c:v>
                </c:pt>
                <c:pt idx="24">
                  <c:v>43193</c:v>
                </c:pt>
                <c:pt idx="25">
                  <c:v>43194</c:v>
                </c:pt>
                <c:pt idx="26">
                  <c:v>43195</c:v>
                </c:pt>
                <c:pt idx="27">
                  <c:v>43196</c:v>
                </c:pt>
                <c:pt idx="28">
                  <c:v>43197</c:v>
                </c:pt>
                <c:pt idx="29">
                  <c:v>43198</c:v>
                </c:pt>
                <c:pt idx="30">
                  <c:v>43199</c:v>
                </c:pt>
                <c:pt idx="31">
                  <c:v>43200</c:v>
                </c:pt>
                <c:pt idx="32">
                  <c:v>43201</c:v>
                </c:pt>
                <c:pt idx="33">
                  <c:v>43202</c:v>
                </c:pt>
                <c:pt idx="34">
                  <c:v>43203</c:v>
                </c:pt>
                <c:pt idx="35">
                  <c:v>43204</c:v>
                </c:pt>
                <c:pt idx="36">
                  <c:v>43205</c:v>
                </c:pt>
                <c:pt idx="37">
                  <c:v>43206</c:v>
                </c:pt>
                <c:pt idx="38">
                  <c:v>43207</c:v>
                </c:pt>
                <c:pt idx="39">
                  <c:v>43208</c:v>
                </c:pt>
                <c:pt idx="40">
                  <c:v>43209</c:v>
                </c:pt>
                <c:pt idx="41">
                  <c:v>43210</c:v>
                </c:pt>
                <c:pt idx="42">
                  <c:v>43211</c:v>
                </c:pt>
                <c:pt idx="43">
                  <c:v>43212</c:v>
                </c:pt>
                <c:pt idx="44">
                  <c:v>43213</c:v>
                </c:pt>
                <c:pt idx="45">
                  <c:v>43214</c:v>
                </c:pt>
                <c:pt idx="46">
                  <c:v>43215</c:v>
                </c:pt>
                <c:pt idx="47">
                  <c:v>43216</c:v>
                </c:pt>
                <c:pt idx="48">
                  <c:v>43217</c:v>
                </c:pt>
                <c:pt idx="49">
                  <c:v>43218</c:v>
                </c:pt>
                <c:pt idx="50">
                  <c:v>43219</c:v>
                </c:pt>
                <c:pt idx="51">
                  <c:v>43220</c:v>
                </c:pt>
                <c:pt idx="52">
                  <c:v>43221</c:v>
                </c:pt>
                <c:pt idx="53">
                  <c:v>43222</c:v>
                </c:pt>
                <c:pt idx="54">
                  <c:v>43223</c:v>
                </c:pt>
                <c:pt idx="55">
                  <c:v>43224</c:v>
                </c:pt>
                <c:pt idx="56">
                  <c:v>43225</c:v>
                </c:pt>
                <c:pt idx="57">
                  <c:v>43226</c:v>
                </c:pt>
                <c:pt idx="58">
                  <c:v>43227</c:v>
                </c:pt>
                <c:pt idx="59">
                  <c:v>43228</c:v>
                </c:pt>
                <c:pt idx="60">
                  <c:v>43229</c:v>
                </c:pt>
                <c:pt idx="61">
                  <c:v>43230</c:v>
                </c:pt>
                <c:pt idx="62">
                  <c:v>43231</c:v>
                </c:pt>
                <c:pt idx="63">
                  <c:v>43232</c:v>
                </c:pt>
                <c:pt idx="64">
                  <c:v>43233</c:v>
                </c:pt>
                <c:pt idx="65">
                  <c:v>43234</c:v>
                </c:pt>
                <c:pt idx="66">
                  <c:v>43235</c:v>
                </c:pt>
                <c:pt idx="67">
                  <c:v>43236</c:v>
                </c:pt>
                <c:pt idx="68">
                  <c:v>43237</c:v>
                </c:pt>
                <c:pt idx="69">
                  <c:v>43238</c:v>
                </c:pt>
                <c:pt idx="70">
                  <c:v>43239</c:v>
                </c:pt>
                <c:pt idx="71">
                  <c:v>43240</c:v>
                </c:pt>
                <c:pt idx="72">
                  <c:v>43241</c:v>
                </c:pt>
                <c:pt idx="73">
                  <c:v>43242</c:v>
                </c:pt>
                <c:pt idx="74">
                  <c:v>43243</c:v>
                </c:pt>
                <c:pt idx="75">
                  <c:v>43244</c:v>
                </c:pt>
                <c:pt idx="76">
                  <c:v>43245</c:v>
                </c:pt>
                <c:pt idx="77">
                  <c:v>43246</c:v>
                </c:pt>
                <c:pt idx="78">
                  <c:v>43247</c:v>
                </c:pt>
                <c:pt idx="79">
                  <c:v>43248</c:v>
                </c:pt>
                <c:pt idx="80">
                  <c:v>43249</c:v>
                </c:pt>
                <c:pt idx="81">
                  <c:v>43250</c:v>
                </c:pt>
                <c:pt idx="82">
                  <c:v>43251</c:v>
                </c:pt>
                <c:pt idx="83">
                  <c:v>43252</c:v>
                </c:pt>
                <c:pt idx="84">
                  <c:v>43253</c:v>
                </c:pt>
                <c:pt idx="85">
                  <c:v>43254</c:v>
                </c:pt>
                <c:pt idx="86">
                  <c:v>43255</c:v>
                </c:pt>
                <c:pt idx="87">
                  <c:v>43256</c:v>
                </c:pt>
                <c:pt idx="88">
                  <c:v>43257</c:v>
                </c:pt>
                <c:pt idx="89">
                  <c:v>43258</c:v>
                </c:pt>
                <c:pt idx="90">
                  <c:v>43259</c:v>
                </c:pt>
                <c:pt idx="91">
                  <c:v>43260</c:v>
                </c:pt>
                <c:pt idx="92">
                  <c:v>43261</c:v>
                </c:pt>
                <c:pt idx="93">
                  <c:v>43262</c:v>
                </c:pt>
                <c:pt idx="94">
                  <c:v>43263</c:v>
                </c:pt>
                <c:pt idx="95">
                  <c:v>43264</c:v>
                </c:pt>
                <c:pt idx="96">
                  <c:v>43265</c:v>
                </c:pt>
                <c:pt idx="97">
                  <c:v>43266</c:v>
                </c:pt>
                <c:pt idx="98">
                  <c:v>43267</c:v>
                </c:pt>
                <c:pt idx="99">
                  <c:v>43268</c:v>
                </c:pt>
                <c:pt idx="100">
                  <c:v>43269</c:v>
                </c:pt>
                <c:pt idx="101">
                  <c:v>43270</c:v>
                </c:pt>
                <c:pt idx="102">
                  <c:v>43271</c:v>
                </c:pt>
                <c:pt idx="103">
                  <c:v>43272</c:v>
                </c:pt>
                <c:pt idx="104">
                  <c:v>43273</c:v>
                </c:pt>
                <c:pt idx="105">
                  <c:v>43274</c:v>
                </c:pt>
                <c:pt idx="106">
                  <c:v>43275</c:v>
                </c:pt>
                <c:pt idx="107">
                  <c:v>43276</c:v>
                </c:pt>
                <c:pt idx="108">
                  <c:v>43277</c:v>
                </c:pt>
                <c:pt idx="109">
                  <c:v>43278</c:v>
                </c:pt>
                <c:pt idx="110">
                  <c:v>43279</c:v>
                </c:pt>
                <c:pt idx="111">
                  <c:v>43280</c:v>
                </c:pt>
                <c:pt idx="112">
                  <c:v>43281</c:v>
                </c:pt>
                <c:pt idx="113">
                  <c:v>43282</c:v>
                </c:pt>
                <c:pt idx="114">
                  <c:v>43283</c:v>
                </c:pt>
                <c:pt idx="115">
                  <c:v>43284</c:v>
                </c:pt>
                <c:pt idx="116">
                  <c:v>43285</c:v>
                </c:pt>
                <c:pt idx="117">
                  <c:v>43286</c:v>
                </c:pt>
                <c:pt idx="118">
                  <c:v>43287</c:v>
                </c:pt>
                <c:pt idx="119">
                  <c:v>43288</c:v>
                </c:pt>
                <c:pt idx="120">
                  <c:v>43289</c:v>
                </c:pt>
                <c:pt idx="121">
                  <c:v>43290</c:v>
                </c:pt>
                <c:pt idx="122">
                  <c:v>43291</c:v>
                </c:pt>
                <c:pt idx="123">
                  <c:v>43292</c:v>
                </c:pt>
                <c:pt idx="124">
                  <c:v>43293</c:v>
                </c:pt>
                <c:pt idx="125">
                  <c:v>43294</c:v>
                </c:pt>
                <c:pt idx="126">
                  <c:v>43295</c:v>
                </c:pt>
                <c:pt idx="127">
                  <c:v>43296</c:v>
                </c:pt>
                <c:pt idx="128">
                  <c:v>43297</c:v>
                </c:pt>
                <c:pt idx="129">
                  <c:v>43298</c:v>
                </c:pt>
                <c:pt idx="130">
                  <c:v>43299</c:v>
                </c:pt>
                <c:pt idx="131">
                  <c:v>43300</c:v>
                </c:pt>
                <c:pt idx="132">
                  <c:v>43301</c:v>
                </c:pt>
                <c:pt idx="133">
                  <c:v>43302</c:v>
                </c:pt>
                <c:pt idx="134">
                  <c:v>43303</c:v>
                </c:pt>
                <c:pt idx="135">
                  <c:v>43304</c:v>
                </c:pt>
                <c:pt idx="136">
                  <c:v>43305</c:v>
                </c:pt>
                <c:pt idx="137">
                  <c:v>43306</c:v>
                </c:pt>
                <c:pt idx="138">
                  <c:v>43307</c:v>
                </c:pt>
                <c:pt idx="139">
                  <c:v>43308</c:v>
                </c:pt>
                <c:pt idx="140">
                  <c:v>43309</c:v>
                </c:pt>
                <c:pt idx="141">
                  <c:v>43310</c:v>
                </c:pt>
                <c:pt idx="142">
                  <c:v>43311</c:v>
                </c:pt>
                <c:pt idx="143">
                  <c:v>43312</c:v>
                </c:pt>
                <c:pt idx="144">
                  <c:v>43313</c:v>
                </c:pt>
                <c:pt idx="145">
                  <c:v>43314</c:v>
                </c:pt>
                <c:pt idx="146">
                  <c:v>43315</c:v>
                </c:pt>
                <c:pt idx="147">
                  <c:v>43316</c:v>
                </c:pt>
                <c:pt idx="148">
                  <c:v>43317</c:v>
                </c:pt>
                <c:pt idx="149">
                  <c:v>43318</c:v>
                </c:pt>
                <c:pt idx="150">
                  <c:v>43319</c:v>
                </c:pt>
                <c:pt idx="151">
                  <c:v>43320</c:v>
                </c:pt>
                <c:pt idx="152">
                  <c:v>43321</c:v>
                </c:pt>
                <c:pt idx="153">
                  <c:v>43322</c:v>
                </c:pt>
                <c:pt idx="154">
                  <c:v>43323</c:v>
                </c:pt>
                <c:pt idx="155">
                  <c:v>43324</c:v>
                </c:pt>
                <c:pt idx="156">
                  <c:v>43325</c:v>
                </c:pt>
                <c:pt idx="157">
                  <c:v>43326</c:v>
                </c:pt>
                <c:pt idx="158">
                  <c:v>43327</c:v>
                </c:pt>
                <c:pt idx="159">
                  <c:v>43328</c:v>
                </c:pt>
                <c:pt idx="160">
                  <c:v>43329</c:v>
                </c:pt>
                <c:pt idx="161">
                  <c:v>43330</c:v>
                </c:pt>
                <c:pt idx="162">
                  <c:v>43331</c:v>
                </c:pt>
                <c:pt idx="163">
                  <c:v>43332</c:v>
                </c:pt>
                <c:pt idx="164">
                  <c:v>43333</c:v>
                </c:pt>
                <c:pt idx="165">
                  <c:v>43334</c:v>
                </c:pt>
                <c:pt idx="166">
                  <c:v>43335</c:v>
                </c:pt>
                <c:pt idx="167">
                  <c:v>43336</c:v>
                </c:pt>
                <c:pt idx="168">
                  <c:v>43337</c:v>
                </c:pt>
                <c:pt idx="169">
                  <c:v>43338</c:v>
                </c:pt>
                <c:pt idx="170">
                  <c:v>43339</c:v>
                </c:pt>
                <c:pt idx="171">
                  <c:v>43340</c:v>
                </c:pt>
                <c:pt idx="172">
                  <c:v>43341</c:v>
                </c:pt>
                <c:pt idx="173">
                  <c:v>43342</c:v>
                </c:pt>
                <c:pt idx="174">
                  <c:v>43343</c:v>
                </c:pt>
                <c:pt idx="175">
                  <c:v>43344</c:v>
                </c:pt>
                <c:pt idx="176">
                  <c:v>43345</c:v>
                </c:pt>
                <c:pt idx="177">
                  <c:v>43346</c:v>
                </c:pt>
                <c:pt idx="178">
                  <c:v>43347</c:v>
                </c:pt>
                <c:pt idx="179">
                  <c:v>43348</c:v>
                </c:pt>
                <c:pt idx="180">
                  <c:v>43349</c:v>
                </c:pt>
                <c:pt idx="181">
                  <c:v>43350</c:v>
                </c:pt>
                <c:pt idx="182">
                  <c:v>43351</c:v>
                </c:pt>
                <c:pt idx="183">
                  <c:v>43352</c:v>
                </c:pt>
                <c:pt idx="184">
                  <c:v>43353</c:v>
                </c:pt>
                <c:pt idx="185">
                  <c:v>43354</c:v>
                </c:pt>
                <c:pt idx="186">
                  <c:v>43355</c:v>
                </c:pt>
                <c:pt idx="187">
                  <c:v>43356</c:v>
                </c:pt>
                <c:pt idx="188">
                  <c:v>43357</c:v>
                </c:pt>
                <c:pt idx="189">
                  <c:v>43358</c:v>
                </c:pt>
                <c:pt idx="190">
                  <c:v>43359</c:v>
                </c:pt>
                <c:pt idx="191">
                  <c:v>43360</c:v>
                </c:pt>
                <c:pt idx="192">
                  <c:v>43361</c:v>
                </c:pt>
                <c:pt idx="193">
                  <c:v>43362</c:v>
                </c:pt>
                <c:pt idx="194">
                  <c:v>43363</c:v>
                </c:pt>
                <c:pt idx="195">
                  <c:v>43364</c:v>
                </c:pt>
                <c:pt idx="196">
                  <c:v>43365</c:v>
                </c:pt>
                <c:pt idx="197">
                  <c:v>43366</c:v>
                </c:pt>
                <c:pt idx="198">
                  <c:v>43367</c:v>
                </c:pt>
                <c:pt idx="199">
                  <c:v>43368</c:v>
                </c:pt>
                <c:pt idx="200">
                  <c:v>43369</c:v>
                </c:pt>
                <c:pt idx="201">
                  <c:v>43370</c:v>
                </c:pt>
                <c:pt idx="202">
                  <c:v>43371</c:v>
                </c:pt>
                <c:pt idx="203">
                  <c:v>43372</c:v>
                </c:pt>
                <c:pt idx="204">
                  <c:v>43373</c:v>
                </c:pt>
                <c:pt idx="205">
                  <c:v>43374</c:v>
                </c:pt>
                <c:pt idx="206">
                  <c:v>43375</c:v>
                </c:pt>
                <c:pt idx="207">
                  <c:v>43376</c:v>
                </c:pt>
                <c:pt idx="208">
                  <c:v>43377</c:v>
                </c:pt>
                <c:pt idx="209">
                  <c:v>43378</c:v>
                </c:pt>
                <c:pt idx="210">
                  <c:v>43379</c:v>
                </c:pt>
                <c:pt idx="211">
                  <c:v>43380</c:v>
                </c:pt>
                <c:pt idx="212">
                  <c:v>43381</c:v>
                </c:pt>
                <c:pt idx="213">
                  <c:v>43382</c:v>
                </c:pt>
                <c:pt idx="214">
                  <c:v>43383</c:v>
                </c:pt>
                <c:pt idx="215">
                  <c:v>43384</c:v>
                </c:pt>
                <c:pt idx="216">
                  <c:v>43385</c:v>
                </c:pt>
                <c:pt idx="217">
                  <c:v>43386</c:v>
                </c:pt>
                <c:pt idx="218">
                  <c:v>43387</c:v>
                </c:pt>
                <c:pt idx="219">
                  <c:v>43388</c:v>
                </c:pt>
                <c:pt idx="220">
                  <c:v>43389</c:v>
                </c:pt>
                <c:pt idx="221">
                  <c:v>43390</c:v>
                </c:pt>
                <c:pt idx="222">
                  <c:v>43391</c:v>
                </c:pt>
                <c:pt idx="223">
                  <c:v>43392</c:v>
                </c:pt>
                <c:pt idx="224">
                  <c:v>43393</c:v>
                </c:pt>
                <c:pt idx="225">
                  <c:v>43394</c:v>
                </c:pt>
                <c:pt idx="226">
                  <c:v>43395</c:v>
                </c:pt>
                <c:pt idx="227">
                  <c:v>43396</c:v>
                </c:pt>
                <c:pt idx="228">
                  <c:v>43397</c:v>
                </c:pt>
                <c:pt idx="229">
                  <c:v>43398</c:v>
                </c:pt>
                <c:pt idx="230">
                  <c:v>43399</c:v>
                </c:pt>
                <c:pt idx="231">
                  <c:v>43400</c:v>
                </c:pt>
                <c:pt idx="232">
                  <c:v>43401</c:v>
                </c:pt>
                <c:pt idx="233">
                  <c:v>43402</c:v>
                </c:pt>
                <c:pt idx="234">
                  <c:v>43403</c:v>
                </c:pt>
                <c:pt idx="235">
                  <c:v>43404</c:v>
                </c:pt>
                <c:pt idx="236">
                  <c:v>43405</c:v>
                </c:pt>
                <c:pt idx="237">
                  <c:v>43406</c:v>
                </c:pt>
                <c:pt idx="238">
                  <c:v>43407</c:v>
                </c:pt>
                <c:pt idx="239">
                  <c:v>43408</c:v>
                </c:pt>
                <c:pt idx="240">
                  <c:v>43409</c:v>
                </c:pt>
                <c:pt idx="241">
                  <c:v>43410</c:v>
                </c:pt>
                <c:pt idx="242">
                  <c:v>43411</c:v>
                </c:pt>
                <c:pt idx="243">
                  <c:v>43412</c:v>
                </c:pt>
                <c:pt idx="244">
                  <c:v>43413</c:v>
                </c:pt>
                <c:pt idx="245">
                  <c:v>43414</c:v>
                </c:pt>
                <c:pt idx="246">
                  <c:v>43415</c:v>
                </c:pt>
                <c:pt idx="247">
                  <c:v>43416</c:v>
                </c:pt>
                <c:pt idx="248">
                  <c:v>43417</c:v>
                </c:pt>
                <c:pt idx="249">
                  <c:v>43418</c:v>
                </c:pt>
                <c:pt idx="250">
                  <c:v>43419</c:v>
                </c:pt>
                <c:pt idx="251">
                  <c:v>43420</c:v>
                </c:pt>
                <c:pt idx="252">
                  <c:v>43421</c:v>
                </c:pt>
                <c:pt idx="253">
                  <c:v>43422</c:v>
                </c:pt>
                <c:pt idx="254">
                  <c:v>43423</c:v>
                </c:pt>
                <c:pt idx="255">
                  <c:v>43424</c:v>
                </c:pt>
                <c:pt idx="256">
                  <c:v>43425</c:v>
                </c:pt>
                <c:pt idx="257">
                  <c:v>43426</c:v>
                </c:pt>
                <c:pt idx="258">
                  <c:v>43427</c:v>
                </c:pt>
                <c:pt idx="259">
                  <c:v>43428</c:v>
                </c:pt>
                <c:pt idx="260">
                  <c:v>43429</c:v>
                </c:pt>
                <c:pt idx="261">
                  <c:v>43430</c:v>
                </c:pt>
                <c:pt idx="262">
                  <c:v>43431</c:v>
                </c:pt>
                <c:pt idx="263">
                  <c:v>43432</c:v>
                </c:pt>
                <c:pt idx="264">
                  <c:v>43433</c:v>
                </c:pt>
                <c:pt idx="265">
                  <c:v>43434</c:v>
                </c:pt>
                <c:pt idx="266">
                  <c:v>43435</c:v>
                </c:pt>
                <c:pt idx="267">
                  <c:v>43436</c:v>
                </c:pt>
                <c:pt idx="268">
                  <c:v>43437</c:v>
                </c:pt>
                <c:pt idx="269">
                  <c:v>43438</c:v>
                </c:pt>
                <c:pt idx="270">
                  <c:v>43439</c:v>
                </c:pt>
                <c:pt idx="271">
                  <c:v>43440</c:v>
                </c:pt>
                <c:pt idx="272">
                  <c:v>43441</c:v>
                </c:pt>
                <c:pt idx="273">
                  <c:v>43442</c:v>
                </c:pt>
                <c:pt idx="274">
                  <c:v>43443</c:v>
                </c:pt>
                <c:pt idx="275">
                  <c:v>43444</c:v>
                </c:pt>
                <c:pt idx="276">
                  <c:v>43445</c:v>
                </c:pt>
                <c:pt idx="277">
                  <c:v>43446</c:v>
                </c:pt>
                <c:pt idx="278">
                  <c:v>43447</c:v>
                </c:pt>
                <c:pt idx="279">
                  <c:v>43448</c:v>
                </c:pt>
                <c:pt idx="280">
                  <c:v>43449</c:v>
                </c:pt>
                <c:pt idx="281">
                  <c:v>43450</c:v>
                </c:pt>
                <c:pt idx="282">
                  <c:v>43451</c:v>
                </c:pt>
                <c:pt idx="283">
                  <c:v>43452</c:v>
                </c:pt>
                <c:pt idx="284">
                  <c:v>43453</c:v>
                </c:pt>
                <c:pt idx="285">
                  <c:v>43454</c:v>
                </c:pt>
                <c:pt idx="286">
                  <c:v>43455</c:v>
                </c:pt>
                <c:pt idx="287">
                  <c:v>43456</c:v>
                </c:pt>
                <c:pt idx="288">
                  <c:v>43457</c:v>
                </c:pt>
                <c:pt idx="289">
                  <c:v>43458</c:v>
                </c:pt>
                <c:pt idx="290">
                  <c:v>43459</c:v>
                </c:pt>
                <c:pt idx="291">
                  <c:v>43460</c:v>
                </c:pt>
                <c:pt idx="292">
                  <c:v>43461</c:v>
                </c:pt>
                <c:pt idx="293">
                  <c:v>43462</c:v>
                </c:pt>
                <c:pt idx="294">
                  <c:v>43463</c:v>
                </c:pt>
                <c:pt idx="295">
                  <c:v>43464</c:v>
                </c:pt>
                <c:pt idx="296">
                  <c:v>43465</c:v>
                </c:pt>
                <c:pt idx="297">
                  <c:v>43466</c:v>
                </c:pt>
                <c:pt idx="298">
                  <c:v>43467</c:v>
                </c:pt>
                <c:pt idx="299">
                  <c:v>43468</c:v>
                </c:pt>
                <c:pt idx="300">
                  <c:v>43469</c:v>
                </c:pt>
                <c:pt idx="301">
                  <c:v>43470</c:v>
                </c:pt>
                <c:pt idx="302">
                  <c:v>43471</c:v>
                </c:pt>
                <c:pt idx="303">
                  <c:v>43472</c:v>
                </c:pt>
                <c:pt idx="304">
                  <c:v>43473</c:v>
                </c:pt>
                <c:pt idx="305">
                  <c:v>43474</c:v>
                </c:pt>
                <c:pt idx="306">
                  <c:v>43475</c:v>
                </c:pt>
                <c:pt idx="307">
                  <c:v>43476</c:v>
                </c:pt>
                <c:pt idx="308">
                  <c:v>43477</c:v>
                </c:pt>
                <c:pt idx="309">
                  <c:v>43478</c:v>
                </c:pt>
                <c:pt idx="310">
                  <c:v>43479</c:v>
                </c:pt>
                <c:pt idx="311">
                  <c:v>43480</c:v>
                </c:pt>
                <c:pt idx="312">
                  <c:v>43481</c:v>
                </c:pt>
                <c:pt idx="313">
                  <c:v>43482</c:v>
                </c:pt>
                <c:pt idx="314">
                  <c:v>43483</c:v>
                </c:pt>
                <c:pt idx="315">
                  <c:v>43484</c:v>
                </c:pt>
                <c:pt idx="316">
                  <c:v>43485</c:v>
                </c:pt>
                <c:pt idx="317">
                  <c:v>43486</c:v>
                </c:pt>
                <c:pt idx="318">
                  <c:v>43487</c:v>
                </c:pt>
                <c:pt idx="319">
                  <c:v>43488</c:v>
                </c:pt>
                <c:pt idx="320">
                  <c:v>43489</c:v>
                </c:pt>
                <c:pt idx="321">
                  <c:v>43490</c:v>
                </c:pt>
                <c:pt idx="322">
                  <c:v>43491</c:v>
                </c:pt>
                <c:pt idx="323">
                  <c:v>43492</c:v>
                </c:pt>
                <c:pt idx="324">
                  <c:v>43493</c:v>
                </c:pt>
                <c:pt idx="325">
                  <c:v>43494</c:v>
                </c:pt>
                <c:pt idx="326">
                  <c:v>43495</c:v>
                </c:pt>
                <c:pt idx="327">
                  <c:v>43496</c:v>
                </c:pt>
                <c:pt idx="328">
                  <c:v>43497</c:v>
                </c:pt>
                <c:pt idx="329">
                  <c:v>43498</c:v>
                </c:pt>
                <c:pt idx="330">
                  <c:v>43499</c:v>
                </c:pt>
                <c:pt idx="331">
                  <c:v>43500</c:v>
                </c:pt>
                <c:pt idx="332">
                  <c:v>43501</c:v>
                </c:pt>
                <c:pt idx="333">
                  <c:v>43502</c:v>
                </c:pt>
                <c:pt idx="334">
                  <c:v>43503</c:v>
                </c:pt>
                <c:pt idx="335">
                  <c:v>43504</c:v>
                </c:pt>
                <c:pt idx="336">
                  <c:v>43505</c:v>
                </c:pt>
                <c:pt idx="337">
                  <c:v>43506</c:v>
                </c:pt>
                <c:pt idx="338">
                  <c:v>43507</c:v>
                </c:pt>
                <c:pt idx="339">
                  <c:v>43508</c:v>
                </c:pt>
                <c:pt idx="340">
                  <c:v>43509</c:v>
                </c:pt>
                <c:pt idx="341">
                  <c:v>43510</c:v>
                </c:pt>
                <c:pt idx="342">
                  <c:v>43511</c:v>
                </c:pt>
                <c:pt idx="343">
                  <c:v>43512</c:v>
                </c:pt>
                <c:pt idx="344">
                  <c:v>43513</c:v>
                </c:pt>
                <c:pt idx="345">
                  <c:v>43514</c:v>
                </c:pt>
                <c:pt idx="346">
                  <c:v>43515</c:v>
                </c:pt>
                <c:pt idx="347">
                  <c:v>43516</c:v>
                </c:pt>
                <c:pt idx="348">
                  <c:v>43517</c:v>
                </c:pt>
                <c:pt idx="349">
                  <c:v>43518</c:v>
                </c:pt>
                <c:pt idx="350">
                  <c:v>43519</c:v>
                </c:pt>
                <c:pt idx="351">
                  <c:v>43520</c:v>
                </c:pt>
                <c:pt idx="352">
                  <c:v>43521</c:v>
                </c:pt>
                <c:pt idx="353">
                  <c:v>43522</c:v>
                </c:pt>
                <c:pt idx="354">
                  <c:v>43523</c:v>
                </c:pt>
                <c:pt idx="355">
                  <c:v>43524</c:v>
                </c:pt>
                <c:pt idx="356">
                  <c:v>43525</c:v>
                </c:pt>
                <c:pt idx="357">
                  <c:v>43526</c:v>
                </c:pt>
                <c:pt idx="358">
                  <c:v>43527</c:v>
                </c:pt>
                <c:pt idx="359">
                  <c:v>43528</c:v>
                </c:pt>
                <c:pt idx="360">
                  <c:v>43529</c:v>
                </c:pt>
                <c:pt idx="361">
                  <c:v>43530</c:v>
                </c:pt>
                <c:pt idx="362">
                  <c:v>43531</c:v>
                </c:pt>
                <c:pt idx="363">
                  <c:v>43532</c:v>
                </c:pt>
                <c:pt idx="364">
                  <c:v>43533</c:v>
                </c:pt>
                <c:pt idx="365">
                  <c:v>43534</c:v>
                </c:pt>
                <c:pt idx="366">
                  <c:v>43535</c:v>
                </c:pt>
                <c:pt idx="367">
                  <c:v>43536</c:v>
                </c:pt>
                <c:pt idx="368">
                  <c:v>43537</c:v>
                </c:pt>
                <c:pt idx="369">
                  <c:v>43538</c:v>
                </c:pt>
                <c:pt idx="370">
                  <c:v>43539</c:v>
                </c:pt>
                <c:pt idx="371">
                  <c:v>43540</c:v>
                </c:pt>
                <c:pt idx="372">
                  <c:v>43541</c:v>
                </c:pt>
                <c:pt idx="373">
                  <c:v>43542</c:v>
                </c:pt>
                <c:pt idx="374">
                  <c:v>43543</c:v>
                </c:pt>
                <c:pt idx="375">
                  <c:v>43544</c:v>
                </c:pt>
                <c:pt idx="376">
                  <c:v>43545</c:v>
                </c:pt>
                <c:pt idx="377">
                  <c:v>43546</c:v>
                </c:pt>
                <c:pt idx="378">
                  <c:v>43547</c:v>
                </c:pt>
                <c:pt idx="379">
                  <c:v>43548</c:v>
                </c:pt>
                <c:pt idx="380">
                  <c:v>43549</c:v>
                </c:pt>
                <c:pt idx="381">
                  <c:v>43550</c:v>
                </c:pt>
                <c:pt idx="382">
                  <c:v>43551</c:v>
                </c:pt>
                <c:pt idx="383">
                  <c:v>43552</c:v>
                </c:pt>
                <c:pt idx="384">
                  <c:v>43553</c:v>
                </c:pt>
                <c:pt idx="385">
                  <c:v>43554</c:v>
                </c:pt>
                <c:pt idx="386">
                  <c:v>43555</c:v>
                </c:pt>
                <c:pt idx="387">
                  <c:v>43556</c:v>
                </c:pt>
                <c:pt idx="388">
                  <c:v>43557</c:v>
                </c:pt>
                <c:pt idx="389">
                  <c:v>43558</c:v>
                </c:pt>
                <c:pt idx="390">
                  <c:v>43559</c:v>
                </c:pt>
                <c:pt idx="391">
                  <c:v>43560</c:v>
                </c:pt>
                <c:pt idx="392">
                  <c:v>43561</c:v>
                </c:pt>
                <c:pt idx="393">
                  <c:v>43562</c:v>
                </c:pt>
                <c:pt idx="394">
                  <c:v>43563</c:v>
                </c:pt>
                <c:pt idx="395">
                  <c:v>43564</c:v>
                </c:pt>
                <c:pt idx="396">
                  <c:v>43565</c:v>
                </c:pt>
                <c:pt idx="397">
                  <c:v>43566</c:v>
                </c:pt>
                <c:pt idx="398">
                  <c:v>43567</c:v>
                </c:pt>
                <c:pt idx="399">
                  <c:v>43568</c:v>
                </c:pt>
                <c:pt idx="400">
                  <c:v>43569</c:v>
                </c:pt>
                <c:pt idx="401">
                  <c:v>43570</c:v>
                </c:pt>
                <c:pt idx="402">
                  <c:v>43571</c:v>
                </c:pt>
                <c:pt idx="403">
                  <c:v>43572</c:v>
                </c:pt>
                <c:pt idx="404">
                  <c:v>43573</c:v>
                </c:pt>
                <c:pt idx="405">
                  <c:v>43574</c:v>
                </c:pt>
                <c:pt idx="406">
                  <c:v>43575</c:v>
                </c:pt>
                <c:pt idx="407">
                  <c:v>43576</c:v>
                </c:pt>
                <c:pt idx="408">
                  <c:v>43577</c:v>
                </c:pt>
                <c:pt idx="409">
                  <c:v>43578</c:v>
                </c:pt>
                <c:pt idx="410">
                  <c:v>43579</c:v>
                </c:pt>
                <c:pt idx="411">
                  <c:v>43580</c:v>
                </c:pt>
                <c:pt idx="412">
                  <c:v>43581</c:v>
                </c:pt>
                <c:pt idx="413">
                  <c:v>43582</c:v>
                </c:pt>
                <c:pt idx="414">
                  <c:v>43583</c:v>
                </c:pt>
                <c:pt idx="415">
                  <c:v>43584</c:v>
                </c:pt>
                <c:pt idx="416">
                  <c:v>43585</c:v>
                </c:pt>
              </c:numCache>
            </c:numRef>
          </c:cat>
          <c:val>
            <c:numRef>
              <c:f>'R03a Engagement Timeline'!$E$6:$E$422</c:f>
              <c:numCache>
                <c:formatCode>General</c:formatCode>
                <c:ptCount val="4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37</c:v>
                </c:pt>
                <c:pt idx="172">
                  <c:v>37</c:v>
                </c:pt>
                <c:pt idx="173">
                  <c:v>37</c:v>
                </c:pt>
                <c:pt idx="174">
                  <c:v>37</c:v>
                </c:pt>
                <c:pt idx="175">
                  <c:v>37</c:v>
                </c:pt>
                <c:pt idx="176">
                  <c:v>37</c:v>
                </c:pt>
                <c:pt idx="177">
                  <c:v>37</c:v>
                </c:pt>
                <c:pt idx="178">
                  <c:v>37</c:v>
                </c:pt>
                <c:pt idx="179">
                  <c:v>37</c:v>
                </c:pt>
                <c:pt idx="180">
                  <c:v>37</c:v>
                </c:pt>
                <c:pt idx="181">
                  <c:v>37</c:v>
                </c:pt>
                <c:pt idx="182">
                  <c:v>37</c:v>
                </c:pt>
                <c:pt idx="183">
                  <c:v>37</c:v>
                </c:pt>
                <c:pt idx="184">
                  <c:v>37</c:v>
                </c:pt>
                <c:pt idx="185">
                  <c:v>37</c:v>
                </c:pt>
                <c:pt idx="186">
                  <c:v>37</c:v>
                </c:pt>
                <c:pt idx="187">
                  <c:v>37</c:v>
                </c:pt>
                <c:pt idx="188">
                  <c:v>37</c:v>
                </c:pt>
                <c:pt idx="189">
                  <c:v>37</c:v>
                </c:pt>
                <c:pt idx="190">
                  <c:v>37</c:v>
                </c:pt>
                <c:pt idx="191">
                  <c:v>37</c:v>
                </c:pt>
                <c:pt idx="192">
                  <c:v>37</c:v>
                </c:pt>
                <c:pt idx="193">
                  <c:v>37</c:v>
                </c:pt>
                <c:pt idx="194">
                  <c:v>37</c:v>
                </c:pt>
                <c:pt idx="195">
                  <c:v>37</c:v>
                </c:pt>
                <c:pt idx="196">
                  <c:v>37</c:v>
                </c:pt>
                <c:pt idx="197">
                  <c:v>37</c:v>
                </c:pt>
                <c:pt idx="198">
                  <c:v>37</c:v>
                </c:pt>
                <c:pt idx="199">
                  <c:v>37</c:v>
                </c:pt>
                <c:pt idx="200">
                  <c:v>37</c:v>
                </c:pt>
                <c:pt idx="201">
                  <c:v>37</c:v>
                </c:pt>
                <c:pt idx="202">
                  <c:v>37</c:v>
                </c:pt>
                <c:pt idx="203">
                  <c:v>37</c:v>
                </c:pt>
                <c:pt idx="204">
                  <c:v>37</c:v>
                </c:pt>
                <c:pt idx="205">
                  <c:v>37</c:v>
                </c:pt>
                <c:pt idx="206">
                  <c:v>37</c:v>
                </c:pt>
                <c:pt idx="207">
                  <c:v>37</c:v>
                </c:pt>
                <c:pt idx="208">
                  <c:v>37</c:v>
                </c:pt>
                <c:pt idx="209">
                  <c:v>37</c:v>
                </c:pt>
                <c:pt idx="210">
                  <c:v>37</c:v>
                </c:pt>
                <c:pt idx="211">
                  <c:v>37</c:v>
                </c:pt>
                <c:pt idx="212">
                  <c:v>37</c:v>
                </c:pt>
                <c:pt idx="213">
                  <c:v>37</c:v>
                </c:pt>
                <c:pt idx="214">
                  <c:v>37</c:v>
                </c:pt>
                <c:pt idx="215">
                  <c:v>37</c:v>
                </c:pt>
                <c:pt idx="216">
                  <c:v>37</c:v>
                </c:pt>
                <c:pt idx="217">
                  <c:v>37</c:v>
                </c:pt>
                <c:pt idx="218">
                  <c:v>37</c:v>
                </c:pt>
                <c:pt idx="219">
                  <c:v>37</c:v>
                </c:pt>
                <c:pt idx="220">
                  <c:v>37</c:v>
                </c:pt>
                <c:pt idx="221">
                  <c:v>37</c:v>
                </c:pt>
                <c:pt idx="222">
                  <c:v>37</c:v>
                </c:pt>
                <c:pt idx="223">
                  <c:v>37</c:v>
                </c:pt>
                <c:pt idx="224">
                  <c:v>37</c:v>
                </c:pt>
                <c:pt idx="225">
                  <c:v>37</c:v>
                </c:pt>
                <c:pt idx="226">
                  <c:v>37</c:v>
                </c:pt>
                <c:pt idx="227">
                  <c:v>37</c:v>
                </c:pt>
                <c:pt idx="228">
                  <c:v>37</c:v>
                </c:pt>
                <c:pt idx="229">
                  <c:v>37</c:v>
                </c:pt>
                <c:pt idx="230">
                  <c:v>37</c:v>
                </c:pt>
                <c:pt idx="231">
                  <c:v>37</c:v>
                </c:pt>
                <c:pt idx="232">
                  <c:v>37</c:v>
                </c:pt>
                <c:pt idx="233">
                  <c:v>37</c:v>
                </c:pt>
                <c:pt idx="234">
                  <c:v>37</c:v>
                </c:pt>
                <c:pt idx="235">
                  <c:v>37</c:v>
                </c:pt>
                <c:pt idx="236">
                  <c:v>37</c:v>
                </c:pt>
                <c:pt idx="237">
                  <c:v>37</c:v>
                </c:pt>
                <c:pt idx="238">
                  <c:v>37</c:v>
                </c:pt>
                <c:pt idx="239">
                  <c:v>37</c:v>
                </c:pt>
                <c:pt idx="240">
                  <c:v>37</c:v>
                </c:pt>
                <c:pt idx="241">
                  <c:v>37</c:v>
                </c:pt>
                <c:pt idx="242">
                  <c:v>37</c:v>
                </c:pt>
                <c:pt idx="243">
                  <c:v>37</c:v>
                </c:pt>
                <c:pt idx="244">
                  <c:v>37</c:v>
                </c:pt>
                <c:pt idx="245">
                  <c:v>37</c:v>
                </c:pt>
                <c:pt idx="246">
                  <c:v>37</c:v>
                </c:pt>
                <c:pt idx="247">
                  <c:v>37</c:v>
                </c:pt>
                <c:pt idx="248">
                  <c:v>37</c:v>
                </c:pt>
                <c:pt idx="249">
                  <c:v>37</c:v>
                </c:pt>
                <c:pt idx="250">
                  <c:v>37</c:v>
                </c:pt>
                <c:pt idx="251">
                  <c:v>37</c:v>
                </c:pt>
                <c:pt idx="252">
                  <c:v>37</c:v>
                </c:pt>
                <c:pt idx="253">
                  <c:v>37</c:v>
                </c:pt>
                <c:pt idx="254">
                  <c:v>37</c:v>
                </c:pt>
                <c:pt idx="255">
                  <c:v>37</c:v>
                </c:pt>
                <c:pt idx="256">
                  <c:v>37</c:v>
                </c:pt>
                <c:pt idx="257">
                  <c:v>37</c:v>
                </c:pt>
                <c:pt idx="258">
                  <c:v>37</c:v>
                </c:pt>
                <c:pt idx="259">
                  <c:v>37</c:v>
                </c:pt>
                <c:pt idx="260">
                  <c:v>37</c:v>
                </c:pt>
                <c:pt idx="261">
                  <c:v>37</c:v>
                </c:pt>
                <c:pt idx="262">
                  <c:v>37</c:v>
                </c:pt>
                <c:pt idx="263">
                  <c:v>37</c:v>
                </c:pt>
                <c:pt idx="264">
                  <c:v>37</c:v>
                </c:pt>
                <c:pt idx="265">
                  <c:v>37</c:v>
                </c:pt>
                <c:pt idx="266">
                  <c:v>37</c:v>
                </c:pt>
                <c:pt idx="267">
                  <c:v>37</c:v>
                </c:pt>
                <c:pt idx="268">
                  <c:v>37</c:v>
                </c:pt>
                <c:pt idx="269">
                  <c:v>37</c:v>
                </c:pt>
                <c:pt idx="270">
                  <c:v>37</c:v>
                </c:pt>
                <c:pt idx="271">
                  <c:v>37</c:v>
                </c:pt>
                <c:pt idx="272">
                  <c:v>37</c:v>
                </c:pt>
                <c:pt idx="273">
                  <c:v>37</c:v>
                </c:pt>
                <c:pt idx="274">
                  <c:v>37</c:v>
                </c:pt>
                <c:pt idx="275">
                  <c:v>37</c:v>
                </c:pt>
                <c:pt idx="276">
                  <c:v>37</c:v>
                </c:pt>
                <c:pt idx="277">
                  <c:v>37</c:v>
                </c:pt>
                <c:pt idx="278">
                  <c:v>37</c:v>
                </c:pt>
                <c:pt idx="279">
                  <c:v>37</c:v>
                </c:pt>
                <c:pt idx="280">
                  <c:v>37</c:v>
                </c:pt>
                <c:pt idx="281">
                  <c:v>37</c:v>
                </c:pt>
                <c:pt idx="282">
                  <c:v>37</c:v>
                </c:pt>
                <c:pt idx="283">
                  <c:v>37</c:v>
                </c:pt>
                <c:pt idx="284">
                  <c:v>37</c:v>
                </c:pt>
                <c:pt idx="285">
                  <c:v>37</c:v>
                </c:pt>
                <c:pt idx="286">
                  <c:v>37</c:v>
                </c:pt>
                <c:pt idx="287">
                  <c:v>37</c:v>
                </c:pt>
                <c:pt idx="288">
                  <c:v>37</c:v>
                </c:pt>
                <c:pt idx="289">
                  <c:v>37</c:v>
                </c:pt>
                <c:pt idx="290">
                  <c:v>37</c:v>
                </c:pt>
                <c:pt idx="291">
                  <c:v>37</c:v>
                </c:pt>
                <c:pt idx="292">
                  <c:v>37</c:v>
                </c:pt>
                <c:pt idx="293">
                  <c:v>37</c:v>
                </c:pt>
                <c:pt idx="294">
                  <c:v>37</c:v>
                </c:pt>
                <c:pt idx="295">
                  <c:v>37</c:v>
                </c:pt>
                <c:pt idx="296">
                  <c:v>37</c:v>
                </c:pt>
                <c:pt idx="297">
                  <c:v>37</c:v>
                </c:pt>
                <c:pt idx="298">
                  <c:v>37</c:v>
                </c:pt>
                <c:pt idx="299">
                  <c:v>37</c:v>
                </c:pt>
                <c:pt idx="300">
                  <c:v>37</c:v>
                </c:pt>
                <c:pt idx="301">
                  <c:v>37</c:v>
                </c:pt>
                <c:pt idx="302">
                  <c:v>37</c:v>
                </c:pt>
                <c:pt idx="303">
                  <c:v>37</c:v>
                </c:pt>
                <c:pt idx="304">
                  <c:v>37</c:v>
                </c:pt>
                <c:pt idx="305">
                  <c:v>37</c:v>
                </c:pt>
                <c:pt idx="306">
                  <c:v>37</c:v>
                </c:pt>
                <c:pt idx="307">
                  <c:v>37</c:v>
                </c:pt>
                <c:pt idx="308">
                  <c:v>37</c:v>
                </c:pt>
                <c:pt idx="309">
                  <c:v>37</c:v>
                </c:pt>
                <c:pt idx="310">
                  <c:v>37</c:v>
                </c:pt>
                <c:pt idx="311">
                  <c:v>37</c:v>
                </c:pt>
                <c:pt idx="312">
                  <c:v>37</c:v>
                </c:pt>
                <c:pt idx="313">
                  <c:v>37</c:v>
                </c:pt>
                <c:pt idx="314">
                  <c:v>37</c:v>
                </c:pt>
                <c:pt idx="315">
                  <c:v>37</c:v>
                </c:pt>
                <c:pt idx="316">
                  <c:v>37</c:v>
                </c:pt>
                <c:pt idx="317">
                  <c:v>37</c:v>
                </c:pt>
                <c:pt idx="318">
                  <c:v>37</c:v>
                </c:pt>
                <c:pt idx="319">
                  <c:v>37</c:v>
                </c:pt>
                <c:pt idx="320">
                  <c:v>37</c:v>
                </c:pt>
                <c:pt idx="321">
                  <c:v>37</c:v>
                </c:pt>
                <c:pt idx="322">
                  <c:v>37</c:v>
                </c:pt>
                <c:pt idx="323">
                  <c:v>37</c:v>
                </c:pt>
                <c:pt idx="324">
                  <c:v>37</c:v>
                </c:pt>
                <c:pt idx="325">
                  <c:v>37</c:v>
                </c:pt>
                <c:pt idx="326">
                  <c:v>37</c:v>
                </c:pt>
                <c:pt idx="327">
                  <c:v>37</c:v>
                </c:pt>
                <c:pt idx="328">
                  <c:v>37</c:v>
                </c:pt>
                <c:pt idx="329">
                  <c:v>37</c:v>
                </c:pt>
                <c:pt idx="330">
                  <c:v>37</c:v>
                </c:pt>
                <c:pt idx="331">
                  <c:v>37</c:v>
                </c:pt>
                <c:pt idx="332">
                  <c:v>37</c:v>
                </c:pt>
                <c:pt idx="333">
                  <c:v>37</c:v>
                </c:pt>
                <c:pt idx="334">
                  <c:v>37</c:v>
                </c:pt>
                <c:pt idx="335">
                  <c:v>37</c:v>
                </c:pt>
                <c:pt idx="336">
                  <c:v>37</c:v>
                </c:pt>
                <c:pt idx="337">
                  <c:v>37</c:v>
                </c:pt>
                <c:pt idx="338">
                  <c:v>37</c:v>
                </c:pt>
                <c:pt idx="339">
                  <c:v>37</c:v>
                </c:pt>
                <c:pt idx="340">
                  <c:v>37</c:v>
                </c:pt>
                <c:pt idx="341">
                  <c:v>37</c:v>
                </c:pt>
                <c:pt idx="342">
                  <c:v>37</c:v>
                </c:pt>
                <c:pt idx="343">
                  <c:v>37</c:v>
                </c:pt>
                <c:pt idx="344">
                  <c:v>37</c:v>
                </c:pt>
                <c:pt idx="345">
                  <c:v>37</c:v>
                </c:pt>
                <c:pt idx="346">
                  <c:v>37</c:v>
                </c:pt>
                <c:pt idx="347">
                  <c:v>37</c:v>
                </c:pt>
                <c:pt idx="348">
                  <c:v>37</c:v>
                </c:pt>
                <c:pt idx="349">
                  <c:v>37</c:v>
                </c:pt>
                <c:pt idx="350">
                  <c:v>37</c:v>
                </c:pt>
                <c:pt idx="351">
                  <c:v>37</c:v>
                </c:pt>
                <c:pt idx="352">
                  <c:v>37</c:v>
                </c:pt>
                <c:pt idx="353">
                  <c:v>37</c:v>
                </c:pt>
                <c:pt idx="354">
                  <c:v>37</c:v>
                </c:pt>
                <c:pt idx="355">
                  <c:v>37</c:v>
                </c:pt>
                <c:pt idx="356">
                  <c:v>37</c:v>
                </c:pt>
                <c:pt idx="357">
                  <c:v>37</c:v>
                </c:pt>
                <c:pt idx="358">
                  <c:v>37</c:v>
                </c:pt>
                <c:pt idx="359">
                  <c:v>37</c:v>
                </c:pt>
                <c:pt idx="360">
                  <c:v>37</c:v>
                </c:pt>
                <c:pt idx="361">
                  <c:v>37</c:v>
                </c:pt>
                <c:pt idx="362">
                  <c:v>37</c:v>
                </c:pt>
                <c:pt idx="363">
                  <c:v>37</c:v>
                </c:pt>
                <c:pt idx="364">
                  <c:v>37</c:v>
                </c:pt>
                <c:pt idx="365">
                  <c:v>37</c:v>
                </c:pt>
                <c:pt idx="366">
                  <c:v>37</c:v>
                </c:pt>
                <c:pt idx="367">
                  <c:v>37</c:v>
                </c:pt>
                <c:pt idx="368">
                  <c:v>37</c:v>
                </c:pt>
                <c:pt idx="369">
                  <c:v>37</c:v>
                </c:pt>
                <c:pt idx="370">
                  <c:v>37</c:v>
                </c:pt>
                <c:pt idx="371">
                  <c:v>37</c:v>
                </c:pt>
                <c:pt idx="372">
                  <c:v>37</c:v>
                </c:pt>
                <c:pt idx="373">
                  <c:v>37</c:v>
                </c:pt>
                <c:pt idx="374">
                  <c:v>37</c:v>
                </c:pt>
                <c:pt idx="375">
                  <c:v>37</c:v>
                </c:pt>
                <c:pt idx="376">
                  <c:v>37</c:v>
                </c:pt>
                <c:pt idx="377">
                  <c:v>37</c:v>
                </c:pt>
                <c:pt idx="378">
                  <c:v>37</c:v>
                </c:pt>
                <c:pt idx="379">
                  <c:v>37</c:v>
                </c:pt>
                <c:pt idx="380">
                  <c:v>37</c:v>
                </c:pt>
                <c:pt idx="381">
                  <c:v>37</c:v>
                </c:pt>
                <c:pt idx="382">
                  <c:v>37</c:v>
                </c:pt>
                <c:pt idx="383">
                  <c:v>37</c:v>
                </c:pt>
                <c:pt idx="384">
                  <c:v>37</c:v>
                </c:pt>
                <c:pt idx="385">
                  <c:v>37</c:v>
                </c:pt>
                <c:pt idx="386">
                  <c:v>37</c:v>
                </c:pt>
                <c:pt idx="387">
                  <c:v>37</c:v>
                </c:pt>
                <c:pt idx="388">
                  <c:v>37</c:v>
                </c:pt>
                <c:pt idx="389">
                  <c:v>37</c:v>
                </c:pt>
                <c:pt idx="390">
                  <c:v>37</c:v>
                </c:pt>
                <c:pt idx="391">
                  <c:v>37</c:v>
                </c:pt>
                <c:pt idx="392">
                  <c:v>37</c:v>
                </c:pt>
                <c:pt idx="393">
                  <c:v>37</c:v>
                </c:pt>
                <c:pt idx="394">
                  <c:v>37</c:v>
                </c:pt>
                <c:pt idx="395">
                  <c:v>37</c:v>
                </c:pt>
                <c:pt idx="396">
                  <c:v>37</c:v>
                </c:pt>
                <c:pt idx="397">
                  <c:v>37</c:v>
                </c:pt>
                <c:pt idx="398">
                  <c:v>37</c:v>
                </c:pt>
                <c:pt idx="399">
                  <c:v>37</c:v>
                </c:pt>
                <c:pt idx="400">
                  <c:v>37</c:v>
                </c:pt>
                <c:pt idx="401">
                  <c:v>37</c:v>
                </c:pt>
                <c:pt idx="402">
                  <c:v>37</c:v>
                </c:pt>
                <c:pt idx="403">
                  <c:v>37</c:v>
                </c:pt>
                <c:pt idx="404">
                  <c:v>37</c:v>
                </c:pt>
                <c:pt idx="405">
                  <c:v>37</c:v>
                </c:pt>
                <c:pt idx="406">
                  <c:v>37</c:v>
                </c:pt>
                <c:pt idx="407">
                  <c:v>37</c:v>
                </c:pt>
                <c:pt idx="408">
                  <c:v>37</c:v>
                </c:pt>
                <c:pt idx="409">
                  <c:v>37</c:v>
                </c:pt>
                <c:pt idx="410">
                  <c:v>37</c:v>
                </c:pt>
                <c:pt idx="411">
                  <c:v>37</c:v>
                </c:pt>
                <c:pt idx="412">
                  <c:v>37</c:v>
                </c:pt>
                <c:pt idx="413">
                  <c:v>37</c:v>
                </c:pt>
                <c:pt idx="414">
                  <c:v>37</c:v>
                </c:pt>
                <c:pt idx="415">
                  <c:v>37</c:v>
                </c:pt>
                <c:pt idx="416">
                  <c:v>37</c:v>
                </c:pt>
              </c:numCache>
            </c:numRef>
          </c:val>
          <c:extLst>
            <c:ext xmlns:c16="http://schemas.microsoft.com/office/drawing/2014/chart" uri="{C3380CC4-5D6E-409C-BE32-E72D297353CC}">
              <c16:uniqueId val="{00000003-D202-4311-A1EF-9FEDECBD04B5}"/>
            </c:ext>
          </c:extLst>
        </c:ser>
        <c:dLbls>
          <c:showLegendKey val="0"/>
          <c:showVal val="0"/>
          <c:showCatName val="0"/>
          <c:showSerName val="0"/>
          <c:showPercent val="0"/>
          <c:showBubbleSize val="0"/>
        </c:dLbls>
        <c:axId val="701928864"/>
        <c:axId val="701929192"/>
      </c:areaChart>
      <c:barChart>
        <c:barDir val="col"/>
        <c:grouping val="clustered"/>
        <c:varyColors val="0"/>
        <c:ser>
          <c:idx val="4"/>
          <c:order val="4"/>
          <c:tx>
            <c:strRef>
              <c:f>'R03a Engagement Timeline'!$G$5</c:f>
              <c:strCache>
                <c:ptCount val="1"/>
                <c:pt idx="0">
                  <c:v>Summer 2018 Evaluation Period</c:v>
                </c:pt>
              </c:strCache>
            </c:strRef>
          </c:tx>
          <c:spPr>
            <a:solidFill>
              <a:schemeClr val="accent4">
                <a:lumMod val="20000"/>
                <a:lumOff val="80000"/>
                <a:alpha val="40000"/>
              </a:schemeClr>
            </a:solidFill>
            <a:ln w="25400">
              <a:noFill/>
            </a:ln>
            <a:effectLst/>
          </c:spPr>
          <c:invertIfNegative val="0"/>
          <c:val>
            <c:numRef>
              <c:f>'R03a Engagement Timeline'!$G$6:$G$422</c:f>
              <c:numCache>
                <c:formatCode>General</c:formatCode>
                <c:ptCount val="4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1000</c:v>
                </c:pt>
                <c:pt idx="53">
                  <c:v>1000</c:v>
                </c:pt>
                <c:pt idx="54">
                  <c:v>1000</c:v>
                </c:pt>
                <c:pt idx="55">
                  <c:v>1000</c:v>
                </c:pt>
                <c:pt idx="56">
                  <c:v>1000</c:v>
                </c:pt>
                <c:pt idx="57">
                  <c:v>1000</c:v>
                </c:pt>
                <c:pt idx="58">
                  <c:v>1000</c:v>
                </c:pt>
                <c:pt idx="59">
                  <c:v>1000</c:v>
                </c:pt>
                <c:pt idx="60">
                  <c:v>1000</c:v>
                </c:pt>
                <c:pt idx="61">
                  <c:v>1000</c:v>
                </c:pt>
                <c:pt idx="62">
                  <c:v>1000</c:v>
                </c:pt>
                <c:pt idx="63">
                  <c:v>1000</c:v>
                </c:pt>
                <c:pt idx="64">
                  <c:v>1000</c:v>
                </c:pt>
                <c:pt idx="65">
                  <c:v>1000</c:v>
                </c:pt>
                <c:pt idx="66">
                  <c:v>1000</c:v>
                </c:pt>
                <c:pt idx="67">
                  <c:v>1000</c:v>
                </c:pt>
                <c:pt idx="68">
                  <c:v>1000</c:v>
                </c:pt>
                <c:pt idx="69">
                  <c:v>1000</c:v>
                </c:pt>
                <c:pt idx="70">
                  <c:v>1000</c:v>
                </c:pt>
                <c:pt idx="71">
                  <c:v>1000</c:v>
                </c:pt>
                <c:pt idx="72">
                  <c:v>1000</c:v>
                </c:pt>
                <c:pt idx="73">
                  <c:v>1000</c:v>
                </c:pt>
                <c:pt idx="74">
                  <c:v>1000</c:v>
                </c:pt>
                <c:pt idx="75">
                  <c:v>1000</c:v>
                </c:pt>
                <c:pt idx="76">
                  <c:v>1000</c:v>
                </c:pt>
                <c:pt idx="77">
                  <c:v>1000</c:v>
                </c:pt>
                <c:pt idx="78">
                  <c:v>1000</c:v>
                </c:pt>
                <c:pt idx="79">
                  <c:v>1000</c:v>
                </c:pt>
                <c:pt idx="80">
                  <c:v>1000</c:v>
                </c:pt>
                <c:pt idx="81">
                  <c:v>1000</c:v>
                </c:pt>
                <c:pt idx="82">
                  <c:v>1000</c:v>
                </c:pt>
                <c:pt idx="83">
                  <c:v>1000</c:v>
                </c:pt>
                <c:pt idx="84">
                  <c:v>1000</c:v>
                </c:pt>
                <c:pt idx="85">
                  <c:v>1000</c:v>
                </c:pt>
                <c:pt idx="86">
                  <c:v>1000</c:v>
                </c:pt>
                <c:pt idx="87">
                  <c:v>1000</c:v>
                </c:pt>
                <c:pt idx="88">
                  <c:v>1000</c:v>
                </c:pt>
                <c:pt idx="89">
                  <c:v>1000</c:v>
                </c:pt>
                <c:pt idx="90">
                  <c:v>1000</c:v>
                </c:pt>
                <c:pt idx="91">
                  <c:v>1000</c:v>
                </c:pt>
                <c:pt idx="92">
                  <c:v>1000</c:v>
                </c:pt>
                <c:pt idx="93">
                  <c:v>1000</c:v>
                </c:pt>
                <c:pt idx="94">
                  <c:v>1000</c:v>
                </c:pt>
                <c:pt idx="95">
                  <c:v>1000</c:v>
                </c:pt>
                <c:pt idx="96">
                  <c:v>1000</c:v>
                </c:pt>
                <c:pt idx="97">
                  <c:v>1000</c:v>
                </c:pt>
                <c:pt idx="98">
                  <c:v>1000</c:v>
                </c:pt>
                <c:pt idx="99">
                  <c:v>1000</c:v>
                </c:pt>
                <c:pt idx="100">
                  <c:v>1000</c:v>
                </c:pt>
                <c:pt idx="101">
                  <c:v>1000</c:v>
                </c:pt>
                <c:pt idx="102">
                  <c:v>1000</c:v>
                </c:pt>
                <c:pt idx="103">
                  <c:v>1000</c:v>
                </c:pt>
                <c:pt idx="104">
                  <c:v>1000</c:v>
                </c:pt>
                <c:pt idx="105">
                  <c:v>1000</c:v>
                </c:pt>
                <c:pt idx="106">
                  <c:v>1000</c:v>
                </c:pt>
                <c:pt idx="107">
                  <c:v>1000</c:v>
                </c:pt>
                <c:pt idx="108">
                  <c:v>1000</c:v>
                </c:pt>
                <c:pt idx="109">
                  <c:v>1000</c:v>
                </c:pt>
                <c:pt idx="110">
                  <c:v>1000</c:v>
                </c:pt>
                <c:pt idx="111">
                  <c:v>1000</c:v>
                </c:pt>
                <c:pt idx="112">
                  <c:v>1000</c:v>
                </c:pt>
                <c:pt idx="113">
                  <c:v>1000</c:v>
                </c:pt>
                <c:pt idx="114">
                  <c:v>1000</c:v>
                </c:pt>
                <c:pt idx="115">
                  <c:v>1000</c:v>
                </c:pt>
                <c:pt idx="116">
                  <c:v>1000</c:v>
                </c:pt>
                <c:pt idx="117">
                  <c:v>1000</c:v>
                </c:pt>
                <c:pt idx="118">
                  <c:v>1000</c:v>
                </c:pt>
                <c:pt idx="119">
                  <c:v>1000</c:v>
                </c:pt>
                <c:pt idx="120">
                  <c:v>1000</c:v>
                </c:pt>
                <c:pt idx="121">
                  <c:v>1000</c:v>
                </c:pt>
                <c:pt idx="122">
                  <c:v>1000</c:v>
                </c:pt>
                <c:pt idx="123">
                  <c:v>1000</c:v>
                </c:pt>
                <c:pt idx="124">
                  <c:v>1000</c:v>
                </c:pt>
                <c:pt idx="125">
                  <c:v>1000</c:v>
                </c:pt>
                <c:pt idx="126">
                  <c:v>1000</c:v>
                </c:pt>
                <c:pt idx="127">
                  <c:v>1000</c:v>
                </c:pt>
                <c:pt idx="128">
                  <c:v>1000</c:v>
                </c:pt>
                <c:pt idx="129">
                  <c:v>1000</c:v>
                </c:pt>
                <c:pt idx="130">
                  <c:v>1000</c:v>
                </c:pt>
                <c:pt idx="131">
                  <c:v>1000</c:v>
                </c:pt>
                <c:pt idx="132">
                  <c:v>1000</c:v>
                </c:pt>
                <c:pt idx="133">
                  <c:v>1000</c:v>
                </c:pt>
                <c:pt idx="134">
                  <c:v>1000</c:v>
                </c:pt>
                <c:pt idx="135">
                  <c:v>1000</c:v>
                </c:pt>
                <c:pt idx="136">
                  <c:v>1000</c:v>
                </c:pt>
                <c:pt idx="137">
                  <c:v>1000</c:v>
                </c:pt>
                <c:pt idx="138">
                  <c:v>1000</c:v>
                </c:pt>
                <c:pt idx="139">
                  <c:v>1000</c:v>
                </c:pt>
                <c:pt idx="140">
                  <c:v>1000</c:v>
                </c:pt>
                <c:pt idx="141">
                  <c:v>1000</c:v>
                </c:pt>
                <c:pt idx="142">
                  <c:v>1000</c:v>
                </c:pt>
                <c:pt idx="143">
                  <c:v>1000</c:v>
                </c:pt>
                <c:pt idx="144">
                  <c:v>1000</c:v>
                </c:pt>
                <c:pt idx="145">
                  <c:v>1000</c:v>
                </c:pt>
                <c:pt idx="146">
                  <c:v>1000</c:v>
                </c:pt>
                <c:pt idx="147">
                  <c:v>1000</c:v>
                </c:pt>
                <c:pt idx="148">
                  <c:v>1000</c:v>
                </c:pt>
                <c:pt idx="149">
                  <c:v>1000</c:v>
                </c:pt>
                <c:pt idx="150">
                  <c:v>1000</c:v>
                </c:pt>
                <c:pt idx="151">
                  <c:v>1000</c:v>
                </c:pt>
                <c:pt idx="152">
                  <c:v>1000</c:v>
                </c:pt>
                <c:pt idx="153">
                  <c:v>1000</c:v>
                </c:pt>
                <c:pt idx="154">
                  <c:v>1000</c:v>
                </c:pt>
                <c:pt idx="155">
                  <c:v>1000</c:v>
                </c:pt>
                <c:pt idx="156">
                  <c:v>1000</c:v>
                </c:pt>
                <c:pt idx="157">
                  <c:v>1000</c:v>
                </c:pt>
                <c:pt idx="158">
                  <c:v>1000</c:v>
                </c:pt>
                <c:pt idx="159">
                  <c:v>1000</c:v>
                </c:pt>
                <c:pt idx="160">
                  <c:v>1000</c:v>
                </c:pt>
                <c:pt idx="161">
                  <c:v>1000</c:v>
                </c:pt>
                <c:pt idx="162">
                  <c:v>1000</c:v>
                </c:pt>
                <c:pt idx="163">
                  <c:v>1000</c:v>
                </c:pt>
                <c:pt idx="164">
                  <c:v>1000</c:v>
                </c:pt>
                <c:pt idx="165">
                  <c:v>1000</c:v>
                </c:pt>
                <c:pt idx="166">
                  <c:v>1000</c:v>
                </c:pt>
                <c:pt idx="167">
                  <c:v>1000</c:v>
                </c:pt>
                <c:pt idx="168">
                  <c:v>1000</c:v>
                </c:pt>
                <c:pt idx="169">
                  <c:v>1000</c:v>
                </c:pt>
                <c:pt idx="170">
                  <c:v>1000</c:v>
                </c:pt>
                <c:pt idx="171">
                  <c:v>1000</c:v>
                </c:pt>
                <c:pt idx="172">
                  <c:v>1000</c:v>
                </c:pt>
                <c:pt idx="173">
                  <c:v>1000</c:v>
                </c:pt>
                <c:pt idx="174">
                  <c:v>1000</c:v>
                </c:pt>
                <c:pt idx="175">
                  <c:v>1000</c:v>
                </c:pt>
                <c:pt idx="176">
                  <c:v>1000</c:v>
                </c:pt>
                <c:pt idx="177">
                  <c:v>1000</c:v>
                </c:pt>
                <c:pt idx="178">
                  <c:v>1000</c:v>
                </c:pt>
                <c:pt idx="179">
                  <c:v>1000</c:v>
                </c:pt>
                <c:pt idx="180">
                  <c:v>1000</c:v>
                </c:pt>
                <c:pt idx="181">
                  <c:v>1000</c:v>
                </c:pt>
                <c:pt idx="182">
                  <c:v>1000</c:v>
                </c:pt>
                <c:pt idx="183">
                  <c:v>1000</c:v>
                </c:pt>
                <c:pt idx="184">
                  <c:v>1000</c:v>
                </c:pt>
                <c:pt idx="185">
                  <c:v>1000</c:v>
                </c:pt>
                <c:pt idx="186">
                  <c:v>1000</c:v>
                </c:pt>
                <c:pt idx="187">
                  <c:v>1000</c:v>
                </c:pt>
                <c:pt idx="188">
                  <c:v>1000</c:v>
                </c:pt>
                <c:pt idx="189">
                  <c:v>1000</c:v>
                </c:pt>
                <c:pt idx="190">
                  <c:v>1000</c:v>
                </c:pt>
                <c:pt idx="191">
                  <c:v>1000</c:v>
                </c:pt>
                <c:pt idx="192">
                  <c:v>1000</c:v>
                </c:pt>
                <c:pt idx="193">
                  <c:v>1000</c:v>
                </c:pt>
                <c:pt idx="194">
                  <c:v>1000</c:v>
                </c:pt>
                <c:pt idx="195">
                  <c:v>1000</c:v>
                </c:pt>
                <c:pt idx="196">
                  <c:v>1000</c:v>
                </c:pt>
                <c:pt idx="197">
                  <c:v>1000</c:v>
                </c:pt>
                <c:pt idx="198">
                  <c:v>1000</c:v>
                </c:pt>
                <c:pt idx="199">
                  <c:v>1000</c:v>
                </c:pt>
                <c:pt idx="200">
                  <c:v>1000</c:v>
                </c:pt>
                <c:pt idx="201">
                  <c:v>1000</c:v>
                </c:pt>
                <c:pt idx="202">
                  <c:v>1000</c:v>
                </c:pt>
                <c:pt idx="203">
                  <c:v>1000</c:v>
                </c:pt>
                <c:pt idx="204">
                  <c:v>1000</c:v>
                </c:pt>
                <c:pt idx="205">
                  <c:v>1000</c:v>
                </c:pt>
                <c:pt idx="206">
                  <c:v>1000</c:v>
                </c:pt>
                <c:pt idx="207">
                  <c:v>1000</c:v>
                </c:pt>
                <c:pt idx="208">
                  <c:v>1000</c:v>
                </c:pt>
                <c:pt idx="209">
                  <c:v>1000</c:v>
                </c:pt>
                <c:pt idx="210">
                  <c:v>1000</c:v>
                </c:pt>
                <c:pt idx="211">
                  <c:v>1000</c:v>
                </c:pt>
                <c:pt idx="212">
                  <c:v>1000</c:v>
                </c:pt>
                <c:pt idx="213">
                  <c:v>1000</c:v>
                </c:pt>
                <c:pt idx="214">
                  <c:v>1000</c:v>
                </c:pt>
                <c:pt idx="215">
                  <c:v>1000</c:v>
                </c:pt>
                <c:pt idx="216">
                  <c:v>1000</c:v>
                </c:pt>
                <c:pt idx="217">
                  <c:v>1000</c:v>
                </c:pt>
                <c:pt idx="218">
                  <c:v>1000</c:v>
                </c:pt>
                <c:pt idx="219">
                  <c:v>1000</c:v>
                </c:pt>
                <c:pt idx="220">
                  <c:v>1000</c:v>
                </c:pt>
                <c:pt idx="221">
                  <c:v>1000</c:v>
                </c:pt>
                <c:pt idx="222">
                  <c:v>1000</c:v>
                </c:pt>
                <c:pt idx="223">
                  <c:v>1000</c:v>
                </c:pt>
                <c:pt idx="224">
                  <c:v>1000</c:v>
                </c:pt>
                <c:pt idx="225">
                  <c:v>1000</c:v>
                </c:pt>
                <c:pt idx="226">
                  <c:v>1000</c:v>
                </c:pt>
                <c:pt idx="227">
                  <c:v>1000</c:v>
                </c:pt>
                <c:pt idx="228">
                  <c:v>1000</c:v>
                </c:pt>
                <c:pt idx="229">
                  <c:v>1000</c:v>
                </c:pt>
                <c:pt idx="230">
                  <c:v>1000</c:v>
                </c:pt>
                <c:pt idx="231">
                  <c:v>1000</c:v>
                </c:pt>
                <c:pt idx="232">
                  <c:v>1000</c:v>
                </c:pt>
                <c:pt idx="233">
                  <c:v>1000</c:v>
                </c:pt>
                <c:pt idx="234">
                  <c:v>1000</c:v>
                </c:pt>
                <c:pt idx="235">
                  <c:v>1000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numCache>
            </c:numRef>
          </c:val>
          <c:extLst>
            <c:ext xmlns:c16="http://schemas.microsoft.com/office/drawing/2014/chart" uri="{C3380CC4-5D6E-409C-BE32-E72D297353CC}">
              <c16:uniqueId val="{00000004-D202-4311-A1EF-9FEDECBD04B5}"/>
            </c:ext>
          </c:extLst>
        </c:ser>
        <c:ser>
          <c:idx val="5"/>
          <c:order val="5"/>
          <c:tx>
            <c:strRef>
              <c:f>'R03a Engagement Timeline'!$H$5</c:f>
              <c:strCache>
                <c:ptCount val="1"/>
                <c:pt idx="0">
                  <c:v>Winter 2018/2019 Evaluation Period</c:v>
                </c:pt>
              </c:strCache>
            </c:strRef>
          </c:tx>
          <c:spPr>
            <a:solidFill>
              <a:schemeClr val="accent3">
                <a:lumMod val="40000"/>
                <a:lumOff val="60000"/>
                <a:alpha val="40000"/>
              </a:schemeClr>
            </a:solidFill>
            <a:ln>
              <a:noFill/>
            </a:ln>
            <a:effectLst/>
          </c:spPr>
          <c:invertIfNegative val="0"/>
          <c:val>
            <c:numRef>
              <c:f>'R03a Engagement Timeline'!$H$6:$H$422</c:f>
              <c:numCache>
                <c:formatCode>General</c:formatCode>
                <c:ptCount val="4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1000</c:v>
                </c:pt>
                <c:pt idx="237">
                  <c:v>1000</c:v>
                </c:pt>
                <c:pt idx="238">
                  <c:v>1000</c:v>
                </c:pt>
                <c:pt idx="239">
                  <c:v>1000</c:v>
                </c:pt>
                <c:pt idx="240">
                  <c:v>1000</c:v>
                </c:pt>
                <c:pt idx="241">
                  <c:v>1000</c:v>
                </c:pt>
                <c:pt idx="242">
                  <c:v>1000</c:v>
                </c:pt>
                <c:pt idx="243">
                  <c:v>1000</c:v>
                </c:pt>
                <c:pt idx="244">
                  <c:v>1000</c:v>
                </c:pt>
                <c:pt idx="245">
                  <c:v>1000</c:v>
                </c:pt>
                <c:pt idx="246">
                  <c:v>1000</c:v>
                </c:pt>
                <c:pt idx="247">
                  <c:v>1000</c:v>
                </c:pt>
                <c:pt idx="248">
                  <c:v>1000</c:v>
                </c:pt>
                <c:pt idx="249">
                  <c:v>1000</c:v>
                </c:pt>
                <c:pt idx="250">
                  <c:v>1000</c:v>
                </c:pt>
                <c:pt idx="251">
                  <c:v>1000</c:v>
                </c:pt>
                <c:pt idx="252">
                  <c:v>1000</c:v>
                </c:pt>
                <c:pt idx="253">
                  <c:v>1000</c:v>
                </c:pt>
                <c:pt idx="254">
                  <c:v>1000</c:v>
                </c:pt>
                <c:pt idx="255">
                  <c:v>1000</c:v>
                </c:pt>
                <c:pt idx="256">
                  <c:v>1000</c:v>
                </c:pt>
                <c:pt idx="257">
                  <c:v>1000</c:v>
                </c:pt>
                <c:pt idx="258">
                  <c:v>1000</c:v>
                </c:pt>
                <c:pt idx="259">
                  <c:v>1000</c:v>
                </c:pt>
                <c:pt idx="260">
                  <c:v>1000</c:v>
                </c:pt>
                <c:pt idx="261">
                  <c:v>1000</c:v>
                </c:pt>
                <c:pt idx="262">
                  <c:v>1000</c:v>
                </c:pt>
                <c:pt idx="263">
                  <c:v>1000</c:v>
                </c:pt>
                <c:pt idx="264">
                  <c:v>1000</c:v>
                </c:pt>
                <c:pt idx="265">
                  <c:v>1000</c:v>
                </c:pt>
                <c:pt idx="266">
                  <c:v>1000</c:v>
                </c:pt>
                <c:pt idx="267">
                  <c:v>1000</c:v>
                </c:pt>
                <c:pt idx="268">
                  <c:v>1000</c:v>
                </c:pt>
                <c:pt idx="269">
                  <c:v>1000</c:v>
                </c:pt>
                <c:pt idx="270">
                  <c:v>1000</c:v>
                </c:pt>
                <c:pt idx="271">
                  <c:v>1000</c:v>
                </c:pt>
                <c:pt idx="272">
                  <c:v>1000</c:v>
                </c:pt>
                <c:pt idx="273">
                  <c:v>1000</c:v>
                </c:pt>
                <c:pt idx="274">
                  <c:v>1000</c:v>
                </c:pt>
                <c:pt idx="275">
                  <c:v>1000</c:v>
                </c:pt>
                <c:pt idx="276">
                  <c:v>1000</c:v>
                </c:pt>
                <c:pt idx="277">
                  <c:v>1000</c:v>
                </c:pt>
                <c:pt idx="278">
                  <c:v>1000</c:v>
                </c:pt>
                <c:pt idx="279">
                  <c:v>1000</c:v>
                </c:pt>
                <c:pt idx="280">
                  <c:v>1000</c:v>
                </c:pt>
                <c:pt idx="281">
                  <c:v>1000</c:v>
                </c:pt>
                <c:pt idx="282">
                  <c:v>1000</c:v>
                </c:pt>
                <c:pt idx="283">
                  <c:v>1000</c:v>
                </c:pt>
                <c:pt idx="284">
                  <c:v>1000</c:v>
                </c:pt>
                <c:pt idx="285">
                  <c:v>1000</c:v>
                </c:pt>
                <c:pt idx="286">
                  <c:v>1000</c:v>
                </c:pt>
                <c:pt idx="287">
                  <c:v>1000</c:v>
                </c:pt>
                <c:pt idx="288">
                  <c:v>1000</c:v>
                </c:pt>
                <c:pt idx="289">
                  <c:v>1000</c:v>
                </c:pt>
                <c:pt idx="290">
                  <c:v>1000</c:v>
                </c:pt>
                <c:pt idx="291">
                  <c:v>1000</c:v>
                </c:pt>
                <c:pt idx="292">
                  <c:v>1000</c:v>
                </c:pt>
                <c:pt idx="293">
                  <c:v>1000</c:v>
                </c:pt>
                <c:pt idx="294">
                  <c:v>1000</c:v>
                </c:pt>
                <c:pt idx="295">
                  <c:v>1000</c:v>
                </c:pt>
                <c:pt idx="296">
                  <c:v>1000</c:v>
                </c:pt>
                <c:pt idx="297">
                  <c:v>1000</c:v>
                </c:pt>
                <c:pt idx="298">
                  <c:v>1000</c:v>
                </c:pt>
                <c:pt idx="299">
                  <c:v>1000</c:v>
                </c:pt>
                <c:pt idx="300">
                  <c:v>1000</c:v>
                </c:pt>
                <c:pt idx="301">
                  <c:v>1000</c:v>
                </c:pt>
                <c:pt idx="302">
                  <c:v>1000</c:v>
                </c:pt>
                <c:pt idx="303">
                  <c:v>1000</c:v>
                </c:pt>
                <c:pt idx="304">
                  <c:v>1000</c:v>
                </c:pt>
                <c:pt idx="305">
                  <c:v>1000</c:v>
                </c:pt>
                <c:pt idx="306">
                  <c:v>1000</c:v>
                </c:pt>
                <c:pt idx="307">
                  <c:v>1000</c:v>
                </c:pt>
                <c:pt idx="308">
                  <c:v>1000</c:v>
                </c:pt>
                <c:pt idx="309">
                  <c:v>1000</c:v>
                </c:pt>
                <c:pt idx="310">
                  <c:v>1000</c:v>
                </c:pt>
                <c:pt idx="311">
                  <c:v>1000</c:v>
                </c:pt>
                <c:pt idx="312">
                  <c:v>1000</c:v>
                </c:pt>
                <c:pt idx="313">
                  <c:v>1000</c:v>
                </c:pt>
                <c:pt idx="314">
                  <c:v>1000</c:v>
                </c:pt>
                <c:pt idx="315">
                  <c:v>1000</c:v>
                </c:pt>
                <c:pt idx="316">
                  <c:v>1000</c:v>
                </c:pt>
                <c:pt idx="317">
                  <c:v>1000</c:v>
                </c:pt>
                <c:pt idx="318">
                  <c:v>1000</c:v>
                </c:pt>
                <c:pt idx="319">
                  <c:v>1000</c:v>
                </c:pt>
                <c:pt idx="320">
                  <c:v>1000</c:v>
                </c:pt>
                <c:pt idx="321">
                  <c:v>1000</c:v>
                </c:pt>
                <c:pt idx="322">
                  <c:v>1000</c:v>
                </c:pt>
                <c:pt idx="323">
                  <c:v>1000</c:v>
                </c:pt>
                <c:pt idx="324">
                  <c:v>1000</c:v>
                </c:pt>
                <c:pt idx="325">
                  <c:v>1000</c:v>
                </c:pt>
                <c:pt idx="326">
                  <c:v>1000</c:v>
                </c:pt>
                <c:pt idx="327">
                  <c:v>1000</c:v>
                </c:pt>
                <c:pt idx="328">
                  <c:v>1000</c:v>
                </c:pt>
                <c:pt idx="329">
                  <c:v>1000</c:v>
                </c:pt>
                <c:pt idx="330">
                  <c:v>1000</c:v>
                </c:pt>
                <c:pt idx="331">
                  <c:v>1000</c:v>
                </c:pt>
                <c:pt idx="332">
                  <c:v>1000</c:v>
                </c:pt>
                <c:pt idx="333">
                  <c:v>1000</c:v>
                </c:pt>
                <c:pt idx="334">
                  <c:v>1000</c:v>
                </c:pt>
                <c:pt idx="335">
                  <c:v>1000</c:v>
                </c:pt>
                <c:pt idx="336">
                  <c:v>1000</c:v>
                </c:pt>
                <c:pt idx="337">
                  <c:v>1000</c:v>
                </c:pt>
                <c:pt idx="338">
                  <c:v>1000</c:v>
                </c:pt>
                <c:pt idx="339">
                  <c:v>1000</c:v>
                </c:pt>
                <c:pt idx="340">
                  <c:v>1000</c:v>
                </c:pt>
                <c:pt idx="341">
                  <c:v>1000</c:v>
                </c:pt>
                <c:pt idx="342">
                  <c:v>1000</c:v>
                </c:pt>
                <c:pt idx="343">
                  <c:v>1000</c:v>
                </c:pt>
                <c:pt idx="344">
                  <c:v>1000</c:v>
                </c:pt>
                <c:pt idx="345">
                  <c:v>1000</c:v>
                </c:pt>
                <c:pt idx="346">
                  <c:v>1000</c:v>
                </c:pt>
                <c:pt idx="347">
                  <c:v>1000</c:v>
                </c:pt>
                <c:pt idx="348">
                  <c:v>1000</c:v>
                </c:pt>
                <c:pt idx="349">
                  <c:v>1000</c:v>
                </c:pt>
                <c:pt idx="350">
                  <c:v>1000</c:v>
                </c:pt>
                <c:pt idx="351">
                  <c:v>1000</c:v>
                </c:pt>
                <c:pt idx="352">
                  <c:v>1000</c:v>
                </c:pt>
                <c:pt idx="353">
                  <c:v>1000</c:v>
                </c:pt>
                <c:pt idx="354">
                  <c:v>1000</c:v>
                </c:pt>
                <c:pt idx="355">
                  <c:v>1000</c:v>
                </c:pt>
                <c:pt idx="356">
                  <c:v>1000</c:v>
                </c:pt>
                <c:pt idx="357">
                  <c:v>1000</c:v>
                </c:pt>
                <c:pt idx="358">
                  <c:v>1000</c:v>
                </c:pt>
                <c:pt idx="359">
                  <c:v>1000</c:v>
                </c:pt>
                <c:pt idx="360">
                  <c:v>1000</c:v>
                </c:pt>
                <c:pt idx="361">
                  <c:v>1000</c:v>
                </c:pt>
                <c:pt idx="362">
                  <c:v>1000</c:v>
                </c:pt>
                <c:pt idx="363">
                  <c:v>1000</c:v>
                </c:pt>
                <c:pt idx="364">
                  <c:v>1000</c:v>
                </c:pt>
                <c:pt idx="365">
                  <c:v>1000</c:v>
                </c:pt>
                <c:pt idx="366">
                  <c:v>1000</c:v>
                </c:pt>
                <c:pt idx="367">
                  <c:v>1000</c:v>
                </c:pt>
                <c:pt idx="368">
                  <c:v>1000</c:v>
                </c:pt>
                <c:pt idx="369">
                  <c:v>1000</c:v>
                </c:pt>
                <c:pt idx="370">
                  <c:v>1000</c:v>
                </c:pt>
                <c:pt idx="371">
                  <c:v>1000</c:v>
                </c:pt>
                <c:pt idx="372">
                  <c:v>1000</c:v>
                </c:pt>
                <c:pt idx="373">
                  <c:v>1000</c:v>
                </c:pt>
                <c:pt idx="374">
                  <c:v>1000</c:v>
                </c:pt>
                <c:pt idx="375">
                  <c:v>1000</c:v>
                </c:pt>
                <c:pt idx="376">
                  <c:v>1000</c:v>
                </c:pt>
                <c:pt idx="377">
                  <c:v>1000</c:v>
                </c:pt>
                <c:pt idx="378">
                  <c:v>1000</c:v>
                </c:pt>
                <c:pt idx="379">
                  <c:v>1000</c:v>
                </c:pt>
                <c:pt idx="380">
                  <c:v>1000</c:v>
                </c:pt>
                <c:pt idx="381">
                  <c:v>1000</c:v>
                </c:pt>
                <c:pt idx="382">
                  <c:v>1000</c:v>
                </c:pt>
                <c:pt idx="383">
                  <c:v>1000</c:v>
                </c:pt>
                <c:pt idx="384">
                  <c:v>1000</c:v>
                </c:pt>
                <c:pt idx="385">
                  <c:v>1000</c:v>
                </c:pt>
                <c:pt idx="386">
                  <c:v>1000</c:v>
                </c:pt>
                <c:pt idx="387">
                  <c:v>1000</c:v>
                </c:pt>
                <c:pt idx="388">
                  <c:v>1000</c:v>
                </c:pt>
                <c:pt idx="389">
                  <c:v>1000</c:v>
                </c:pt>
                <c:pt idx="390">
                  <c:v>1000</c:v>
                </c:pt>
                <c:pt idx="391">
                  <c:v>1000</c:v>
                </c:pt>
                <c:pt idx="392">
                  <c:v>1000</c:v>
                </c:pt>
                <c:pt idx="393">
                  <c:v>1000</c:v>
                </c:pt>
                <c:pt idx="394">
                  <c:v>1000</c:v>
                </c:pt>
                <c:pt idx="395">
                  <c:v>1000</c:v>
                </c:pt>
                <c:pt idx="396">
                  <c:v>1000</c:v>
                </c:pt>
                <c:pt idx="397">
                  <c:v>1000</c:v>
                </c:pt>
                <c:pt idx="398">
                  <c:v>1000</c:v>
                </c:pt>
                <c:pt idx="399">
                  <c:v>1000</c:v>
                </c:pt>
                <c:pt idx="400">
                  <c:v>1000</c:v>
                </c:pt>
                <c:pt idx="401">
                  <c:v>1000</c:v>
                </c:pt>
                <c:pt idx="402">
                  <c:v>1000</c:v>
                </c:pt>
                <c:pt idx="403">
                  <c:v>1000</c:v>
                </c:pt>
                <c:pt idx="404">
                  <c:v>1000</c:v>
                </c:pt>
                <c:pt idx="405">
                  <c:v>1000</c:v>
                </c:pt>
                <c:pt idx="406">
                  <c:v>1000</c:v>
                </c:pt>
                <c:pt idx="407">
                  <c:v>1000</c:v>
                </c:pt>
                <c:pt idx="408">
                  <c:v>1000</c:v>
                </c:pt>
                <c:pt idx="409">
                  <c:v>1000</c:v>
                </c:pt>
                <c:pt idx="410">
                  <c:v>1000</c:v>
                </c:pt>
                <c:pt idx="411">
                  <c:v>1000</c:v>
                </c:pt>
                <c:pt idx="412">
                  <c:v>1000</c:v>
                </c:pt>
                <c:pt idx="413">
                  <c:v>1000</c:v>
                </c:pt>
                <c:pt idx="414">
                  <c:v>1000</c:v>
                </c:pt>
                <c:pt idx="415">
                  <c:v>1000</c:v>
                </c:pt>
                <c:pt idx="416">
                  <c:v>1000</c:v>
                </c:pt>
              </c:numCache>
            </c:numRef>
          </c:val>
          <c:extLst>
            <c:ext xmlns:c16="http://schemas.microsoft.com/office/drawing/2014/chart" uri="{C3380CC4-5D6E-409C-BE32-E72D297353CC}">
              <c16:uniqueId val="{00000000-FC4F-4186-93E9-422786B3E96F}"/>
            </c:ext>
          </c:extLst>
        </c:ser>
        <c:dLbls>
          <c:showLegendKey val="0"/>
          <c:showVal val="0"/>
          <c:showCatName val="0"/>
          <c:showSerName val="0"/>
          <c:showPercent val="0"/>
          <c:showBubbleSize val="0"/>
        </c:dLbls>
        <c:gapWidth val="0"/>
        <c:overlap val="100"/>
        <c:axId val="701928864"/>
        <c:axId val="701929192"/>
      </c:barChart>
      <c:dateAx>
        <c:axId val="701928864"/>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01929192"/>
        <c:crosses val="autoZero"/>
        <c:auto val="1"/>
        <c:lblOffset val="100"/>
        <c:baseTimeUnit val="days"/>
      </c:dateAx>
      <c:valAx>
        <c:axId val="701929192"/>
        <c:scaling>
          <c:orientation val="minMax"/>
          <c:max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Number of Participants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01928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0"/>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273051</xdr:colOff>
      <xdr:row>1</xdr:row>
      <xdr:rowOff>0</xdr:rowOff>
    </xdr:from>
    <xdr:to>
      <xdr:col>0</xdr:col>
      <xdr:colOff>2228851</xdr:colOff>
      <xdr:row>3</xdr:row>
      <xdr:rowOff>0</xdr:rowOff>
    </xdr:to>
    <xdr:pic>
      <xdr:nvPicPr>
        <xdr:cNvPr id="3" name="Picture 2">
          <a:extLst>
            <a:ext uri="{FF2B5EF4-FFF2-40B4-BE49-F238E27FC236}">
              <a16:creationId xmlns:a16="http://schemas.microsoft.com/office/drawing/2014/main" id="{7780C3D0-230D-4B1F-8ACF-FBF9F8A842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73051" y="180975"/>
          <a:ext cx="1955800" cy="361950"/>
        </a:xfrm>
        <a:prstGeom prst="rect">
          <a:avLst/>
        </a:prstGeom>
        <a:noFill/>
      </xdr:spPr>
    </xdr:pic>
    <xdr:clientData/>
  </xdr:twoCellAnchor>
  <xdr:twoCellAnchor editAs="oneCell">
    <xdr:from>
      <xdr:col>0</xdr:col>
      <xdr:colOff>0</xdr:colOff>
      <xdr:row>12</xdr:row>
      <xdr:rowOff>0</xdr:rowOff>
    </xdr:from>
    <xdr:to>
      <xdr:col>0</xdr:col>
      <xdr:colOff>2149475</xdr:colOff>
      <xdr:row>18</xdr:row>
      <xdr:rowOff>19050</xdr:rowOff>
    </xdr:to>
    <xdr:pic>
      <xdr:nvPicPr>
        <xdr:cNvPr id="4" name="Picture 3" descr="Ontario Energy Board logo">
          <a:extLst>
            <a:ext uri="{FF2B5EF4-FFF2-40B4-BE49-F238E27FC236}">
              <a16:creationId xmlns:a16="http://schemas.microsoft.com/office/drawing/2014/main" id="{D36718E6-6399-4575-AC04-E2028729E57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47975"/>
          <a:ext cx="2149475" cy="11049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306293</xdr:colOff>
      <xdr:row>3</xdr:row>
      <xdr:rowOff>93382</xdr:rowOff>
    </xdr:from>
    <xdr:to>
      <xdr:col>22</xdr:col>
      <xdr:colOff>493059</xdr:colOff>
      <xdr:row>42</xdr:row>
      <xdr:rowOff>0</xdr:rowOff>
    </xdr:to>
    <xdr:graphicFrame macro="">
      <xdr:nvGraphicFramePr>
        <xdr:cNvPr id="3" name="Chart 2">
          <a:extLst>
            <a:ext uri="{FF2B5EF4-FFF2-40B4-BE49-F238E27FC236}">
              <a16:creationId xmlns:a16="http://schemas.microsoft.com/office/drawing/2014/main" id="{E561E6ED-74C5-4769-9AED-DEDFF7E446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Navigant Energy">
      <a:dk1>
        <a:srgbClr val="555759"/>
      </a:dk1>
      <a:lt1>
        <a:sysClr val="window" lastClr="FFFFFF"/>
      </a:lt1>
      <a:dk2>
        <a:srgbClr val="555759"/>
      </a:dk2>
      <a:lt2>
        <a:srgbClr val="FFFFFF"/>
      </a:lt2>
      <a:accent1>
        <a:srgbClr val="555759"/>
      </a:accent1>
      <a:accent2>
        <a:srgbClr val="95D600"/>
      </a:accent2>
      <a:accent3>
        <a:srgbClr val="0093C9"/>
      </a:accent3>
      <a:accent4>
        <a:srgbClr val="FFB718"/>
      </a:accent4>
      <a:accent5>
        <a:srgbClr val="E53C2E"/>
      </a:accent5>
      <a:accent6>
        <a:srgbClr val="8B189B"/>
      </a:accent6>
      <a:hlink>
        <a:srgbClr val="648C1A"/>
      </a:hlink>
      <a:folHlink>
        <a:srgbClr val="979A9C"/>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hyperlink" Target="https://www.itl.nist.gov/div898/handbook/eda/section3/eda353.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46E24-7B7F-49F9-90A0-B2A1F1FABE2F}">
  <sheetPr>
    <tabColor theme="5"/>
  </sheetPr>
  <dimension ref="A2:K57"/>
  <sheetViews>
    <sheetView topLeftCell="A5" workbookViewId="0">
      <selection activeCell="I15" sqref="I15"/>
    </sheetView>
  </sheetViews>
  <sheetFormatPr defaultRowHeight="10" outlineLevelRow="1" outlineLevelCol="1" x14ac:dyDescent="0.2"/>
  <cols>
    <col min="1" max="4" width="8.88671875" style="2" customWidth="1" outlineLevel="1"/>
    <col min="5" max="5" width="20.21875" style="2" customWidth="1" outlineLevel="1"/>
    <col min="6" max="6" width="21.33203125" style="2" customWidth="1"/>
    <col min="7" max="7" width="19.6640625" style="2" customWidth="1"/>
    <col min="8" max="8" width="10.88671875" style="2" customWidth="1"/>
    <col min="9" max="9" width="12.88671875" style="2" customWidth="1"/>
    <col min="10" max="16384" width="8.88671875" style="2"/>
  </cols>
  <sheetData>
    <row r="2" spans="1:9" x14ac:dyDescent="0.2">
      <c r="A2" s="2" t="s">
        <v>88</v>
      </c>
      <c r="B2" s="2">
        <f>MAX(LookUps!$C$12:$C$15)</f>
        <v>4</v>
      </c>
    </row>
    <row r="3" spans="1:9" x14ac:dyDescent="0.2">
      <c r="A3" s="2" t="s">
        <v>89</v>
      </c>
      <c r="B3" s="2">
        <f>MAX(LookUps!C4:C8)</f>
        <v>5</v>
      </c>
    </row>
    <row r="4" spans="1:9" x14ac:dyDescent="0.2">
      <c r="A4" s="2" t="s">
        <v>99</v>
      </c>
    </row>
    <row r="6" spans="1:9" ht="20" x14ac:dyDescent="0.2">
      <c r="B6" s="2" t="s">
        <v>90</v>
      </c>
      <c r="C6" s="2" t="s">
        <v>91</v>
      </c>
      <c r="D6" s="2" t="s">
        <v>92</v>
      </c>
      <c r="F6" s="5" t="s">
        <v>93</v>
      </c>
      <c r="G6" s="6" t="s">
        <v>70</v>
      </c>
      <c r="H6" s="6" t="s">
        <v>64</v>
      </c>
      <c r="I6" s="7" t="s">
        <v>65</v>
      </c>
    </row>
    <row r="7" spans="1:9" x14ac:dyDescent="0.2">
      <c r="A7" s="2" t="s">
        <v>0</v>
      </c>
      <c r="B7" s="2">
        <f>B37</f>
        <v>1</v>
      </c>
      <c r="C7" s="2">
        <f t="shared" ref="C7:D7" si="0">C37</f>
        <v>1</v>
      </c>
      <c r="D7" s="2" t="str">
        <f t="shared" si="0"/>
        <v>Base Impact</v>
      </c>
      <c r="F7" s="9" t="str">
        <f t="shared" ref="F7:G7" si="1">F37</f>
        <v>Base Impact</v>
      </c>
      <c r="G7" s="9" t="str">
        <f t="shared" si="1"/>
        <v>On-Peak</v>
      </c>
      <c r="H7" s="10">
        <f>INDEX('r_in_302a.02'!$A$5:$C$108,MATCH($A$4&amp;"_"&amp;'01 All Reg Output'!H$34&amp;"_"&amp;'01 All Reg Output'!$G7&amp;"_"&amp;'01 All Reg Output'!$D7,'r_in_302a.02'!$O$5:$O$108,0),MATCH('01 All Reg Output'!$A7,'r_in_302a.02'!$A$4:$C$4,0))</f>
        <v>-0.16046111119086401</v>
      </c>
      <c r="I7" s="10">
        <f>INDEX('r_in_302a.02'!$A$5:$C$108,MATCH($A$4&amp;"_"&amp;'01 All Reg Output'!I$34&amp;"_"&amp;'01 All Reg Output'!$G7&amp;"_"&amp;'01 All Reg Output'!$D7,'r_in_302a.02'!$O$5:$O$108,0),MATCH('01 All Reg Output'!$A7,'r_in_302a.02'!$A$4:$C$4,0))</f>
        <v>-0.26317668060016203</v>
      </c>
    </row>
    <row r="8" spans="1:9" x14ac:dyDescent="0.2">
      <c r="A8" s="2" t="s">
        <v>0</v>
      </c>
      <c r="B8" s="2">
        <f t="shared" ref="B8:D26" si="2">B38</f>
        <v>2</v>
      </c>
      <c r="C8" s="2">
        <f t="shared" si="2"/>
        <v>1</v>
      </c>
      <c r="D8" s="2" t="str">
        <f t="shared" si="2"/>
        <v>Base Impact</v>
      </c>
      <c r="F8" s="9" t="str">
        <f t="shared" ref="F8:G8" si="3">F38</f>
        <v>Base Impact</v>
      </c>
      <c r="G8" s="9" t="str">
        <f t="shared" si="3"/>
        <v>Mid-Peak</v>
      </c>
      <c r="H8" s="10">
        <f>INDEX('r_in_302a.02'!$A$5:$C$108,MATCH($A$4&amp;"_"&amp;'01 All Reg Output'!H$34&amp;"_"&amp;'01 All Reg Output'!$G8&amp;"_"&amp;'01 All Reg Output'!$D8,'r_in_302a.02'!$O$5:$O$108,0),MATCH('01 All Reg Output'!$A8,'r_in_302a.02'!$A$4:$C$4,0))</f>
        <v>-1.7102366150668701E-2</v>
      </c>
      <c r="I8" s="10">
        <f>INDEX('r_in_302a.02'!$A$5:$C$108,MATCH($A$4&amp;"_"&amp;'01 All Reg Output'!I$34&amp;"_"&amp;'01 All Reg Output'!$G8&amp;"_"&amp;'01 All Reg Output'!$D8,'r_in_302a.02'!$O$5:$O$108,0),MATCH('01 All Reg Output'!$A8,'r_in_302a.02'!$A$4:$C$4,0))</f>
        <v>-0.207052813094181</v>
      </c>
    </row>
    <row r="9" spans="1:9" x14ac:dyDescent="0.2">
      <c r="A9" s="2" t="s">
        <v>0</v>
      </c>
      <c r="B9" s="2">
        <f t="shared" si="2"/>
        <v>3</v>
      </c>
      <c r="C9" s="2">
        <f t="shared" si="2"/>
        <v>1</v>
      </c>
      <c r="D9" s="2" t="str">
        <f t="shared" si="2"/>
        <v>Base Impact</v>
      </c>
      <c r="F9" s="9" t="str">
        <f t="shared" ref="F9:G9" si="4">F39</f>
        <v>Base Impact</v>
      </c>
      <c r="G9" s="9" t="str">
        <f t="shared" si="4"/>
        <v>Off-Peak</v>
      </c>
      <c r="H9" s="10">
        <f>INDEX('r_in_302a.02'!$A$5:$C$108,MATCH($A$4&amp;"_"&amp;'01 All Reg Output'!H$34&amp;"_"&amp;'01 All Reg Output'!$G9&amp;"_"&amp;'01 All Reg Output'!$D9,'r_in_302a.02'!$O$5:$O$108,0),MATCH('01 All Reg Output'!$A9,'r_in_302a.02'!$A$4:$C$4,0))</f>
        <v>0.23694478405075201</v>
      </c>
      <c r="I9" s="10">
        <f>INDEX('r_in_302a.02'!$A$5:$C$108,MATCH($A$4&amp;"_"&amp;'01 All Reg Output'!I$34&amp;"_"&amp;'01 All Reg Output'!$G9&amp;"_"&amp;'01 All Reg Output'!$D9,'r_in_302a.02'!$O$5:$O$108,0),MATCH('01 All Reg Output'!$A9,'r_in_302a.02'!$A$4:$C$4,0))</f>
        <v>0.23906844845219</v>
      </c>
    </row>
    <row r="10" spans="1:9" x14ac:dyDescent="0.2">
      <c r="A10" s="2" t="s">
        <v>0</v>
      </c>
      <c r="B10" s="2">
        <f t="shared" si="2"/>
        <v>4</v>
      </c>
      <c r="C10" s="2">
        <f t="shared" si="2"/>
        <v>1</v>
      </c>
      <c r="D10" s="2" t="str">
        <f t="shared" si="2"/>
        <v>Base Impact</v>
      </c>
      <c r="F10" s="9" t="str">
        <f t="shared" ref="F10:G10" si="5">F40</f>
        <v>Base Impact</v>
      </c>
      <c r="G10" s="9" t="str">
        <f t="shared" si="5"/>
        <v>Weekend Off-Peak</v>
      </c>
      <c r="H10" s="10">
        <f>INDEX('r_in_302a.02'!$A$5:$C$108,MATCH($A$4&amp;"_"&amp;'01 All Reg Output'!H$34&amp;"_"&amp;'01 All Reg Output'!$G10&amp;"_"&amp;'01 All Reg Output'!$D10,'r_in_302a.02'!$O$5:$O$108,0),MATCH('01 All Reg Output'!$A10,'r_in_302a.02'!$A$4:$C$4,0))</f>
        <v>0.199815459977185</v>
      </c>
      <c r="I10" s="10">
        <f>INDEX('r_in_302a.02'!$A$5:$C$108,MATCH($A$4&amp;"_"&amp;'01 All Reg Output'!I$34&amp;"_"&amp;'01 All Reg Output'!$G10&amp;"_"&amp;'01 All Reg Output'!$D10,'r_in_302a.02'!$O$5:$O$108,0),MATCH('01 All Reg Output'!$A10,'r_in_302a.02'!$A$4:$C$4,0))</f>
        <v>1.7298143075070702E-2</v>
      </c>
    </row>
    <row r="11" spans="1:9" x14ac:dyDescent="0.2">
      <c r="A11" s="2" t="s">
        <v>0</v>
      </c>
      <c r="B11" s="2">
        <f t="shared" si="2"/>
        <v>1</v>
      </c>
      <c r="C11" s="2">
        <f t="shared" si="2"/>
        <v>2</v>
      </c>
      <c r="D11" s="2" t="str">
        <f t="shared" si="2"/>
        <v>focus_grp_engage_dummy</v>
      </c>
      <c r="F11" s="9" t="str">
        <f t="shared" ref="F11:G11" si="6">F41</f>
        <v>Focus Group</v>
      </c>
      <c r="G11" s="9" t="str">
        <f t="shared" si="6"/>
        <v>On-Peak</v>
      </c>
      <c r="H11" s="10">
        <f>INDEX('r_in_302a.02'!$A$5:$C$108,MATCH($A$4&amp;"_"&amp;'01 All Reg Output'!H$34&amp;"_"&amp;'01 All Reg Output'!$G11&amp;"_"&amp;'01 All Reg Output'!$D11,'r_in_302a.02'!$O$5:$O$108,0),MATCH('01 All Reg Output'!$A11,'r_in_302a.02'!$A$4:$C$4,0))</f>
        <v>-0.60215997431650103</v>
      </c>
      <c r="I11" s="10">
        <f>INDEX('r_in_302a.02'!$A$5:$C$108,MATCH($A$4&amp;"_"&amp;'01 All Reg Output'!I$34&amp;"_"&amp;'01 All Reg Output'!$G11&amp;"_"&amp;'01 All Reg Output'!$D11,'r_in_302a.02'!$O$5:$O$108,0),MATCH('01 All Reg Output'!$A11,'r_in_302a.02'!$A$4:$C$4,0))</f>
        <v>-0.61663118201585199</v>
      </c>
    </row>
    <row r="12" spans="1:9" x14ac:dyDescent="0.2">
      <c r="A12" s="2" t="s">
        <v>0</v>
      </c>
      <c r="B12" s="2">
        <f t="shared" si="2"/>
        <v>2</v>
      </c>
      <c r="C12" s="2">
        <f t="shared" si="2"/>
        <v>2</v>
      </c>
      <c r="D12" s="2" t="str">
        <f t="shared" si="2"/>
        <v>focus_grp_engage_dummy</v>
      </c>
      <c r="F12" s="9" t="str">
        <f t="shared" ref="F12:G12" si="7">F42</f>
        <v>Focus Group</v>
      </c>
      <c r="G12" s="9" t="str">
        <f t="shared" si="7"/>
        <v>Mid-Peak</v>
      </c>
      <c r="H12" s="10">
        <f>INDEX('r_in_302a.02'!$A$5:$C$108,MATCH($A$4&amp;"_"&amp;'01 All Reg Output'!H$34&amp;"_"&amp;'01 All Reg Output'!$G12&amp;"_"&amp;'01 All Reg Output'!$D12,'r_in_302a.02'!$O$5:$O$108,0),MATCH('01 All Reg Output'!$A12,'r_in_302a.02'!$A$4:$C$4,0))</f>
        <v>-0.32348836939085301</v>
      </c>
      <c r="I12" s="10">
        <f>INDEX('r_in_302a.02'!$A$5:$C$108,MATCH($A$4&amp;"_"&amp;'01 All Reg Output'!I$34&amp;"_"&amp;'01 All Reg Output'!$G12&amp;"_"&amp;'01 All Reg Output'!$D12,'r_in_302a.02'!$O$5:$O$108,0),MATCH('01 All Reg Output'!$A12,'r_in_302a.02'!$A$4:$C$4,0))</f>
        <v>-0.53469493051870998</v>
      </c>
    </row>
    <row r="13" spans="1:9" x14ac:dyDescent="0.2">
      <c r="A13" s="2" t="s">
        <v>0</v>
      </c>
      <c r="B13" s="2">
        <f t="shared" si="2"/>
        <v>3</v>
      </c>
      <c r="C13" s="2">
        <f t="shared" si="2"/>
        <v>2</v>
      </c>
      <c r="D13" s="2" t="str">
        <f t="shared" si="2"/>
        <v>focus_grp_engage_dummy</v>
      </c>
      <c r="F13" s="9" t="str">
        <f t="shared" ref="F13:G13" si="8">F43</f>
        <v>Focus Group</v>
      </c>
      <c r="G13" s="9" t="str">
        <f t="shared" si="8"/>
        <v>Off-Peak</v>
      </c>
      <c r="H13" s="10">
        <f>INDEX('r_in_302a.02'!$A$5:$C$108,MATCH($A$4&amp;"_"&amp;'01 All Reg Output'!H$34&amp;"_"&amp;'01 All Reg Output'!$G13&amp;"_"&amp;'01 All Reg Output'!$D13,'r_in_302a.02'!$O$5:$O$108,0),MATCH('01 All Reg Output'!$A13,'r_in_302a.02'!$A$4:$C$4,0))</f>
        <v>-0.12883022409509901</v>
      </c>
      <c r="I13" s="10">
        <f>INDEX('r_in_302a.02'!$A$5:$C$108,MATCH($A$4&amp;"_"&amp;'01 All Reg Output'!I$34&amp;"_"&amp;'01 All Reg Output'!$G13&amp;"_"&amp;'01 All Reg Output'!$D13,'r_in_302a.02'!$O$5:$O$108,0),MATCH('01 All Reg Output'!$A13,'r_in_302a.02'!$A$4:$C$4,0))</f>
        <v>-0.285611997497556</v>
      </c>
    </row>
    <row r="14" spans="1:9" x14ac:dyDescent="0.2">
      <c r="A14" s="2" t="s">
        <v>0</v>
      </c>
      <c r="B14" s="2">
        <f t="shared" si="2"/>
        <v>4</v>
      </c>
      <c r="C14" s="2">
        <f t="shared" si="2"/>
        <v>2</v>
      </c>
      <c r="D14" s="2" t="str">
        <f t="shared" si="2"/>
        <v>focus_grp_engage_dummy</v>
      </c>
      <c r="F14" s="9" t="str">
        <f t="shared" ref="F14:G14" si="9">F44</f>
        <v>Focus Group</v>
      </c>
      <c r="G14" s="9" t="str">
        <f t="shared" si="9"/>
        <v>Weekend Off-Peak</v>
      </c>
      <c r="H14" s="10">
        <f>INDEX('r_in_302a.02'!$A$5:$C$108,MATCH($A$4&amp;"_"&amp;'01 All Reg Output'!H$34&amp;"_"&amp;'01 All Reg Output'!$G14&amp;"_"&amp;'01 All Reg Output'!$D14,'r_in_302a.02'!$O$5:$O$108,0),MATCH('01 All Reg Output'!$A14,'r_in_302a.02'!$A$4:$C$4,0))</f>
        <v>-1.24523754203903</v>
      </c>
      <c r="I14" s="10">
        <f>INDEX('r_in_302a.02'!$A$5:$C$108,MATCH($A$4&amp;"_"&amp;'01 All Reg Output'!I$34&amp;"_"&amp;'01 All Reg Output'!$G14&amp;"_"&amp;'01 All Reg Output'!$D14,'r_in_302a.02'!$O$5:$O$108,0),MATCH('01 All Reg Output'!$A14,'r_in_302a.02'!$A$4:$C$4,0))</f>
        <v>-0.82893718423134599</v>
      </c>
    </row>
    <row r="15" spans="1:9" x14ac:dyDescent="0.2">
      <c r="A15" s="2" t="s">
        <v>0</v>
      </c>
      <c r="B15" s="2">
        <f t="shared" si="2"/>
        <v>1</v>
      </c>
      <c r="C15" s="2">
        <f t="shared" si="2"/>
        <v>3</v>
      </c>
      <c r="D15" s="2" t="str">
        <f t="shared" si="2"/>
        <v>ko_breakfast_engage_dummy</v>
      </c>
      <c r="F15" s="9" t="str">
        <f t="shared" ref="F15:G15" si="10">F45</f>
        <v>Kick-Off Breakfast</v>
      </c>
      <c r="G15" s="9" t="str">
        <f t="shared" si="10"/>
        <v>On-Peak</v>
      </c>
      <c r="H15" s="10">
        <f>INDEX('r_in_302a.02'!$A$5:$C$108,MATCH($A$4&amp;"_"&amp;'01 All Reg Output'!H$34&amp;"_"&amp;'01 All Reg Output'!$G15&amp;"_"&amp;'01 All Reg Output'!$D15,'r_in_302a.02'!$O$5:$O$108,0),MATCH('01 All Reg Output'!$A15,'r_in_302a.02'!$A$4:$C$4,0))</f>
        <v>-4.0855910054931298E-3</v>
      </c>
      <c r="I15" s="10">
        <f>INDEX('r_in_302a.02'!$A$5:$C$108,MATCH($A$4&amp;"_"&amp;'01 All Reg Output'!I$34&amp;"_"&amp;'01 All Reg Output'!$G15&amp;"_"&amp;'01 All Reg Output'!$D15,'r_in_302a.02'!$O$5:$O$108,0),MATCH('01 All Reg Output'!$A15,'r_in_302a.02'!$A$4:$C$4,0))</f>
        <v>-0.35876974107551801</v>
      </c>
    </row>
    <row r="16" spans="1:9" x14ac:dyDescent="0.2">
      <c r="A16" s="2" t="s">
        <v>0</v>
      </c>
      <c r="B16" s="2">
        <f t="shared" si="2"/>
        <v>2</v>
      </c>
      <c r="C16" s="2">
        <f t="shared" si="2"/>
        <v>3</v>
      </c>
      <c r="D16" s="2" t="str">
        <f t="shared" si="2"/>
        <v>ko_breakfast_engage_dummy</v>
      </c>
      <c r="F16" s="9" t="str">
        <f t="shared" ref="F16:G16" si="11">F46</f>
        <v>Kick-Off Breakfast</v>
      </c>
      <c r="G16" s="9" t="str">
        <f t="shared" si="11"/>
        <v>Mid-Peak</v>
      </c>
      <c r="H16" s="10">
        <f>INDEX('r_in_302a.02'!$A$5:$C$108,MATCH($A$4&amp;"_"&amp;'01 All Reg Output'!H$34&amp;"_"&amp;'01 All Reg Output'!$G16&amp;"_"&amp;'01 All Reg Output'!$D16,'r_in_302a.02'!$O$5:$O$108,0),MATCH('01 All Reg Output'!$A16,'r_in_302a.02'!$A$4:$C$4,0))</f>
        <v>-7.96319366912836E-2</v>
      </c>
      <c r="I16" s="10">
        <f>INDEX('r_in_302a.02'!$A$5:$C$108,MATCH($A$4&amp;"_"&amp;'01 All Reg Output'!I$34&amp;"_"&amp;'01 All Reg Output'!$G16&amp;"_"&amp;'01 All Reg Output'!$D16,'r_in_302a.02'!$O$5:$O$108,0),MATCH('01 All Reg Output'!$A16,'r_in_302a.02'!$A$4:$C$4,0))</f>
        <v>-0.35439207017958602</v>
      </c>
    </row>
    <row r="17" spans="1:9" x14ac:dyDescent="0.2">
      <c r="A17" s="2" t="s">
        <v>0</v>
      </c>
      <c r="B17" s="2">
        <f t="shared" si="2"/>
        <v>3</v>
      </c>
      <c r="C17" s="2">
        <f t="shared" si="2"/>
        <v>3</v>
      </c>
      <c r="D17" s="2" t="str">
        <f t="shared" si="2"/>
        <v>ko_breakfast_engage_dummy</v>
      </c>
      <c r="F17" s="9" t="str">
        <f t="shared" ref="F17:G17" si="12">F47</f>
        <v>Kick-Off Breakfast</v>
      </c>
      <c r="G17" s="9" t="str">
        <f t="shared" si="12"/>
        <v>Off-Peak</v>
      </c>
      <c r="H17" s="10">
        <f>INDEX('r_in_302a.02'!$A$5:$C$108,MATCH($A$4&amp;"_"&amp;'01 All Reg Output'!H$34&amp;"_"&amp;'01 All Reg Output'!$G17&amp;"_"&amp;'01 All Reg Output'!$D17,'r_in_302a.02'!$O$5:$O$108,0),MATCH('01 All Reg Output'!$A17,'r_in_302a.02'!$A$4:$C$4,0))</f>
        <v>-0.13642894607484199</v>
      </c>
      <c r="I17" s="10">
        <f>INDEX('r_in_302a.02'!$A$5:$C$108,MATCH($A$4&amp;"_"&amp;'01 All Reg Output'!I$34&amp;"_"&amp;'01 All Reg Output'!$G17&amp;"_"&amp;'01 All Reg Output'!$D17,'r_in_302a.02'!$O$5:$O$108,0),MATCH('01 All Reg Output'!$A17,'r_in_302a.02'!$A$4:$C$4,0))</f>
        <v>-0.18572315714148799</v>
      </c>
    </row>
    <row r="18" spans="1:9" x14ac:dyDescent="0.2">
      <c r="A18" s="2" t="s">
        <v>0</v>
      </c>
      <c r="B18" s="2">
        <f t="shared" si="2"/>
        <v>4</v>
      </c>
      <c r="C18" s="2">
        <f t="shared" si="2"/>
        <v>3</v>
      </c>
      <c r="D18" s="2" t="str">
        <f t="shared" si="2"/>
        <v>ko_breakfast_engage_dummy</v>
      </c>
      <c r="F18" s="9" t="str">
        <f t="shared" ref="F18:G18" si="13">F48</f>
        <v>Kick-Off Breakfast</v>
      </c>
      <c r="G18" s="9" t="str">
        <f t="shared" si="13"/>
        <v>Weekend Off-Peak</v>
      </c>
      <c r="H18" s="10">
        <f>INDEX('r_in_302a.02'!$A$5:$C$108,MATCH($A$4&amp;"_"&amp;'01 All Reg Output'!H$34&amp;"_"&amp;'01 All Reg Output'!$G18&amp;"_"&amp;'01 All Reg Output'!$D18,'r_in_302a.02'!$O$5:$O$108,0),MATCH('01 All Reg Output'!$A18,'r_in_302a.02'!$A$4:$C$4,0))</f>
        <v>-0.22101208412205001</v>
      </c>
      <c r="I18" s="10">
        <f>INDEX('r_in_302a.02'!$A$5:$C$108,MATCH($A$4&amp;"_"&amp;'01 All Reg Output'!I$34&amp;"_"&amp;'01 All Reg Output'!$G18&amp;"_"&amp;'01 All Reg Output'!$D18,'r_in_302a.02'!$O$5:$O$108,0),MATCH('01 All Reg Output'!$A18,'r_in_302a.02'!$A$4:$C$4,0))</f>
        <v>-0.74475079998799598</v>
      </c>
    </row>
    <row r="19" spans="1:9" x14ac:dyDescent="0.2">
      <c r="A19" s="2" t="s">
        <v>0</v>
      </c>
      <c r="B19" s="2">
        <f t="shared" si="2"/>
        <v>1</v>
      </c>
      <c r="C19" s="2">
        <f t="shared" si="2"/>
        <v>4</v>
      </c>
      <c r="D19" s="2" t="str">
        <f t="shared" si="2"/>
        <v>open_house_engage_dummy</v>
      </c>
      <c r="F19" s="9" t="str">
        <f t="shared" ref="F19:G19" si="14">F49</f>
        <v>Open House</v>
      </c>
      <c r="G19" s="9" t="str">
        <f t="shared" si="14"/>
        <v>On-Peak</v>
      </c>
      <c r="H19" s="10">
        <f>INDEX('r_in_302a.02'!$A$5:$C$108,MATCH($A$4&amp;"_"&amp;'01 All Reg Output'!H$34&amp;"_"&amp;'01 All Reg Output'!$G19&amp;"_"&amp;'01 All Reg Output'!$D19,'r_in_302a.02'!$O$5:$O$108,0),MATCH('01 All Reg Output'!$A19,'r_in_302a.02'!$A$4:$C$4,0))</f>
        <v>-0.58687754855027097</v>
      </c>
      <c r="I19" s="10">
        <f>INDEX('r_in_302a.02'!$A$5:$C$108,MATCH($A$4&amp;"_"&amp;'01 All Reg Output'!I$34&amp;"_"&amp;'01 All Reg Output'!$G19&amp;"_"&amp;'01 All Reg Output'!$D19,'r_in_302a.02'!$O$5:$O$108,0),MATCH('01 All Reg Output'!$A19,'r_in_302a.02'!$A$4:$C$4,0))</f>
        <v>-0.56353360023947097</v>
      </c>
    </row>
    <row r="20" spans="1:9" x14ac:dyDescent="0.2">
      <c r="A20" s="2" t="s">
        <v>0</v>
      </c>
      <c r="B20" s="2">
        <f t="shared" si="2"/>
        <v>2</v>
      </c>
      <c r="C20" s="2">
        <f t="shared" si="2"/>
        <v>4</v>
      </c>
      <c r="D20" s="2" t="str">
        <f t="shared" si="2"/>
        <v>open_house_engage_dummy</v>
      </c>
      <c r="F20" s="9" t="str">
        <f t="shared" ref="F20:G20" si="15">F50</f>
        <v>Open House</v>
      </c>
      <c r="G20" s="9" t="str">
        <f t="shared" si="15"/>
        <v>Mid-Peak</v>
      </c>
      <c r="H20" s="10">
        <f>INDEX('r_in_302a.02'!$A$5:$C$108,MATCH($A$4&amp;"_"&amp;'01 All Reg Output'!H$34&amp;"_"&amp;'01 All Reg Output'!$G20&amp;"_"&amp;'01 All Reg Output'!$D20,'r_in_302a.02'!$O$5:$O$108,0),MATCH('01 All Reg Output'!$A20,'r_in_302a.02'!$A$4:$C$4,0))</f>
        <v>-0.62425633987463702</v>
      </c>
      <c r="I20" s="10">
        <f>INDEX('r_in_302a.02'!$A$5:$C$108,MATCH($A$4&amp;"_"&amp;'01 All Reg Output'!I$34&amp;"_"&amp;'01 All Reg Output'!$G20&amp;"_"&amp;'01 All Reg Output'!$D20,'r_in_302a.02'!$O$5:$O$108,0),MATCH('01 All Reg Output'!$A20,'r_in_302a.02'!$A$4:$C$4,0))</f>
        <v>-0.75520147073340604</v>
      </c>
    </row>
    <row r="21" spans="1:9" x14ac:dyDescent="0.2">
      <c r="A21" s="2" t="s">
        <v>0</v>
      </c>
      <c r="B21" s="2">
        <f t="shared" si="2"/>
        <v>3</v>
      </c>
      <c r="C21" s="2">
        <f t="shared" si="2"/>
        <v>4</v>
      </c>
      <c r="D21" s="2" t="str">
        <f t="shared" si="2"/>
        <v>open_house_engage_dummy</v>
      </c>
      <c r="F21" s="9" t="str">
        <f t="shared" ref="F21:G21" si="16">F51</f>
        <v>Open House</v>
      </c>
      <c r="G21" s="9" t="str">
        <f t="shared" si="16"/>
        <v>Off-Peak</v>
      </c>
      <c r="H21" s="10">
        <f>INDEX('r_in_302a.02'!$A$5:$C$108,MATCH($A$4&amp;"_"&amp;'01 All Reg Output'!H$34&amp;"_"&amp;'01 All Reg Output'!$G21&amp;"_"&amp;'01 All Reg Output'!$D21,'r_in_302a.02'!$O$5:$O$108,0),MATCH('01 All Reg Output'!$A21,'r_in_302a.02'!$A$4:$C$4,0))</f>
        <v>-1.33933295339585</v>
      </c>
      <c r="I21" s="10">
        <f>INDEX('r_in_302a.02'!$A$5:$C$108,MATCH($A$4&amp;"_"&amp;'01 All Reg Output'!I$34&amp;"_"&amp;'01 All Reg Output'!$G21&amp;"_"&amp;'01 All Reg Output'!$D21,'r_in_302a.02'!$O$5:$O$108,0),MATCH('01 All Reg Output'!$A21,'r_in_302a.02'!$A$4:$C$4,0))</f>
        <v>-1.0220400466859101</v>
      </c>
    </row>
    <row r="22" spans="1:9" x14ac:dyDescent="0.2">
      <c r="A22" s="2" t="s">
        <v>0</v>
      </c>
      <c r="B22" s="2">
        <f t="shared" si="2"/>
        <v>4</v>
      </c>
      <c r="C22" s="2">
        <f t="shared" si="2"/>
        <v>4</v>
      </c>
      <c r="D22" s="2" t="str">
        <f t="shared" si="2"/>
        <v>open_house_engage_dummy</v>
      </c>
      <c r="F22" s="9" t="str">
        <f t="shared" ref="F22:G22" si="17">F52</f>
        <v>Open House</v>
      </c>
      <c r="G22" s="9" t="str">
        <f t="shared" si="17"/>
        <v>Weekend Off-Peak</v>
      </c>
      <c r="H22" s="10">
        <f>INDEX('r_in_302a.02'!$A$5:$C$108,MATCH($A$4&amp;"_"&amp;'01 All Reg Output'!H$34&amp;"_"&amp;'01 All Reg Output'!$G22&amp;"_"&amp;'01 All Reg Output'!$D22,'r_in_302a.02'!$O$5:$O$108,0),MATCH('01 All Reg Output'!$A22,'r_in_302a.02'!$A$4:$C$4,0))</f>
        <v>-2.5620037491885101</v>
      </c>
      <c r="I22" s="10">
        <f>INDEX('r_in_302a.02'!$A$5:$C$108,MATCH($A$4&amp;"_"&amp;'01 All Reg Output'!I$34&amp;"_"&amp;'01 All Reg Output'!$G22&amp;"_"&amp;'01 All Reg Output'!$D22,'r_in_302a.02'!$O$5:$O$108,0),MATCH('01 All Reg Output'!$A22,'r_in_302a.02'!$A$4:$C$4,0))</f>
        <v>-1.59781045452167</v>
      </c>
    </row>
    <row r="23" spans="1:9" x14ac:dyDescent="0.2">
      <c r="A23" s="2" t="s">
        <v>0</v>
      </c>
      <c r="B23" s="2">
        <f t="shared" si="2"/>
        <v>1</v>
      </c>
      <c r="C23" s="2">
        <f t="shared" si="2"/>
        <v>5</v>
      </c>
      <c r="D23" s="2" t="str">
        <f t="shared" si="2"/>
        <v>picnic_engage_dummy</v>
      </c>
      <c r="F23" s="9" t="str">
        <f t="shared" ref="F23:G23" si="18">F53</f>
        <v>Pizza Picnic</v>
      </c>
      <c r="G23" s="9" t="str">
        <f t="shared" si="18"/>
        <v>On-Peak</v>
      </c>
      <c r="H23" s="10">
        <f>INDEX('r_in_302a.02'!$A$5:$C$108,MATCH($A$4&amp;"_"&amp;'01 All Reg Output'!H$34&amp;"_"&amp;'01 All Reg Output'!$G23&amp;"_"&amp;'01 All Reg Output'!$D23,'r_in_302a.02'!$O$5:$O$108,0),MATCH('01 All Reg Output'!$A23,'r_in_302a.02'!$A$4:$C$4,0))</f>
        <v>-0.17092716518502901</v>
      </c>
      <c r="I23" s="10">
        <f>INDEX('r_in_302a.02'!$A$5:$C$108,MATCH($A$4&amp;"_"&amp;'01 All Reg Output'!I$34&amp;"_"&amp;'01 All Reg Output'!$G23&amp;"_"&amp;'01 All Reg Output'!$D23,'r_in_302a.02'!$O$5:$O$108,0),MATCH('01 All Reg Output'!$A23,'r_in_302a.02'!$A$4:$C$4,0))</f>
        <v>0.59788777397692905</v>
      </c>
    </row>
    <row r="24" spans="1:9" x14ac:dyDescent="0.2">
      <c r="A24" s="2" t="s">
        <v>0</v>
      </c>
      <c r="B24" s="2">
        <f t="shared" si="2"/>
        <v>2</v>
      </c>
      <c r="C24" s="2">
        <f t="shared" si="2"/>
        <v>5</v>
      </c>
      <c r="D24" s="2" t="str">
        <f t="shared" si="2"/>
        <v>picnic_engage_dummy</v>
      </c>
      <c r="F24" s="9" t="str">
        <f t="shared" ref="F24:G24" si="19">F54</f>
        <v>Pizza Picnic</v>
      </c>
      <c r="G24" s="9" t="str">
        <f t="shared" si="19"/>
        <v>Mid-Peak</v>
      </c>
      <c r="H24" s="10">
        <f>INDEX('r_in_302a.02'!$A$5:$C$108,MATCH($A$4&amp;"_"&amp;'01 All Reg Output'!H$34&amp;"_"&amp;'01 All Reg Output'!$G24&amp;"_"&amp;'01 All Reg Output'!$D24,'r_in_302a.02'!$O$5:$O$108,0),MATCH('01 All Reg Output'!$A24,'r_in_302a.02'!$A$4:$C$4,0))</f>
        <v>-0.37344100994611401</v>
      </c>
      <c r="I24" s="10">
        <f>INDEX('r_in_302a.02'!$A$5:$C$108,MATCH($A$4&amp;"_"&amp;'01 All Reg Output'!I$34&amp;"_"&amp;'01 All Reg Output'!$G24&amp;"_"&amp;'01 All Reg Output'!$D24,'r_in_302a.02'!$O$5:$O$108,0),MATCH('01 All Reg Output'!$A24,'r_in_302a.02'!$A$4:$C$4,0))</f>
        <v>7.4617930049759904E-2</v>
      </c>
    </row>
    <row r="25" spans="1:9" x14ac:dyDescent="0.2">
      <c r="A25" s="2" t="s">
        <v>0</v>
      </c>
      <c r="B25" s="2">
        <f t="shared" si="2"/>
        <v>3</v>
      </c>
      <c r="C25" s="2">
        <f t="shared" si="2"/>
        <v>5</v>
      </c>
      <c r="D25" s="2" t="str">
        <f t="shared" si="2"/>
        <v>picnic_engage_dummy</v>
      </c>
      <c r="F25" s="9" t="str">
        <f t="shared" ref="F25:G25" si="20">F55</f>
        <v>Pizza Picnic</v>
      </c>
      <c r="G25" s="9" t="str">
        <f t="shared" si="20"/>
        <v>Off-Peak</v>
      </c>
      <c r="H25" s="10">
        <f>INDEX('r_in_302a.02'!$A$5:$C$108,MATCH($A$4&amp;"_"&amp;'01 All Reg Output'!H$34&amp;"_"&amp;'01 All Reg Output'!$G25&amp;"_"&amp;'01 All Reg Output'!$D25,'r_in_302a.02'!$O$5:$O$108,0),MATCH('01 All Reg Output'!$A25,'r_in_302a.02'!$A$4:$C$4,0))</f>
        <v>-0.14452851495278399</v>
      </c>
      <c r="I25" s="10">
        <f>INDEX('r_in_302a.02'!$A$5:$C$108,MATCH($A$4&amp;"_"&amp;'01 All Reg Output'!I$34&amp;"_"&amp;'01 All Reg Output'!$G25&amp;"_"&amp;'01 All Reg Output'!$D25,'r_in_302a.02'!$O$5:$O$108,0),MATCH('01 All Reg Output'!$A25,'r_in_302a.02'!$A$4:$C$4,0))</f>
        <v>2.4279873962914298</v>
      </c>
    </row>
    <row r="26" spans="1:9" x14ac:dyDescent="0.2">
      <c r="A26" s="2" t="s">
        <v>0</v>
      </c>
      <c r="B26" s="2">
        <f t="shared" si="2"/>
        <v>4</v>
      </c>
      <c r="C26" s="2">
        <f t="shared" si="2"/>
        <v>5</v>
      </c>
      <c r="D26" s="2" t="str">
        <f t="shared" si="2"/>
        <v>picnic_engage_dummy</v>
      </c>
      <c r="F26" s="9" t="str">
        <f t="shared" ref="F26:G26" si="21">F56</f>
        <v>Pizza Picnic</v>
      </c>
      <c r="G26" s="9" t="str">
        <f t="shared" si="21"/>
        <v>Weekend Off-Peak</v>
      </c>
      <c r="H26" s="10">
        <f>INDEX('r_in_302a.02'!$A$5:$C$108,MATCH($A$4&amp;"_"&amp;'01 All Reg Output'!H$34&amp;"_"&amp;'01 All Reg Output'!$G26&amp;"_"&amp;'01 All Reg Output'!$D26,'r_in_302a.02'!$O$5:$O$108,0),MATCH('01 All Reg Output'!$A26,'r_in_302a.02'!$A$4:$C$4,0))</f>
        <v>-0.36234938697547098</v>
      </c>
      <c r="I26" s="10">
        <f>INDEX('r_in_302a.02'!$A$5:$C$108,MATCH($A$4&amp;"_"&amp;'01 All Reg Output'!I$34&amp;"_"&amp;'01 All Reg Output'!$G26&amp;"_"&amp;'01 All Reg Output'!$D26,'r_in_302a.02'!$O$5:$O$108,0),MATCH('01 All Reg Output'!$A26,'r_in_302a.02'!$A$4:$C$4,0))</f>
        <v>2.57784270987122</v>
      </c>
    </row>
    <row r="33" spans="1:11" outlineLevel="1" x14ac:dyDescent="0.2"/>
    <row r="34" spans="1:11" outlineLevel="1" x14ac:dyDescent="0.2">
      <c r="D34" s="2" t="s">
        <v>82</v>
      </c>
      <c r="F34" s="2" t="s">
        <v>83</v>
      </c>
      <c r="H34" s="2" t="s">
        <v>80</v>
      </c>
      <c r="I34" s="2" t="s">
        <v>74</v>
      </c>
    </row>
    <row r="35" spans="1:11" outlineLevel="1" x14ac:dyDescent="0.2">
      <c r="B35" s="2" t="s">
        <v>90</v>
      </c>
      <c r="C35" s="2" t="s">
        <v>91</v>
      </c>
      <c r="D35" s="2" t="s">
        <v>92</v>
      </c>
      <c r="F35" s="2" t="s">
        <v>93</v>
      </c>
      <c r="G35" s="2" t="s">
        <v>70</v>
      </c>
      <c r="H35" s="2" t="s">
        <v>64</v>
      </c>
      <c r="I35" s="2" t="s">
        <v>65</v>
      </c>
    </row>
    <row r="36" spans="1:11" outlineLevel="1" x14ac:dyDescent="0.2"/>
    <row r="37" spans="1:11" outlineLevel="1" x14ac:dyDescent="0.2">
      <c r="A37" s="2" t="s">
        <v>2</v>
      </c>
      <c r="B37" s="2">
        <f>IF(B36=$B$2,1,B36+1)</f>
        <v>1</v>
      </c>
      <c r="C37" s="2">
        <f>IF(B37=1,C36+1,C36)</f>
        <v>1</v>
      </c>
      <c r="D37" s="2" t="str">
        <f>INDEX(LookUps!$D$4:$E$8,MATCH('01 All Reg Output'!$C37,LookUps!$C$4:$C$8,0),MATCH('01 All Reg Output'!D$34,LookUps!$D$3:$E$3,0))</f>
        <v>Base Impact</v>
      </c>
      <c r="F37" s="2" t="str">
        <f>INDEX(LookUps!$D$4:$E$8,MATCH('01 All Reg Output'!$C37,LookUps!$C$4:$C$8,0),MATCH('01 All Reg Output'!F$34,LookUps!$D$3:$E$3,0))</f>
        <v>Base Impact</v>
      </c>
      <c r="G37" s="2" t="str">
        <f>INDEX(LookUps!$D$12:$D$15,MATCH('01 All Reg Output'!$B37,LookUps!$C$12:$C$15,0),1)</f>
        <v>On-Peak</v>
      </c>
      <c r="H37" s="3">
        <f>INDEX('r_in_302a.02'!$A$5:$C$108,MATCH($A$4&amp;"_"&amp;'01 All Reg Output'!H$34&amp;"_"&amp;'01 All Reg Output'!$G37&amp;"_"&amp;'01 All Reg Output'!$D37,'r_in_302a.02'!$O$5:$O$108,0),MATCH('01 All Reg Output'!$A37,'r_in_302a.02'!$A$4:$C$4,0))</f>
        <v>9.6047854212476302E-2</v>
      </c>
      <c r="I37" s="4">
        <f>INDEX('r_in_302a.02'!$A$5:$C$108,MATCH($A$4&amp;"_"&amp;'01 All Reg Output'!I$34&amp;"_"&amp;'01 All Reg Output'!$G37&amp;"_"&amp;'01 All Reg Output'!$D37,'r_in_302a.02'!$O$5:$O$108,0),MATCH('01 All Reg Output'!$A37,'r_in_302a.02'!$A$4:$C$4,0))</f>
        <v>2.10889970192592E-2</v>
      </c>
    </row>
    <row r="38" spans="1:11" outlineLevel="1" x14ac:dyDescent="0.2">
      <c r="A38" s="2" t="s">
        <v>2</v>
      </c>
      <c r="B38" s="2">
        <f t="shared" ref="B38:B45" si="22">IF(B37=$B$2,1,B37+1)</f>
        <v>2</v>
      </c>
      <c r="C38" s="2">
        <f t="shared" ref="C38:C45" si="23">IF(B38=1,C37+1,C37)</f>
        <v>1</v>
      </c>
      <c r="D38" s="2" t="str">
        <f>INDEX(LookUps!$D$4:$E$8,MATCH('01 All Reg Output'!$C38,LookUps!$C$4:$C$8,0),MATCH('01 All Reg Output'!D$34,LookUps!$D$3:$E$3,0))</f>
        <v>Base Impact</v>
      </c>
      <c r="F38" s="2" t="str">
        <f>INDEX(LookUps!$D$4:$E$8,MATCH('01 All Reg Output'!$C38,LookUps!$C$4:$C$8,0),MATCH('01 All Reg Output'!F$34,LookUps!$D$3:$E$3,0))</f>
        <v>Base Impact</v>
      </c>
      <c r="G38" s="2" t="str">
        <f>INDEX(LookUps!$D$12:$D$15,MATCH('01 All Reg Output'!$B38,LookUps!$C$12:$C$15,0),1)</f>
        <v>Mid-Peak</v>
      </c>
      <c r="H38" s="4">
        <f>INDEX('r_in_302a.02'!$A$5:$C$108,MATCH($A$4&amp;"_"&amp;'01 All Reg Output'!H$34&amp;"_"&amp;'01 All Reg Output'!$G38&amp;"_"&amp;'01 All Reg Output'!$D38,'r_in_302a.02'!$O$5:$O$108,0),MATCH('01 All Reg Output'!$A38,'r_in_302a.02'!$A$4:$C$4,0))</f>
        <v>0.84395171532352797</v>
      </c>
      <c r="I38" s="4">
        <f>INDEX('r_in_302a.02'!$A$5:$C$108,MATCH($A$4&amp;"_"&amp;'01 All Reg Output'!I$34&amp;"_"&amp;'01 All Reg Output'!$G38&amp;"_"&amp;'01 All Reg Output'!$D38,'r_in_302a.02'!$O$5:$O$108,0),MATCH('01 All Reg Output'!$A38,'r_in_302a.02'!$A$4:$C$4,0))</f>
        <v>4.30950091517932E-2</v>
      </c>
    </row>
    <row r="39" spans="1:11" outlineLevel="1" x14ac:dyDescent="0.2">
      <c r="A39" s="2" t="s">
        <v>2</v>
      </c>
      <c r="B39" s="2">
        <f t="shared" si="22"/>
        <v>3</v>
      </c>
      <c r="C39" s="2">
        <f t="shared" si="23"/>
        <v>1</v>
      </c>
      <c r="D39" s="2" t="str">
        <f>INDEX(LookUps!$D$4:$E$8,MATCH('01 All Reg Output'!$C39,LookUps!$C$4:$C$8,0),MATCH('01 All Reg Output'!D$34,LookUps!$D$3:$E$3,0))</f>
        <v>Base Impact</v>
      </c>
      <c r="F39" s="2" t="str">
        <f>INDEX(LookUps!$D$4:$E$8,MATCH('01 All Reg Output'!$C39,LookUps!$C$4:$C$8,0),MATCH('01 All Reg Output'!F$34,LookUps!$D$3:$E$3,0))</f>
        <v>Base Impact</v>
      </c>
      <c r="G39" s="2" t="str">
        <f>INDEX(LookUps!$D$12:$D$15,MATCH('01 All Reg Output'!$B39,LookUps!$C$12:$C$15,0),1)</f>
        <v>Off-Peak</v>
      </c>
      <c r="H39" s="4">
        <f>INDEX('r_in_302a.02'!$A$5:$C$108,MATCH($A$4&amp;"_"&amp;'01 All Reg Output'!H$34&amp;"_"&amp;'01 All Reg Output'!$G39&amp;"_"&amp;'01 All Reg Output'!$D39,'r_in_302a.02'!$O$5:$O$108,0),MATCH('01 All Reg Output'!$A39,'r_in_302a.02'!$A$4:$C$4,0))</f>
        <v>0.14401245472907101</v>
      </c>
      <c r="I39" s="4">
        <f>INDEX('r_in_302a.02'!$A$5:$C$108,MATCH($A$4&amp;"_"&amp;'01 All Reg Output'!I$34&amp;"_"&amp;'01 All Reg Output'!$G39&amp;"_"&amp;'01 All Reg Output'!$D39,'r_in_302a.02'!$O$5:$O$108,0),MATCH('01 All Reg Output'!$A39,'r_in_302a.02'!$A$4:$C$4,0))</f>
        <v>0.23018555237138599</v>
      </c>
    </row>
    <row r="40" spans="1:11" outlineLevel="1" x14ac:dyDescent="0.2">
      <c r="A40" s="2" t="s">
        <v>2</v>
      </c>
      <c r="B40" s="2">
        <f t="shared" si="22"/>
        <v>4</v>
      </c>
      <c r="C40" s="2">
        <f t="shared" si="23"/>
        <v>1</v>
      </c>
      <c r="D40" s="2" t="str">
        <f>INDEX(LookUps!$D$4:$E$8,MATCH('01 All Reg Output'!$C40,LookUps!$C$4:$C$8,0),MATCH('01 All Reg Output'!D$34,LookUps!$D$3:$E$3,0))</f>
        <v>Base Impact</v>
      </c>
      <c r="F40" s="2" t="str">
        <f>INDEX(LookUps!$D$4:$E$8,MATCH('01 All Reg Output'!$C40,LookUps!$C$4:$C$8,0),MATCH('01 All Reg Output'!F$34,LookUps!$D$3:$E$3,0))</f>
        <v>Base Impact</v>
      </c>
      <c r="G40" s="2" t="str">
        <f>INDEX(LookUps!$D$12:$D$15,MATCH('01 All Reg Output'!$B40,LookUps!$C$12:$C$15,0),1)</f>
        <v>Weekend Off-Peak</v>
      </c>
      <c r="H40" s="4">
        <f>INDEX('r_in_302a.02'!$A$5:$C$108,MATCH($A$4&amp;"_"&amp;'01 All Reg Output'!H$34&amp;"_"&amp;'01 All Reg Output'!$G40&amp;"_"&amp;'01 All Reg Output'!$D40,'r_in_302a.02'!$O$5:$O$108,0),MATCH('01 All Reg Output'!$A40,'r_in_302a.02'!$A$4:$C$4,0))</f>
        <v>0.55616576176418497</v>
      </c>
      <c r="I40" s="4">
        <f>INDEX('r_in_302a.02'!$A$5:$C$108,MATCH($A$4&amp;"_"&amp;'01 All Reg Output'!I$34&amp;"_"&amp;'01 All Reg Output'!$G40&amp;"_"&amp;'01 All Reg Output'!$D40,'r_in_302a.02'!$O$5:$O$108,0),MATCH('01 All Reg Output'!$A40,'r_in_302a.02'!$A$4:$C$4,0))</f>
        <v>0.96602061514530801</v>
      </c>
    </row>
    <row r="41" spans="1:11" outlineLevel="1" x14ac:dyDescent="0.2">
      <c r="A41" s="2" t="s">
        <v>2</v>
      </c>
      <c r="B41" s="2">
        <f t="shared" si="22"/>
        <v>1</v>
      </c>
      <c r="C41" s="2">
        <f t="shared" si="23"/>
        <v>2</v>
      </c>
      <c r="D41" s="2" t="str">
        <f>INDEX(LookUps!$D$4:$E$8,MATCH('01 All Reg Output'!$C41,LookUps!$C$4:$C$8,0),MATCH('01 All Reg Output'!D$34,LookUps!$D$3:$E$3,0))</f>
        <v>focus_grp_engage_dummy</v>
      </c>
      <c r="F41" s="2" t="str">
        <f>INDEX(LookUps!$D$4:$E$8,MATCH('01 All Reg Output'!$C41,LookUps!$C$4:$C$8,0),MATCH('01 All Reg Output'!F$34,LookUps!$D$3:$E$3,0))</f>
        <v>Focus Group</v>
      </c>
      <c r="G41" s="2" t="str">
        <f>INDEX(LookUps!$D$12:$D$15,MATCH('01 All Reg Output'!$B41,LookUps!$C$12:$C$15,0),1)</f>
        <v>On-Peak</v>
      </c>
      <c r="H41" s="4">
        <f>INDEX('r_in_302a.02'!$A$5:$C$108,MATCH($A$4&amp;"_"&amp;'01 All Reg Output'!H$34&amp;"_"&amp;'01 All Reg Output'!$G41&amp;"_"&amp;'01 All Reg Output'!$D41,'r_in_302a.02'!$O$5:$O$108,0),MATCH('01 All Reg Output'!$A41,'r_in_302a.02'!$A$4:$C$4,0))</f>
        <v>8.3184264206630897E-3</v>
      </c>
      <c r="I41" s="4">
        <f>INDEX('r_in_302a.02'!$A$5:$C$108,MATCH($A$4&amp;"_"&amp;'01 All Reg Output'!I$34&amp;"_"&amp;'01 All Reg Output'!$G41&amp;"_"&amp;'01 All Reg Output'!$D41,'r_in_302a.02'!$O$5:$O$108,0),MATCH('01 All Reg Output'!$A41,'r_in_302a.02'!$A$4:$C$4,0))</f>
        <v>9.5141515495931903E-2</v>
      </c>
      <c r="K41" s="2" t="s">
        <v>100</v>
      </c>
    </row>
    <row r="42" spans="1:11" outlineLevel="1" x14ac:dyDescent="0.2">
      <c r="A42" s="2" t="s">
        <v>2</v>
      </c>
      <c r="B42" s="2">
        <f t="shared" si="22"/>
        <v>2</v>
      </c>
      <c r="C42" s="2">
        <f t="shared" si="23"/>
        <v>2</v>
      </c>
      <c r="D42" s="2" t="str">
        <f>INDEX(LookUps!$D$4:$E$8,MATCH('01 All Reg Output'!$C42,LookUps!$C$4:$C$8,0),MATCH('01 All Reg Output'!D$34,LookUps!$D$3:$E$3,0))</f>
        <v>focus_grp_engage_dummy</v>
      </c>
      <c r="F42" s="2" t="str">
        <f>INDEX(LookUps!$D$4:$E$8,MATCH('01 All Reg Output'!$C42,LookUps!$C$4:$C$8,0),MATCH('01 All Reg Output'!F$34,LookUps!$D$3:$E$3,0))</f>
        <v>Focus Group</v>
      </c>
      <c r="G42" s="2" t="str">
        <f>INDEX(LookUps!$D$12:$D$15,MATCH('01 All Reg Output'!$B42,LookUps!$C$12:$C$15,0),1)</f>
        <v>Mid-Peak</v>
      </c>
      <c r="H42" s="4">
        <f>INDEX('r_in_302a.02'!$A$5:$C$108,MATCH($A$4&amp;"_"&amp;'01 All Reg Output'!H$34&amp;"_"&amp;'01 All Reg Output'!$G42&amp;"_"&amp;'01 All Reg Output'!$D42,'r_in_302a.02'!$O$5:$O$108,0),MATCH('01 All Reg Output'!$A42,'r_in_302a.02'!$A$4:$C$4,0))</f>
        <v>4.2726060978994299E-2</v>
      </c>
      <c r="I42" s="4">
        <f>INDEX('r_in_302a.02'!$A$5:$C$108,MATCH($A$4&amp;"_"&amp;'01 All Reg Output'!I$34&amp;"_"&amp;'01 All Reg Output'!$G42&amp;"_"&amp;'01 All Reg Output'!$D42,'r_in_302a.02'!$O$5:$O$108,0),MATCH('01 All Reg Output'!$A42,'r_in_302a.02'!$A$4:$C$4,0))</f>
        <v>0.11115949082844</v>
      </c>
    </row>
    <row r="43" spans="1:11" outlineLevel="1" x14ac:dyDescent="0.2">
      <c r="A43" s="2" t="s">
        <v>2</v>
      </c>
      <c r="B43" s="2">
        <f t="shared" si="22"/>
        <v>3</v>
      </c>
      <c r="C43" s="2">
        <f t="shared" si="23"/>
        <v>2</v>
      </c>
      <c r="D43" s="2" t="str">
        <f>INDEX(LookUps!$D$4:$E$8,MATCH('01 All Reg Output'!$C43,LookUps!$C$4:$C$8,0),MATCH('01 All Reg Output'!D$34,LookUps!$D$3:$E$3,0))</f>
        <v>focus_grp_engage_dummy</v>
      </c>
      <c r="F43" s="2" t="str">
        <f>INDEX(LookUps!$D$4:$E$8,MATCH('01 All Reg Output'!$C43,LookUps!$C$4:$C$8,0),MATCH('01 All Reg Output'!F$34,LookUps!$D$3:$E$3,0))</f>
        <v>Focus Group</v>
      </c>
      <c r="G43" s="2" t="str">
        <f>INDEX(LookUps!$D$12:$D$15,MATCH('01 All Reg Output'!$B43,LookUps!$C$12:$C$15,0),1)</f>
        <v>Off-Peak</v>
      </c>
      <c r="H43" s="4">
        <f>INDEX('r_in_302a.02'!$A$5:$C$108,MATCH($A$4&amp;"_"&amp;'01 All Reg Output'!H$34&amp;"_"&amp;'01 All Reg Output'!$G43&amp;"_"&amp;'01 All Reg Output'!$D43,'r_in_302a.02'!$O$5:$O$108,0),MATCH('01 All Reg Output'!$A43,'r_in_302a.02'!$A$4:$C$4,0))</f>
        <v>0.64063560451030099</v>
      </c>
      <c r="I43" s="4">
        <f>INDEX('r_in_302a.02'!$A$5:$C$108,MATCH($A$4&amp;"_"&amp;'01 All Reg Output'!I$34&amp;"_"&amp;'01 All Reg Output'!$G43&amp;"_"&amp;'01 All Reg Output'!$D43,'r_in_302a.02'!$O$5:$O$108,0),MATCH('01 All Reg Output'!$A43,'r_in_302a.02'!$A$4:$C$4,0))</f>
        <v>0.71144719206337403</v>
      </c>
    </row>
    <row r="44" spans="1:11" outlineLevel="1" x14ac:dyDescent="0.2">
      <c r="A44" s="2" t="s">
        <v>2</v>
      </c>
      <c r="B44" s="2">
        <f t="shared" si="22"/>
        <v>4</v>
      </c>
      <c r="C44" s="2">
        <f t="shared" si="23"/>
        <v>2</v>
      </c>
      <c r="D44" s="2" t="str">
        <f>INDEX(LookUps!$D$4:$E$8,MATCH('01 All Reg Output'!$C44,LookUps!$C$4:$C$8,0),MATCH('01 All Reg Output'!D$34,LookUps!$D$3:$E$3,0))</f>
        <v>focus_grp_engage_dummy</v>
      </c>
      <c r="F44" s="2" t="str">
        <f>INDEX(LookUps!$D$4:$E$8,MATCH('01 All Reg Output'!$C44,LookUps!$C$4:$C$8,0),MATCH('01 All Reg Output'!F$34,LookUps!$D$3:$E$3,0))</f>
        <v>Focus Group</v>
      </c>
      <c r="G44" s="2" t="str">
        <f>INDEX(LookUps!$D$12:$D$15,MATCH('01 All Reg Output'!$B44,LookUps!$C$12:$C$15,0),1)</f>
        <v>Weekend Off-Peak</v>
      </c>
      <c r="H44" s="4">
        <f>INDEX('r_in_302a.02'!$A$5:$C$108,MATCH($A$4&amp;"_"&amp;'01 All Reg Output'!H$34&amp;"_"&amp;'01 All Reg Output'!$G44&amp;"_"&amp;'01 All Reg Output'!$D44,'r_in_302a.02'!$O$5:$O$108,0),MATCH('01 All Reg Output'!$A44,'r_in_302a.02'!$A$4:$C$4,0))</f>
        <v>3.4607186979420501E-2</v>
      </c>
      <c r="I44" s="4">
        <f>INDEX('r_in_302a.02'!$A$5:$C$108,MATCH($A$4&amp;"_"&amp;'01 All Reg Output'!I$34&amp;"_"&amp;'01 All Reg Output'!$G44&amp;"_"&amp;'01 All Reg Output'!$D44,'r_in_302a.02'!$O$5:$O$108,0),MATCH('01 All Reg Output'!$A44,'r_in_302a.02'!$A$4:$C$4,0))</f>
        <v>0.584884329759366</v>
      </c>
    </row>
    <row r="45" spans="1:11" outlineLevel="1" x14ac:dyDescent="0.2">
      <c r="A45" s="2" t="s">
        <v>2</v>
      </c>
      <c r="B45" s="2">
        <f t="shared" si="22"/>
        <v>1</v>
      </c>
      <c r="C45" s="2">
        <f t="shared" si="23"/>
        <v>3</v>
      </c>
      <c r="D45" s="2" t="str">
        <f>INDEX(LookUps!$D$4:$E$8,MATCH('01 All Reg Output'!$C45,LookUps!$C$4:$C$8,0),MATCH('01 All Reg Output'!D$34,LookUps!$D$3:$E$3,0))</f>
        <v>ko_breakfast_engage_dummy</v>
      </c>
      <c r="F45" s="2" t="str">
        <f>INDEX(LookUps!$D$4:$E$8,MATCH('01 All Reg Output'!$C45,LookUps!$C$4:$C$8,0),MATCH('01 All Reg Output'!F$34,LookUps!$D$3:$E$3,0))</f>
        <v>Kick-Off Breakfast</v>
      </c>
      <c r="G45" s="2" t="str">
        <f>INDEX(LookUps!$D$12:$D$15,MATCH('01 All Reg Output'!$B45,LookUps!$C$12:$C$15,0),1)</f>
        <v>On-Peak</v>
      </c>
      <c r="H45" s="4">
        <f>INDEX('r_in_302a.02'!$A$5:$C$108,MATCH($A$4&amp;"_"&amp;'01 All Reg Output'!H$34&amp;"_"&amp;'01 All Reg Output'!$G45&amp;"_"&amp;'01 All Reg Output'!$D45,'r_in_302a.02'!$O$5:$O$108,0),MATCH('01 All Reg Output'!$A45,'r_in_302a.02'!$A$4:$C$4,0))</f>
        <v>0.98186358391568496</v>
      </c>
      <c r="I45" s="4">
        <f>INDEX('r_in_302a.02'!$A$5:$C$108,MATCH($A$4&amp;"_"&amp;'01 All Reg Output'!I$34&amp;"_"&amp;'01 All Reg Output'!$G45&amp;"_"&amp;'01 All Reg Output'!$D45,'r_in_302a.02'!$O$5:$O$108,0),MATCH('01 All Reg Output'!$A45,'r_in_302a.02'!$A$4:$C$4,0))</f>
        <v>8.1358066761394003E-3</v>
      </c>
    </row>
    <row r="46" spans="1:11" outlineLevel="1" x14ac:dyDescent="0.2">
      <c r="A46" s="2" t="s">
        <v>2</v>
      </c>
      <c r="B46" s="2">
        <f t="shared" ref="B46:B56" si="24">IF(B45=$B$2,1,B45+1)</f>
        <v>2</v>
      </c>
      <c r="C46" s="2">
        <f t="shared" ref="C46:C56" si="25">IF(B46=1,C45+1,C45)</f>
        <v>3</v>
      </c>
      <c r="D46" s="2" t="str">
        <f>INDEX(LookUps!$D$4:$E$8,MATCH('01 All Reg Output'!$C46,LookUps!$C$4:$C$8,0),MATCH('01 All Reg Output'!D$34,LookUps!$D$3:$E$3,0))</f>
        <v>ko_breakfast_engage_dummy</v>
      </c>
      <c r="F46" s="2" t="str">
        <f>INDEX(LookUps!$D$4:$E$8,MATCH('01 All Reg Output'!$C46,LookUps!$C$4:$C$8,0),MATCH('01 All Reg Output'!F$34,LookUps!$D$3:$E$3,0))</f>
        <v>Kick-Off Breakfast</v>
      </c>
      <c r="G46" s="2" t="str">
        <f>INDEX(LookUps!$D$12:$D$15,MATCH('01 All Reg Output'!$B46,LookUps!$C$12:$C$15,0),1)</f>
        <v>Mid-Peak</v>
      </c>
      <c r="H46" s="4">
        <f>INDEX('r_in_302a.02'!$A$5:$C$108,MATCH($A$4&amp;"_"&amp;'01 All Reg Output'!H$34&amp;"_"&amp;'01 All Reg Output'!$G46&amp;"_"&amp;'01 All Reg Output'!$D46,'r_in_302a.02'!$O$5:$O$108,0),MATCH('01 All Reg Output'!$A46,'r_in_302a.02'!$A$4:$C$4,0))</f>
        <v>0.52793720488761497</v>
      </c>
      <c r="I46" s="4">
        <f>INDEX('r_in_302a.02'!$A$5:$C$108,MATCH($A$4&amp;"_"&amp;'01 All Reg Output'!I$34&amp;"_"&amp;'01 All Reg Output'!$G46&amp;"_"&amp;'01 All Reg Output'!$D46,'r_in_302a.02'!$O$5:$O$108,0),MATCH('01 All Reg Output'!$A46,'r_in_302a.02'!$A$4:$C$4,0))</f>
        <v>5.8526719358808002E-3</v>
      </c>
    </row>
    <row r="47" spans="1:11" outlineLevel="1" x14ac:dyDescent="0.2">
      <c r="A47" s="2" t="s">
        <v>2</v>
      </c>
      <c r="B47" s="2">
        <f t="shared" si="24"/>
        <v>3</v>
      </c>
      <c r="C47" s="2">
        <f t="shared" si="25"/>
        <v>3</v>
      </c>
      <c r="D47" s="2" t="str">
        <f>INDEX(LookUps!$D$4:$E$8,MATCH('01 All Reg Output'!$C47,LookUps!$C$4:$C$8,0),MATCH('01 All Reg Output'!D$34,LookUps!$D$3:$E$3,0))</f>
        <v>ko_breakfast_engage_dummy</v>
      </c>
      <c r="F47" s="2" t="str">
        <f>INDEX(LookUps!$D$4:$E$8,MATCH('01 All Reg Output'!$C47,LookUps!$C$4:$C$8,0),MATCH('01 All Reg Output'!F$34,LookUps!$D$3:$E$3,0))</f>
        <v>Kick-Off Breakfast</v>
      </c>
      <c r="G47" s="2" t="str">
        <f>INDEX(LookUps!$D$12:$D$15,MATCH('01 All Reg Output'!$B47,LookUps!$C$12:$C$15,0),1)</f>
        <v>Off-Peak</v>
      </c>
      <c r="H47" s="4">
        <f>INDEX('r_in_302a.02'!$A$5:$C$108,MATCH($A$4&amp;"_"&amp;'01 All Reg Output'!H$34&amp;"_"&amp;'01 All Reg Output'!$G47&amp;"_"&amp;'01 All Reg Output'!$D47,'r_in_302a.02'!$O$5:$O$108,0),MATCH('01 All Reg Output'!$A47,'r_in_302a.02'!$A$4:$C$4,0))</f>
        <v>0.557585485410935</v>
      </c>
      <c r="I47" s="4">
        <f>INDEX('r_in_302a.02'!$A$5:$C$108,MATCH($A$4&amp;"_"&amp;'01 All Reg Output'!I$34&amp;"_"&amp;'01 All Reg Output'!$G47&amp;"_"&amp;'01 All Reg Output'!$D47,'r_in_302a.02'!$O$5:$O$108,0),MATCH('01 All Reg Output'!$A47,'r_in_302a.02'!$A$4:$C$4,0))</f>
        <v>0.54712437353069299</v>
      </c>
    </row>
    <row r="48" spans="1:11" outlineLevel="1" x14ac:dyDescent="0.2">
      <c r="A48" s="2" t="s">
        <v>2</v>
      </c>
      <c r="B48" s="2">
        <f t="shared" si="24"/>
        <v>4</v>
      </c>
      <c r="C48" s="2">
        <f t="shared" si="25"/>
        <v>3</v>
      </c>
      <c r="D48" s="2" t="str">
        <f>INDEX(LookUps!$D$4:$E$8,MATCH('01 All Reg Output'!$C48,LookUps!$C$4:$C$8,0),MATCH('01 All Reg Output'!D$34,LookUps!$D$3:$E$3,0))</f>
        <v>ko_breakfast_engage_dummy</v>
      </c>
      <c r="F48" s="2" t="str">
        <f>INDEX(LookUps!$D$4:$E$8,MATCH('01 All Reg Output'!$C48,LookUps!$C$4:$C$8,0),MATCH('01 All Reg Output'!F$34,LookUps!$D$3:$E$3,0))</f>
        <v>Kick-Off Breakfast</v>
      </c>
      <c r="G48" s="2" t="str">
        <f>INDEX(LookUps!$D$12:$D$15,MATCH('01 All Reg Output'!$B48,LookUps!$C$12:$C$15,0),1)</f>
        <v>Weekend Off-Peak</v>
      </c>
      <c r="H48" s="4">
        <f>INDEX('r_in_302a.02'!$A$5:$C$108,MATCH($A$4&amp;"_"&amp;'01 All Reg Output'!H$34&amp;"_"&amp;'01 All Reg Output'!$G48&amp;"_"&amp;'01 All Reg Output'!$D48,'r_in_302a.02'!$O$5:$O$108,0),MATCH('01 All Reg Output'!$A48,'r_in_302a.02'!$A$4:$C$4,0))</f>
        <v>0.64702647366992705</v>
      </c>
      <c r="I48" s="4">
        <f>INDEX('r_in_302a.02'!$A$5:$C$108,MATCH($A$4&amp;"_"&amp;'01 All Reg Output'!I$34&amp;"_"&amp;'01 All Reg Output'!$G48&amp;"_"&amp;'01 All Reg Output'!$D48,'r_in_302a.02'!$O$5:$O$108,0),MATCH('01 All Reg Output'!$A48,'r_in_302a.02'!$A$4:$C$4,0))</f>
        <v>0.14258106500547901</v>
      </c>
    </row>
    <row r="49" spans="1:9" outlineLevel="1" x14ac:dyDescent="0.2">
      <c r="A49" s="2" t="s">
        <v>2</v>
      </c>
      <c r="B49" s="2">
        <f t="shared" si="24"/>
        <v>1</v>
      </c>
      <c r="C49" s="2">
        <f t="shared" si="25"/>
        <v>4</v>
      </c>
      <c r="D49" s="2" t="str">
        <f>INDEX(LookUps!$D$4:$E$8,MATCH('01 All Reg Output'!$C49,LookUps!$C$4:$C$8,0),MATCH('01 All Reg Output'!D$34,LookUps!$D$3:$E$3,0))</f>
        <v>open_house_engage_dummy</v>
      </c>
      <c r="F49" s="2" t="str">
        <f>INDEX(LookUps!$D$4:$E$8,MATCH('01 All Reg Output'!$C49,LookUps!$C$4:$C$8,0),MATCH('01 All Reg Output'!F$34,LookUps!$D$3:$E$3,0))</f>
        <v>Open House</v>
      </c>
      <c r="G49" s="2" t="str">
        <f>INDEX(LookUps!$D$12:$D$15,MATCH('01 All Reg Output'!$B49,LookUps!$C$12:$C$15,0),1)</f>
        <v>On-Peak</v>
      </c>
      <c r="H49" s="4">
        <f>INDEX('r_in_302a.02'!$A$5:$C$108,MATCH($A$4&amp;"_"&amp;'01 All Reg Output'!H$34&amp;"_"&amp;'01 All Reg Output'!$G49&amp;"_"&amp;'01 All Reg Output'!$D49,'r_in_302a.02'!$O$5:$O$108,0),MATCH('01 All Reg Output'!$A49,'r_in_302a.02'!$A$4:$C$4,0))</f>
        <v>2.63015235044371E-2</v>
      </c>
      <c r="I49" s="4">
        <f>INDEX('r_in_302a.02'!$A$5:$C$108,MATCH($A$4&amp;"_"&amp;'01 All Reg Output'!I$34&amp;"_"&amp;'01 All Reg Output'!$G49&amp;"_"&amp;'01 All Reg Output'!$D49,'r_in_302a.02'!$O$5:$O$108,0),MATCH('01 All Reg Output'!$A49,'r_in_302a.02'!$A$4:$C$4,0))</f>
        <v>4.22232093250638E-2</v>
      </c>
    </row>
    <row r="50" spans="1:9" outlineLevel="1" x14ac:dyDescent="0.2">
      <c r="A50" s="2" t="s">
        <v>2</v>
      </c>
      <c r="B50" s="2">
        <f t="shared" si="24"/>
        <v>2</v>
      </c>
      <c r="C50" s="2">
        <f t="shared" si="25"/>
        <v>4</v>
      </c>
      <c r="D50" s="2" t="str">
        <f>INDEX(LookUps!$D$4:$E$8,MATCH('01 All Reg Output'!$C50,LookUps!$C$4:$C$8,0),MATCH('01 All Reg Output'!D$34,LookUps!$D$3:$E$3,0))</f>
        <v>open_house_engage_dummy</v>
      </c>
      <c r="F50" s="2" t="str">
        <f>INDEX(LookUps!$D$4:$E$8,MATCH('01 All Reg Output'!$C50,LookUps!$C$4:$C$8,0),MATCH('01 All Reg Output'!F$34,LookUps!$D$3:$E$3,0))</f>
        <v>Open House</v>
      </c>
      <c r="G50" s="2" t="str">
        <f>INDEX(LookUps!$D$12:$D$15,MATCH('01 All Reg Output'!$B50,LookUps!$C$12:$C$15,0),1)</f>
        <v>Mid-Peak</v>
      </c>
      <c r="H50" s="4">
        <f>INDEX('r_in_302a.02'!$A$5:$C$108,MATCH($A$4&amp;"_"&amp;'01 All Reg Output'!H$34&amp;"_"&amp;'01 All Reg Output'!$G50&amp;"_"&amp;'01 All Reg Output'!$D50,'r_in_302a.02'!$O$5:$O$108,0),MATCH('01 All Reg Output'!$A50,'r_in_302a.02'!$A$4:$C$4,0))</f>
        <v>1.10022104958367E-2</v>
      </c>
      <c r="I50" s="4">
        <f>INDEX('r_in_302a.02'!$A$5:$C$108,MATCH($A$4&amp;"_"&amp;'01 All Reg Output'!I$34&amp;"_"&amp;'01 All Reg Output'!$G50&amp;"_"&amp;'01 All Reg Output'!$D50,'r_in_302a.02'!$O$5:$O$108,0),MATCH('01 All Reg Output'!$A50,'r_in_302a.02'!$A$4:$C$4,0))</f>
        <v>2.6700876482333102E-3</v>
      </c>
    </row>
    <row r="51" spans="1:9" outlineLevel="1" x14ac:dyDescent="0.2">
      <c r="A51" s="2" t="s">
        <v>2</v>
      </c>
      <c r="B51" s="2">
        <f t="shared" si="24"/>
        <v>3</v>
      </c>
      <c r="C51" s="2">
        <f t="shared" si="25"/>
        <v>4</v>
      </c>
      <c r="D51" s="2" t="str">
        <f>INDEX(LookUps!$D$4:$E$8,MATCH('01 All Reg Output'!$C51,LookUps!$C$4:$C$8,0),MATCH('01 All Reg Output'!D$34,LookUps!$D$3:$E$3,0))</f>
        <v>open_house_engage_dummy</v>
      </c>
      <c r="F51" s="2" t="str">
        <f>INDEX(LookUps!$D$4:$E$8,MATCH('01 All Reg Output'!$C51,LookUps!$C$4:$C$8,0),MATCH('01 All Reg Output'!F$34,LookUps!$D$3:$E$3,0))</f>
        <v>Open House</v>
      </c>
      <c r="G51" s="2" t="str">
        <f>INDEX(LookUps!$D$12:$D$15,MATCH('01 All Reg Output'!$B51,LookUps!$C$12:$C$15,0),1)</f>
        <v>Off-Peak</v>
      </c>
      <c r="H51" s="4">
        <f>INDEX('r_in_302a.02'!$A$5:$C$108,MATCH($A$4&amp;"_"&amp;'01 All Reg Output'!H$34&amp;"_"&amp;'01 All Reg Output'!$G51&amp;"_"&amp;'01 All Reg Output'!$D51,'r_in_302a.02'!$O$5:$O$108,0),MATCH('01 All Reg Output'!$A51,'r_in_302a.02'!$A$4:$C$4,0))</f>
        <v>2.6481100299768998E-3</v>
      </c>
      <c r="I51" s="4">
        <f>INDEX('r_in_302a.02'!$A$5:$C$108,MATCH($A$4&amp;"_"&amp;'01 All Reg Output'!I$34&amp;"_"&amp;'01 All Reg Output'!$G51&amp;"_"&amp;'01 All Reg Output'!$D51,'r_in_302a.02'!$O$5:$O$108,0),MATCH('01 All Reg Output'!$A51,'r_in_302a.02'!$A$4:$C$4,0))</f>
        <v>9.8307359642046694E-3</v>
      </c>
    </row>
    <row r="52" spans="1:9" outlineLevel="1" x14ac:dyDescent="0.2">
      <c r="A52" s="2" t="s">
        <v>2</v>
      </c>
      <c r="B52" s="2">
        <f t="shared" si="24"/>
        <v>4</v>
      </c>
      <c r="C52" s="2">
        <f t="shared" si="25"/>
        <v>4</v>
      </c>
      <c r="D52" s="2" t="str">
        <f>INDEX(LookUps!$D$4:$E$8,MATCH('01 All Reg Output'!$C52,LookUps!$C$4:$C$8,0),MATCH('01 All Reg Output'!D$34,LookUps!$D$3:$E$3,0))</f>
        <v>open_house_engage_dummy</v>
      </c>
      <c r="F52" s="2" t="str">
        <f>INDEX(LookUps!$D$4:$E$8,MATCH('01 All Reg Output'!$C52,LookUps!$C$4:$C$8,0),MATCH('01 All Reg Output'!F$34,LookUps!$D$3:$E$3,0))</f>
        <v>Open House</v>
      </c>
      <c r="G52" s="2" t="str">
        <f>INDEX(LookUps!$D$12:$D$15,MATCH('01 All Reg Output'!$B52,LookUps!$C$12:$C$15,0),1)</f>
        <v>Weekend Off-Peak</v>
      </c>
      <c r="H52" s="4">
        <f>INDEX('r_in_302a.02'!$A$5:$C$108,MATCH($A$4&amp;"_"&amp;'01 All Reg Output'!H$34&amp;"_"&amp;'01 All Reg Output'!$G52&amp;"_"&amp;'01 All Reg Output'!$D52,'r_in_302a.02'!$O$5:$O$108,0),MATCH('01 All Reg Output'!$A52,'r_in_302a.02'!$A$4:$C$4,0))</f>
        <v>3.1758521943724099E-3</v>
      </c>
      <c r="I52" s="4">
        <f>INDEX('r_in_302a.02'!$A$5:$C$108,MATCH($A$4&amp;"_"&amp;'01 All Reg Output'!I$34&amp;"_"&amp;'01 All Reg Output'!$G52&amp;"_"&amp;'01 All Reg Output'!$D52,'r_in_302a.02'!$O$5:$O$108,0),MATCH('01 All Reg Output'!$A52,'r_in_302a.02'!$A$4:$C$4,0))</f>
        <v>2.6936672965694599E-2</v>
      </c>
    </row>
    <row r="53" spans="1:9" outlineLevel="1" x14ac:dyDescent="0.2">
      <c r="A53" s="2" t="s">
        <v>2</v>
      </c>
      <c r="B53" s="2">
        <f t="shared" si="24"/>
        <v>1</v>
      </c>
      <c r="C53" s="2">
        <f t="shared" si="25"/>
        <v>5</v>
      </c>
      <c r="D53" s="2" t="str">
        <f>INDEX(LookUps!$D$4:$E$8,MATCH('01 All Reg Output'!$C53,LookUps!$C$4:$C$8,0),MATCH('01 All Reg Output'!D$34,LookUps!$D$3:$E$3,0))</f>
        <v>picnic_engage_dummy</v>
      </c>
      <c r="F53" s="2" t="str">
        <f>INDEX(LookUps!$D$4:$E$8,MATCH('01 All Reg Output'!$C53,LookUps!$C$4:$C$8,0),MATCH('01 All Reg Output'!F$34,LookUps!$D$3:$E$3,0))</f>
        <v>Pizza Picnic</v>
      </c>
      <c r="G53" s="2" t="str">
        <f>INDEX(LookUps!$D$12:$D$15,MATCH('01 All Reg Output'!$B53,LookUps!$C$12:$C$15,0),1)</f>
        <v>On-Peak</v>
      </c>
      <c r="H53" s="4">
        <f>INDEX('r_in_302a.02'!$A$5:$C$108,MATCH($A$4&amp;"_"&amp;'01 All Reg Output'!H$34&amp;"_"&amp;'01 All Reg Output'!$G53&amp;"_"&amp;'01 All Reg Output'!$D53,'r_in_302a.02'!$O$5:$O$108,0),MATCH('01 All Reg Output'!$A53,'r_in_302a.02'!$A$4:$C$4,0))</f>
        <v>0.41193043737048102</v>
      </c>
      <c r="I53" s="4">
        <f>INDEX('r_in_302a.02'!$A$5:$C$108,MATCH($A$4&amp;"_"&amp;'01 All Reg Output'!I$34&amp;"_"&amp;'01 All Reg Output'!$G53&amp;"_"&amp;'01 All Reg Output'!$D53,'r_in_302a.02'!$O$5:$O$108,0),MATCH('01 All Reg Output'!$A53,'r_in_302a.02'!$A$4:$C$4,0))</f>
        <v>0.47615956112943503</v>
      </c>
    </row>
    <row r="54" spans="1:9" outlineLevel="1" x14ac:dyDescent="0.2">
      <c r="A54" s="2" t="s">
        <v>2</v>
      </c>
      <c r="B54" s="2">
        <f t="shared" si="24"/>
        <v>2</v>
      </c>
      <c r="C54" s="2">
        <f t="shared" si="25"/>
        <v>5</v>
      </c>
      <c r="D54" s="2" t="str">
        <f>INDEX(LookUps!$D$4:$E$8,MATCH('01 All Reg Output'!$C54,LookUps!$C$4:$C$8,0),MATCH('01 All Reg Output'!D$34,LookUps!$D$3:$E$3,0))</f>
        <v>picnic_engage_dummy</v>
      </c>
      <c r="F54" s="2" t="str">
        <f>INDEX(LookUps!$D$4:$E$8,MATCH('01 All Reg Output'!$C54,LookUps!$C$4:$C$8,0),MATCH('01 All Reg Output'!F$34,LookUps!$D$3:$E$3,0))</f>
        <v>Pizza Picnic</v>
      </c>
      <c r="G54" s="2" t="str">
        <f>INDEX(LookUps!$D$12:$D$15,MATCH('01 All Reg Output'!$B54,LookUps!$C$12:$C$15,0),1)</f>
        <v>Mid-Peak</v>
      </c>
      <c r="H54" s="4">
        <f>INDEX('r_in_302a.02'!$A$5:$C$108,MATCH($A$4&amp;"_"&amp;'01 All Reg Output'!H$34&amp;"_"&amp;'01 All Reg Output'!$G54&amp;"_"&amp;'01 All Reg Output'!$D54,'r_in_302a.02'!$O$5:$O$108,0),MATCH('01 All Reg Output'!$A54,'r_in_302a.02'!$A$4:$C$4,0))</f>
        <v>0.16996034746616001</v>
      </c>
      <c r="I54" s="4">
        <f>INDEX('r_in_302a.02'!$A$5:$C$108,MATCH($A$4&amp;"_"&amp;'01 All Reg Output'!I$34&amp;"_"&amp;'01 All Reg Output'!$G54&amp;"_"&amp;'01 All Reg Output'!$D54,'r_in_302a.02'!$O$5:$O$108,0),MATCH('01 All Reg Output'!$A54,'r_in_302a.02'!$A$4:$C$4,0))</f>
        <v>0.84535317963630396</v>
      </c>
    </row>
    <row r="55" spans="1:9" outlineLevel="1" x14ac:dyDescent="0.2">
      <c r="A55" s="2" t="s">
        <v>2</v>
      </c>
      <c r="B55" s="2">
        <f t="shared" si="24"/>
        <v>3</v>
      </c>
      <c r="C55" s="2">
        <f t="shared" si="25"/>
        <v>5</v>
      </c>
      <c r="D55" s="2" t="str">
        <f>INDEX(LookUps!$D$4:$E$8,MATCH('01 All Reg Output'!$C55,LookUps!$C$4:$C$8,0),MATCH('01 All Reg Output'!D$34,LookUps!$D$3:$E$3,0))</f>
        <v>picnic_engage_dummy</v>
      </c>
      <c r="F55" s="2" t="str">
        <f>INDEX(LookUps!$D$4:$E$8,MATCH('01 All Reg Output'!$C55,LookUps!$C$4:$C$8,0),MATCH('01 All Reg Output'!F$34,LookUps!$D$3:$E$3,0))</f>
        <v>Pizza Picnic</v>
      </c>
      <c r="G55" s="2" t="str">
        <f>INDEX(LookUps!$D$12:$D$15,MATCH('01 All Reg Output'!$B55,LookUps!$C$12:$C$15,0),1)</f>
        <v>Off-Peak</v>
      </c>
      <c r="H55" s="4">
        <f>INDEX('r_in_302a.02'!$A$5:$C$108,MATCH($A$4&amp;"_"&amp;'01 All Reg Output'!H$34&amp;"_"&amp;'01 All Reg Output'!$G55&amp;"_"&amp;'01 All Reg Output'!$D55,'r_in_302a.02'!$O$5:$O$108,0),MATCH('01 All Reg Output'!$A55,'r_in_302a.02'!$A$4:$C$4,0))</f>
        <v>0.68599863479241996</v>
      </c>
      <c r="I55" s="4">
        <f>INDEX('r_in_302a.02'!$A$5:$C$108,MATCH($A$4&amp;"_"&amp;'01 All Reg Output'!I$34&amp;"_"&amp;'01 All Reg Output'!$G55&amp;"_"&amp;'01 All Reg Output'!$D55,'r_in_302a.02'!$O$5:$O$108,0),MATCH('01 All Reg Output'!$A55,'r_in_302a.02'!$A$4:$C$4,0))</f>
        <v>0.254471318584511</v>
      </c>
    </row>
    <row r="56" spans="1:9" outlineLevel="1" x14ac:dyDescent="0.2">
      <c r="A56" s="2" t="s">
        <v>2</v>
      </c>
      <c r="B56" s="2">
        <f t="shared" si="24"/>
        <v>4</v>
      </c>
      <c r="C56" s="2">
        <f t="shared" si="25"/>
        <v>5</v>
      </c>
      <c r="D56" s="2" t="str">
        <f>INDEX(LookUps!$D$4:$E$8,MATCH('01 All Reg Output'!$C56,LookUps!$C$4:$C$8,0),MATCH('01 All Reg Output'!D$34,LookUps!$D$3:$E$3,0))</f>
        <v>picnic_engage_dummy</v>
      </c>
      <c r="F56" s="2" t="str">
        <f>INDEX(LookUps!$D$4:$E$8,MATCH('01 All Reg Output'!$C56,LookUps!$C$4:$C$8,0),MATCH('01 All Reg Output'!F$34,LookUps!$D$3:$E$3,0))</f>
        <v>Pizza Picnic</v>
      </c>
      <c r="G56" s="2" t="str">
        <f>INDEX(LookUps!$D$12:$D$15,MATCH('01 All Reg Output'!$B56,LookUps!$C$12:$C$15,0),1)</f>
        <v>Weekend Off-Peak</v>
      </c>
      <c r="H56" s="4">
        <f>INDEX('r_in_302a.02'!$A$5:$C$108,MATCH($A$4&amp;"_"&amp;'01 All Reg Output'!H$34&amp;"_"&amp;'01 All Reg Output'!$G56&amp;"_"&amp;'01 All Reg Output'!$D56,'r_in_302a.02'!$O$5:$O$108,0),MATCH('01 All Reg Output'!$A56,'r_in_302a.02'!$A$4:$C$4,0))</f>
        <v>0.63904626995452996</v>
      </c>
      <c r="I56" s="4">
        <f>INDEX('r_in_302a.02'!$A$5:$C$108,MATCH($A$4&amp;"_"&amp;'01 All Reg Output'!I$34&amp;"_"&amp;'01 All Reg Output'!$G56&amp;"_"&amp;'01 All Reg Output'!$D56,'r_in_302a.02'!$O$5:$O$108,0),MATCH('01 All Reg Output'!$A56,'r_in_302a.02'!$A$4:$C$4,0))</f>
        <v>0.59200317536097202</v>
      </c>
    </row>
    <row r="57" spans="1:9" outlineLevel="1" x14ac:dyDescent="0.2"/>
  </sheetData>
  <conditionalFormatting sqref="H7:I26">
    <cfRule type="expression" dxfId="1" priority="2">
      <formula>H37&lt;=0.1</formula>
    </cfRule>
  </conditionalFormatting>
  <conditionalFormatting sqref="H7:I26">
    <cfRule type="expression" dxfId="0" priority="1">
      <formula>H37&gt;0.1</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D56FE-DA89-43FE-8AA2-8887BFCE5234}">
  <sheetPr>
    <tabColor theme="9"/>
  </sheetPr>
  <dimension ref="C3:E39"/>
  <sheetViews>
    <sheetView topLeftCell="A2" workbookViewId="0">
      <selection activeCell="E40" sqref="E40"/>
    </sheetView>
  </sheetViews>
  <sheetFormatPr defaultRowHeight="10" x14ac:dyDescent="0.2"/>
  <cols>
    <col min="4" max="4" width="70.109375" bestFit="1" customWidth="1"/>
  </cols>
  <sheetData>
    <row r="3" spans="3:5" x14ac:dyDescent="0.2">
      <c r="D3" t="s">
        <v>82</v>
      </c>
      <c r="E3" t="s">
        <v>83</v>
      </c>
    </row>
    <row r="4" spans="3:5" x14ac:dyDescent="0.2">
      <c r="C4">
        <v>1</v>
      </c>
      <c r="D4" t="s">
        <v>75</v>
      </c>
      <c r="E4" t="s">
        <v>75</v>
      </c>
    </row>
    <row r="5" spans="3:5" x14ac:dyDescent="0.2">
      <c r="C5">
        <v>2</v>
      </c>
      <c r="D5" t="s">
        <v>76</v>
      </c>
      <c r="E5" t="s">
        <v>84</v>
      </c>
    </row>
    <row r="6" spans="3:5" x14ac:dyDescent="0.2">
      <c r="C6">
        <v>3</v>
      </c>
      <c r="D6" t="s">
        <v>77</v>
      </c>
      <c r="E6" t="s">
        <v>85</v>
      </c>
    </row>
    <row r="7" spans="3:5" x14ac:dyDescent="0.2">
      <c r="C7">
        <v>4</v>
      </c>
      <c r="D7" t="s">
        <v>78</v>
      </c>
      <c r="E7" t="s">
        <v>86</v>
      </c>
    </row>
    <row r="8" spans="3:5" x14ac:dyDescent="0.2">
      <c r="C8">
        <v>5</v>
      </c>
      <c r="D8" t="s">
        <v>79</v>
      </c>
      <c r="E8" t="s">
        <v>87</v>
      </c>
    </row>
    <row r="11" spans="3:5" x14ac:dyDescent="0.2">
      <c r="D11" t="s">
        <v>70</v>
      </c>
    </row>
    <row r="12" spans="3:5" x14ac:dyDescent="0.2">
      <c r="C12" s="1">
        <v>1</v>
      </c>
      <c r="D12" s="1" t="s">
        <v>66</v>
      </c>
    </row>
    <row r="13" spans="3:5" x14ac:dyDescent="0.2">
      <c r="C13" s="1">
        <v>2</v>
      </c>
      <c r="D13" s="1" t="s">
        <v>67</v>
      </c>
    </row>
    <row r="14" spans="3:5" x14ac:dyDescent="0.2">
      <c r="C14" s="1">
        <v>3</v>
      </c>
      <c r="D14" s="1" t="s">
        <v>68</v>
      </c>
    </row>
    <row r="15" spans="3:5" x14ac:dyDescent="0.2">
      <c r="C15" s="1">
        <v>4</v>
      </c>
      <c r="D15" s="1" t="s">
        <v>69</v>
      </c>
    </row>
    <row r="19" spans="4:4" x14ac:dyDescent="0.2">
      <c r="D19" t="s">
        <v>74</v>
      </c>
    </row>
    <row r="20" spans="4:4" x14ac:dyDescent="0.2">
      <c r="D20" t="s">
        <v>80</v>
      </c>
    </row>
    <row r="21" spans="4:4" s="1" customFormat="1" x14ac:dyDescent="0.2"/>
    <row r="22" spans="4:4" x14ac:dyDescent="0.2">
      <c r="D22" t="s">
        <v>148</v>
      </c>
    </row>
    <row r="23" spans="4:4" x14ac:dyDescent="0.2">
      <c r="D23" s="1" t="s">
        <v>95</v>
      </c>
    </row>
    <row r="24" spans="4:4" x14ac:dyDescent="0.2">
      <c r="D24" s="1" t="s">
        <v>96</v>
      </c>
    </row>
    <row r="25" spans="4:4" x14ac:dyDescent="0.2">
      <c r="D25" s="1" t="s">
        <v>97</v>
      </c>
    </row>
    <row r="26" spans="4:4" x14ac:dyDescent="0.2">
      <c r="D26" s="1" t="s">
        <v>98</v>
      </c>
    </row>
    <row r="27" spans="4:4" x14ac:dyDescent="0.2">
      <c r="D27" s="1" t="s">
        <v>99</v>
      </c>
    </row>
    <row r="31" spans="4:4" x14ac:dyDescent="0.2">
      <c r="D31" t="s">
        <v>150</v>
      </c>
    </row>
    <row r="32" spans="4:4" x14ac:dyDescent="0.2">
      <c r="D32" t="s">
        <v>152</v>
      </c>
    </row>
    <row r="34" spans="4:5" x14ac:dyDescent="0.2">
      <c r="D34" t="s">
        <v>114</v>
      </c>
      <c r="E34" t="s">
        <v>187</v>
      </c>
    </row>
    <row r="35" spans="4:5" x14ac:dyDescent="0.2">
      <c r="D35" t="s">
        <v>115</v>
      </c>
      <c r="E35" t="s">
        <v>188</v>
      </c>
    </row>
    <row r="36" spans="4:5" x14ac:dyDescent="0.2">
      <c r="D36" t="s">
        <v>116</v>
      </c>
      <c r="E36" t="s">
        <v>189</v>
      </c>
    </row>
    <row r="37" spans="4:5" x14ac:dyDescent="0.2">
      <c r="D37" t="s">
        <v>119</v>
      </c>
      <c r="E37" t="s">
        <v>190</v>
      </c>
    </row>
    <row r="38" spans="4:5" x14ac:dyDescent="0.2">
      <c r="D38" t="s">
        <v>121</v>
      </c>
      <c r="E38" t="s">
        <v>191</v>
      </c>
    </row>
    <row r="39" spans="4:5" x14ac:dyDescent="0.2">
      <c r="D39" t="s">
        <v>98</v>
      </c>
      <c r="E39" t="s">
        <v>192</v>
      </c>
    </row>
  </sheetData>
  <sortState xmlns:xlrd2="http://schemas.microsoft.com/office/spreadsheetml/2017/richdata2" ref="D5:D103">
    <sortCondition ref="D5"/>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sheetPr>
  <dimension ref="A1:O108"/>
  <sheetViews>
    <sheetView showGridLines="0" topLeftCell="A3" workbookViewId="0">
      <selection activeCell="A89" sqref="A89"/>
    </sheetView>
  </sheetViews>
  <sheetFormatPr defaultRowHeight="10" x14ac:dyDescent="0.2"/>
  <cols>
    <col min="4" max="4" width="70.109375" bestFit="1" customWidth="1"/>
    <col min="7" max="7" width="47.77734375" customWidth="1"/>
    <col min="10" max="10" width="8.88671875" style="1"/>
  </cols>
  <sheetData>
    <row r="1" spans="1:15" x14ac:dyDescent="0.2">
      <c r="A1" t="s">
        <v>60</v>
      </c>
      <c r="B1" t="s">
        <v>61</v>
      </c>
    </row>
    <row r="2" spans="1:15" x14ac:dyDescent="0.2">
      <c r="A2" t="s">
        <v>62</v>
      </c>
      <c r="B2" t="s">
        <v>63</v>
      </c>
    </row>
    <row r="4" spans="1:15" x14ac:dyDescent="0.2">
      <c r="A4" s="1" t="s">
        <v>0</v>
      </c>
      <c r="B4" s="1" t="s">
        <v>1</v>
      </c>
      <c r="C4" s="1" t="s">
        <v>2</v>
      </c>
      <c r="D4" s="1" t="s">
        <v>3</v>
      </c>
      <c r="E4" s="1" t="s">
        <v>4</v>
      </c>
      <c r="F4" s="1" t="s">
        <v>5</v>
      </c>
      <c r="G4" s="1" t="s">
        <v>6</v>
      </c>
      <c r="H4" s="1" t="s">
        <v>7</v>
      </c>
      <c r="I4" s="1" t="s">
        <v>71</v>
      </c>
      <c r="J4" s="1" t="s">
        <v>94</v>
      </c>
      <c r="K4" s="1" t="s">
        <v>72</v>
      </c>
      <c r="L4" s="1" t="s">
        <v>73</v>
      </c>
      <c r="O4" t="s">
        <v>81</v>
      </c>
    </row>
    <row r="5" spans="1:15" x14ac:dyDescent="0.2">
      <c r="A5" s="1">
        <v>-0.30388035185439399</v>
      </c>
      <c r="B5" s="1">
        <v>9.7474393852321595E-2</v>
      </c>
      <c r="C5" s="1">
        <v>1.82377642099189E-3</v>
      </c>
      <c r="D5" s="1" t="s">
        <v>8</v>
      </c>
      <c r="E5" s="1">
        <v>1</v>
      </c>
      <c r="F5" s="1" t="s">
        <v>9</v>
      </c>
      <c r="G5" s="1" t="s">
        <v>10</v>
      </c>
      <c r="H5" s="1">
        <v>1</v>
      </c>
      <c r="I5" s="1" t="s">
        <v>74</v>
      </c>
      <c r="J5" s="1" t="s">
        <v>95</v>
      </c>
      <c r="K5" s="1" t="s">
        <v>67</v>
      </c>
      <c r="L5" s="1" t="s">
        <v>75</v>
      </c>
      <c r="O5" t="str">
        <f>$J5&amp;"_"&amp;$I5&amp;"_"&amp;$K5&amp;"_"&amp;$L5</f>
        <v>focus_CPP_CPP/RT_Mid-Peak_Base Impact</v>
      </c>
    </row>
    <row r="6" spans="1:15" x14ac:dyDescent="0.2">
      <c r="A6" s="1">
        <v>0.170183030082314</v>
      </c>
      <c r="B6" s="1">
        <v>0.189862274159599</v>
      </c>
      <c r="C6" s="1">
        <v>0.37006636103308399</v>
      </c>
      <c r="D6" s="1" t="s">
        <v>11</v>
      </c>
      <c r="E6" s="1">
        <v>1</v>
      </c>
      <c r="F6" s="1" t="s">
        <v>9</v>
      </c>
      <c r="G6" s="1" t="s">
        <v>10</v>
      </c>
      <c r="H6" s="1">
        <v>1</v>
      </c>
      <c r="I6" s="1" t="s">
        <v>74</v>
      </c>
      <c r="J6" s="1" t="s">
        <v>95</v>
      </c>
      <c r="K6" s="1" t="s">
        <v>68</v>
      </c>
      <c r="L6" s="1" t="s">
        <v>75</v>
      </c>
      <c r="O6" s="1" t="str">
        <f t="shared" ref="O6:O69" si="0">$J6&amp;"_"&amp;$I6&amp;"_"&amp;$K6&amp;"_"&amp;$L6</f>
        <v>focus_CPP_CPP/RT_Off-Peak_Base Impact</v>
      </c>
    </row>
    <row r="7" spans="1:15" x14ac:dyDescent="0.2">
      <c r="A7" s="1">
        <v>-0.353189714750277</v>
      </c>
      <c r="B7" s="1">
        <v>0.107857827618785</v>
      </c>
      <c r="C7" s="1">
        <v>1.0582438166806801E-3</v>
      </c>
      <c r="D7" s="1" t="s">
        <v>12</v>
      </c>
      <c r="E7" s="1">
        <v>1</v>
      </c>
      <c r="F7" s="1" t="s">
        <v>9</v>
      </c>
      <c r="G7" s="1" t="s">
        <v>10</v>
      </c>
      <c r="H7" s="1">
        <v>1</v>
      </c>
      <c r="I7" s="1" t="s">
        <v>74</v>
      </c>
      <c r="J7" s="1" t="s">
        <v>95</v>
      </c>
      <c r="K7" s="1" t="s">
        <v>66</v>
      </c>
      <c r="L7" s="1" t="s">
        <v>75</v>
      </c>
      <c r="O7" s="1" t="str">
        <f t="shared" si="0"/>
        <v>focus_CPP_CPP/RT_On-Peak_Base Impact</v>
      </c>
    </row>
    <row r="8" spans="1:15" x14ac:dyDescent="0.2">
      <c r="A8" s="1">
        <v>-0.18290133294354999</v>
      </c>
      <c r="B8" s="1">
        <v>0.38332305112695098</v>
      </c>
      <c r="C8" s="1">
        <v>0.63325786920330396</v>
      </c>
      <c r="D8" s="1" t="s">
        <v>13</v>
      </c>
      <c r="E8" s="1">
        <v>1</v>
      </c>
      <c r="F8" s="1" t="s">
        <v>9</v>
      </c>
      <c r="G8" s="1" t="s">
        <v>10</v>
      </c>
      <c r="H8" s="1">
        <v>1</v>
      </c>
      <c r="I8" s="1" t="s">
        <v>74</v>
      </c>
      <c r="J8" s="1" t="s">
        <v>95</v>
      </c>
      <c r="K8" s="1" t="s">
        <v>69</v>
      </c>
      <c r="L8" s="1" t="s">
        <v>75</v>
      </c>
      <c r="O8" s="1" t="str">
        <f t="shared" si="0"/>
        <v>focus_CPP_CPP/RT_Weekend Off-Peak_Base Impact</v>
      </c>
    </row>
    <row r="9" spans="1:15" x14ac:dyDescent="0.2">
      <c r="A9" s="1">
        <v>-0.437912790317393</v>
      </c>
      <c r="B9" s="1">
        <v>0.32328887556696001</v>
      </c>
      <c r="C9" s="1">
        <v>0.17555978429626201</v>
      </c>
      <c r="D9" s="1" t="s">
        <v>14</v>
      </c>
      <c r="E9" s="1">
        <v>1</v>
      </c>
      <c r="F9" s="1" t="s">
        <v>9</v>
      </c>
      <c r="G9" s="1" t="s">
        <v>10</v>
      </c>
      <c r="H9" s="1">
        <v>1</v>
      </c>
      <c r="I9" s="1" t="s">
        <v>74</v>
      </c>
      <c r="J9" s="1" t="s">
        <v>95</v>
      </c>
      <c r="K9" s="1" t="s">
        <v>67</v>
      </c>
      <c r="L9" s="1" t="s">
        <v>76</v>
      </c>
      <c r="O9" s="1" t="str">
        <f t="shared" si="0"/>
        <v>focus_CPP_CPP/RT_Mid-Peak_focus_grp_engage_dummy</v>
      </c>
    </row>
    <row r="10" spans="1:15" x14ac:dyDescent="0.2">
      <c r="A10" s="1">
        <v>-0.21678753880730101</v>
      </c>
      <c r="B10" s="1">
        <v>0.74926270797743399</v>
      </c>
      <c r="C10" s="1">
        <v>0.77232554944041798</v>
      </c>
      <c r="D10" s="1" t="s">
        <v>15</v>
      </c>
      <c r="E10" s="1">
        <v>1</v>
      </c>
      <c r="F10" s="1" t="s">
        <v>9</v>
      </c>
      <c r="G10" s="1" t="s">
        <v>10</v>
      </c>
      <c r="H10" s="1">
        <v>1</v>
      </c>
      <c r="I10" s="1" t="s">
        <v>74</v>
      </c>
      <c r="J10" s="1" t="s">
        <v>95</v>
      </c>
      <c r="K10" s="1" t="s">
        <v>68</v>
      </c>
      <c r="L10" s="1" t="s">
        <v>76</v>
      </c>
      <c r="O10" s="1" t="str">
        <f t="shared" si="0"/>
        <v>focus_CPP_CPP/RT_Off-Peak_focus_grp_engage_dummy</v>
      </c>
    </row>
    <row r="11" spans="1:15" x14ac:dyDescent="0.2">
      <c r="A11" s="1">
        <v>-0.52673803071655201</v>
      </c>
      <c r="B11" s="1">
        <v>0.355459598110414</v>
      </c>
      <c r="C11" s="1">
        <v>0.13838069128335501</v>
      </c>
      <c r="D11" s="1" t="s">
        <v>16</v>
      </c>
      <c r="E11" s="1">
        <v>1</v>
      </c>
      <c r="F11" s="1" t="s">
        <v>9</v>
      </c>
      <c r="G11" s="1" t="s">
        <v>10</v>
      </c>
      <c r="H11" s="1">
        <v>1</v>
      </c>
      <c r="I11" s="1" t="s">
        <v>74</v>
      </c>
      <c r="J11" s="1" t="s">
        <v>95</v>
      </c>
      <c r="K11" s="1" t="s">
        <v>66</v>
      </c>
      <c r="L11" s="1" t="s">
        <v>76</v>
      </c>
      <c r="O11" s="1" t="str">
        <f t="shared" si="0"/>
        <v>focus_CPP_CPP/RT_On-Peak_focus_grp_engage_dummy</v>
      </c>
    </row>
    <row r="12" spans="1:15" x14ac:dyDescent="0.2">
      <c r="A12" s="1">
        <v>-0.62916918863673699</v>
      </c>
      <c r="B12" s="1">
        <v>1.4628969108852601</v>
      </c>
      <c r="C12" s="1">
        <v>0.66713441404767204</v>
      </c>
      <c r="D12" s="1" t="s">
        <v>17</v>
      </c>
      <c r="E12" s="1">
        <v>1</v>
      </c>
      <c r="F12" s="1" t="s">
        <v>9</v>
      </c>
      <c r="G12" s="1" t="s">
        <v>10</v>
      </c>
      <c r="H12" s="1">
        <v>1</v>
      </c>
      <c r="I12" s="1" t="s">
        <v>74</v>
      </c>
      <c r="J12" s="1" t="s">
        <v>95</v>
      </c>
      <c r="K12" s="1" t="s">
        <v>69</v>
      </c>
      <c r="L12" s="1" t="s">
        <v>76</v>
      </c>
      <c r="O12" s="1" t="str">
        <f t="shared" si="0"/>
        <v>focus_CPP_CPP/RT_Weekend Off-Peak_focus_grp_engage_dummy</v>
      </c>
    </row>
    <row r="13" spans="1:15" x14ac:dyDescent="0.2">
      <c r="A13" s="1">
        <v>-0.260330164923739</v>
      </c>
      <c r="B13" s="1">
        <v>0.10146953935681199</v>
      </c>
      <c r="C13" s="1">
        <v>1.0300074793908501E-2</v>
      </c>
      <c r="D13" s="1" t="s">
        <v>8</v>
      </c>
      <c r="E13" s="1">
        <v>1</v>
      </c>
      <c r="F13" s="1" t="s">
        <v>9</v>
      </c>
      <c r="G13" s="1" t="s">
        <v>18</v>
      </c>
      <c r="H13" s="1">
        <v>2</v>
      </c>
      <c r="I13" s="1" t="s">
        <v>74</v>
      </c>
      <c r="J13" s="1" t="s">
        <v>96</v>
      </c>
      <c r="K13" s="1" t="s">
        <v>67</v>
      </c>
      <c r="L13" s="1" t="s">
        <v>75</v>
      </c>
      <c r="O13" s="1" t="str">
        <f t="shared" si="0"/>
        <v>breakfast_CPP_CPP/RT_Mid-Peak_Base Impact</v>
      </c>
    </row>
    <row r="14" spans="1:15" x14ac:dyDescent="0.2">
      <c r="A14" s="1">
        <v>0.18920941178852901</v>
      </c>
      <c r="B14" s="1">
        <v>0.19682833213909101</v>
      </c>
      <c r="C14" s="1">
        <v>0.33640607545884099</v>
      </c>
      <c r="D14" s="1" t="s">
        <v>11</v>
      </c>
      <c r="E14" s="1">
        <v>1</v>
      </c>
      <c r="F14" s="1" t="s">
        <v>9</v>
      </c>
      <c r="G14" s="1" t="s">
        <v>18</v>
      </c>
      <c r="H14" s="1">
        <v>2</v>
      </c>
      <c r="I14" s="1" t="s">
        <v>74</v>
      </c>
      <c r="J14" s="1" t="s">
        <v>96</v>
      </c>
      <c r="K14" s="1" t="s">
        <v>68</v>
      </c>
      <c r="L14" s="1" t="s">
        <v>75</v>
      </c>
      <c r="O14" s="1" t="str">
        <f t="shared" si="0"/>
        <v>breakfast_CPP_CPP/RT_Off-Peak_Base Impact</v>
      </c>
    </row>
    <row r="15" spans="1:15" x14ac:dyDescent="0.2">
      <c r="A15" s="1">
        <v>-0.31071361153058302</v>
      </c>
      <c r="B15" s="1">
        <v>0.112828467631323</v>
      </c>
      <c r="C15" s="1">
        <v>5.8899451136301901E-3</v>
      </c>
      <c r="D15" s="1" t="s">
        <v>12</v>
      </c>
      <c r="E15" s="1">
        <v>1</v>
      </c>
      <c r="F15" s="1" t="s">
        <v>9</v>
      </c>
      <c r="G15" s="1" t="s">
        <v>18</v>
      </c>
      <c r="H15" s="1">
        <v>2</v>
      </c>
      <c r="I15" s="1" t="s">
        <v>74</v>
      </c>
      <c r="J15" s="1" t="s">
        <v>96</v>
      </c>
      <c r="K15" s="1" t="s">
        <v>66</v>
      </c>
      <c r="L15" s="1" t="s">
        <v>75</v>
      </c>
      <c r="O15" s="1" t="str">
        <f t="shared" si="0"/>
        <v>breakfast_CPP_CPP/RT_On-Peak_Base Impact</v>
      </c>
    </row>
    <row r="16" spans="1:15" x14ac:dyDescent="0.2">
      <c r="A16" s="1">
        <v>-7.9430737141025595E-2</v>
      </c>
      <c r="B16" s="1">
        <v>0.40151955302376202</v>
      </c>
      <c r="C16" s="1">
        <v>0.84318181189055896</v>
      </c>
      <c r="D16" s="1" t="s">
        <v>13</v>
      </c>
      <c r="E16" s="1">
        <v>1</v>
      </c>
      <c r="F16" s="1" t="s">
        <v>9</v>
      </c>
      <c r="G16" s="1" t="s">
        <v>18</v>
      </c>
      <c r="H16" s="1">
        <v>2</v>
      </c>
      <c r="I16" s="1" t="s">
        <v>74</v>
      </c>
      <c r="J16" s="1" t="s">
        <v>96</v>
      </c>
      <c r="K16" s="1" t="s">
        <v>69</v>
      </c>
      <c r="L16" s="1" t="s">
        <v>75</v>
      </c>
      <c r="O16" s="1" t="str">
        <f t="shared" si="0"/>
        <v>breakfast_CPP_CPP/RT_Weekend Off-Peak_Base Impact</v>
      </c>
    </row>
    <row r="17" spans="1:15" x14ac:dyDescent="0.2">
      <c r="A17" s="1">
        <v>-0.30113099848065999</v>
      </c>
      <c r="B17" s="1">
        <v>0.120176936792652</v>
      </c>
      <c r="C17" s="1">
        <v>1.2220201279425399E-2</v>
      </c>
      <c r="D17" s="1" t="s">
        <v>19</v>
      </c>
      <c r="E17" s="1">
        <v>1</v>
      </c>
      <c r="F17" s="1" t="s">
        <v>9</v>
      </c>
      <c r="G17" s="1" t="s">
        <v>18</v>
      </c>
      <c r="H17" s="1">
        <v>2</v>
      </c>
      <c r="I17" s="1" t="s">
        <v>74</v>
      </c>
      <c r="J17" s="1" t="s">
        <v>96</v>
      </c>
      <c r="K17" s="1" t="s">
        <v>67</v>
      </c>
      <c r="L17" s="1" t="s">
        <v>77</v>
      </c>
      <c r="O17" s="1" t="str">
        <f t="shared" si="0"/>
        <v>breakfast_CPP_CPP/RT_Mid-Peak_ko_breakfast_engage_dummy</v>
      </c>
    </row>
    <row r="18" spans="1:15" x14ac:dyDescent="0.2">
      <c r="A18" s="1">
        <v>-0.13584342378456299</v>
      </c>
      <c r="B18" s="1">
        <v>0.29282969241998902</v>
      </c>
      <c r="C18" s="1">
        <v>0.64272026252097603</v>
      </c>
      <c r="D18" s="1" t="s">
        <v>20</v>
      </c>
      <c r="E18" s="1">
        <v>1</v>
      </c>
      <c r="F18" s="1" t="s">
        <v>9</v>
      </c>
      <c r="G18" s="1" t="s">
        <v>18</v>
      </c>
      <c r="H18" s="1">
        <v>2</v>
      </c>
      <c r="I18" s="1" t="s">
        <v>74</v>
      </c>
      <c r="J18" s="1" t="s">
        <v>96</v>
      </c>
      <c r="K18" s="1" t="s">
        <v>68</v>
      </c>
      <c r="L18" s="1" t="s">
        <v>77</v>
      </c>
      <c r="O18" s="1" t="str">
        <f t="shared" si="0"/>
        <v>breakfast_CPP_CPP/RT_Off-Peak_ko_breakfast_engage_dummy</v>
      </c>
    </row>
    <row r="19" spans="1:15" x14ac:dyDescent="0.2">
      <c r="A19" s="1">
        <v>-0.31132963209096598</v>
      </c>
      <c r="B19" s="1">
        <v>0.12521868474698999</v>
      </c>
      <c r="C19" s="1">
        <v>1.2908702103494899E-2</v>
      </c>
      <c r="D19" s="1" t="s">
        <v>21</v>
      </c>
      <c r="E19" s="1">
        <v>1</v>
      </c>
      <c r="F19" s="1" t="s">
        <v>9</v>
      </c>
      <c r="G19" s="1" t="s">
        <v>18</v>
      </c>
      <c r="H19" s="1">
        <v>2</v>
      </c>
      <c r="I19" s="1" t="s">
        <v>74</v>
      </c>
      <c r="J19" s="1" t="s">
        <v>96</v>
      </c>
      <c r="K19" s="1" t="s">
        <v>66</v>
      </c>
      <c r="L19" s="1" t="s">
        <v>77</v>
      </c>
      <c r="O19" s="1" t="str">
        <f t="shared" si="0"/>
        <v>breakfast_CPP_CPP/RT_On-Peak_ko_breakfast_engage_dummy</v>
      </c>
    </row>
    <row r="20" spans="1:15" x14ac:dyDescent="0.2">
      <c r="A20" s="1">
        <v>-0.64815094792387395</v>
      </c>
      <c r="B20" s="1">
        <v>0.46769850595331602</v>
      </c>
      <c r="C20" s="1">
        <v>0.16579924154297801</v>
      </c>
      <c r="D20" s="1" t="s">
        <v>22</v>
      </c>
      <c r="E20" s="1">
        <v>1</v>
      </c>
      <c r="F20" s="1" t="s">
        <v>9</v>
      </c>
      <c r="G20" s="1" t="s">
        <v>18</v>
      </c>
      <c r="H20" s="1">
        <v>2</v>
      </c>
      <c r="I20" s="1" t="s">
        <v>74</v>
      </c>
      <c r="J20" s="1" t="s">
        <v>96</v>
      </c>
      <c r="K20" s="1" t="s">
        <v>69</v>
      </c>
      <c r="L20" s="1" t="s">
        <v>77</v>
      </c>
      <c r="O20" s="1" t="str">
        <f t="shared" si="0"/>
        <v>breakfast_CPP_CPP/RT_Weekend Off-Peak_ko_breakfast_engage_dummy</v>
      </c>
    </row>
    <row r="21" spans="1:15" x14ac:dyDescent="0.2">
      <c r="A21" s="1">
        <v>-0.29548092715556401</v>
      </c>
      <c r="B21" s="1">
        <v>9.8722727924287199E-2</v>
      </c>
      <c r="C21" s="1">
        <v>2.7622876385357199E-3</v>
      </c>
      <c r="D21" s="1" t="s">
        <v>8</v>
      </c>
      <c r="E21" s="1">
        <v>1</v>
      </c>
      <c r="F21" s="1" t="s">
        <v>9</v>
      </c>
      <c r="G21" s="1" t="s">
        <v>23</v>
      </c>
      <c r="H21" s="1">
        <v>3</v>
      </c>
      <c r="I21" s="1" t="s">
        <v>74</v>
      </c>
      <c r="J21" s="1" t="s">
        <v>97</v>
      </c>
      <c r="K21" s="1" t="s">
        <v>67</v>
      </c>
      <c r="L21" s="1" t="s">
        <v>75</v>
      </c>
      <c r="O21" s="1" t="str">
        <f t="shared" si="0"/>
        <v>openhouse_CPP_CPP/RT_Mid-Peak_Base Impact</v>
      </c>
    </row>
    <row r="22" spans="1:15" x14ac:dyDescent="0.2">
      <c r="A22" s="1">
        <v>0.19651157893345</v>
      </c>
      <c r="B22" s="1">
        <v>0.19339472415852299</v>
      </c>
      <c r="C22" s="1">
        <v>0.309574397050632</v>
      </c>
      <c r="D22" s="1" t="s">
        <v>11</v>
      </c>
      <c r="E22" s="1">
        <v>1</v>
      </c>
      <c r="F22" s="1" t="s">
        <v>9</v>
      </c>
      <c r="G22" s="1" t="s">
        <v>23</v>
      </c>
      <c r="H22" s="1">
        <v>3</v>
      </c>
      <c r="I22" s="1" t="s">
        <v>74</v>
      </c>
      <c r="J22" s="1" t="s">
        <v>97</v>
      </c>
      <c r="K22" s="1" t="s">
        <v>68</v>
      </c>
      <c r="L22" s="1" t="s">
        <v>75</v>
      </c>
      <c r="O22" s="1" t="str">
        <f t="shared" si="0"/>
        <v>openhouse_CPP_CPP/RT_Off-Peak_Base Impact</v>
      </c>
    </row>
    <row r="23" spans="1:15" x14ac:dyDescent="0.2">
      <c r="A23" s="1">
        <v>-0.35437781936305801</v>
      </c>
      <c r="B23" s="1">
        <v>0.109179778187896</v>
      </c>
      <c r="C23" s="1">
        <v>1.1712111746959E-3</v>
      </c>
      <c r="D23" s="1" t="s">
        <v>12</v>
      </c>
      <c r="E23" s="1">
        <v>1</v>
      </c>
      <c r="F23" s="1" t="s">
        <v>9</v>
      </c>
      <c r="G23" s="1" t="s">
        <v>23</v>
      </c>
      <c r="H23" s="1">
        <v>3</v>
      </c>
      <c r="I23" s="1" t="s">
        <v>74</v>
      </c>
      <c r="J23" s="1" t="s">
        <v>97</v>
      </c>
      <c r="K23" s="1" t="s">
        <v>66</v>
      </c>
      <c r="L23" s="1" t="s">
        <v>75</v>
      </c>
      <c r="O23" s="1" t="str">
        <f t="shared" si="0"/>
        <v>openhouse_CPP_CPP/RT_On-Peak_Base Impact</v>
      </c>
    </row>
    <row r="24" spans="1:15" x14ac:dyDescent="0.2">
      <c r="A24" s="1">
        <v>-0.15380279186399201</v>
      </c>
      <c r="B24" s="1">
        <v>0.39143123983754102</v>
      </c>
      <c r="C24" s="1">
        <v>0.69437566760265401</v>
      </c>
      <c r="D24" s="1" t="s">
        <v>13</v>
      </c>
      <c r="E24" s="1">
        <v>1</v>
      </c>
      <c r="F24" s="1" t="s">
        <v>9</v>
      </c>
      <c r="G24" s="1" t="s">
        <v>23</v>
      </c>
      <c r="H24" s="1">
        <v>3</v>
      </c>
      <c r="I24" s="1" t="s">
        <v>74</v>
      </c>
      <c r="J24" s="1" t="s">
        <v>97</v>
      </c>
      <c r="K24" s="1" t="s">
        <v>69</v>
      </c>
      <c r="L24" s="1" t="s">
        <v>75</v>
      </c>
      <c r="O24" s="1" t="str">
        <f t="shared" si="0"/>
        <v>openhouse_CPP_CPP/RT_Weekend Off-Peak_Base Impact</v>
      </c>
    </row>
    <row r="25" spans="1:15" x14ac:dyDescent="0.2">
      <c r="A25" s="1">
        <v>-0.66623844580616398</v>
      </c>
      <c r="B25" s="1">
        <v>0.24773067490127501</v>
      </c>
      <c r="C25" s="1">
        <v>7.1590331863187803E-3</v>
      </c>
      <c r="D25" s="1" t="s">
        <v>24</v>
      </c>
      <c r="E25" s="1">
        <v>1</v>
      </c>
      <c r="F25" s="1" t="s">
        <v>9</v>
      </c>
      <c r="G25" s="1" t="s">
        <v>23</v>
      </c>
      <c r="H25" s="1">
        <v>3</v>
      </c>
      <c r="I25" s="1" t="s">
        <v>74</v>
      </c>
      <c r="J25" s="1" t="s">
        <v>97</v>
      </c>
      <c r="K25" s="1" t="s">
        <v>67</v>
      </c>
      <c r="L25" s="1" t="s">
        <v>78</v>
      </c>
      <c r="O25" s="1" t="str">
        <f t="shared" si="0"/>
        <v>openhouse_CPP_CPP/RT_Mid-Peak_open_house_engage_dummy</v>
      </c>
    </row>
    <row r="26" spans="1:15" x14ac:dyDescent="0.2">
      <c r="A26" s="1">
        <v>-0.979659767756486</v>
      </c>
      <c r="B26" s="1">
        <v>0.382129756278973</v>
      </c>
      <c r="C26" s="1">
        <v>1.03570904787276E-2</v>
      </c>
      <c r="D26" s="1" t="s">
        <v>25</v>
      </c>
      <c r="E26" s="1">
        <v>1</v>
      </c>
      <c r="F26" s="1" t="s">
        <v>9</v>
      </c>
      <c r="G26" s="1" t="s">
        <v>23</v>
      </c>
      <c r="H26" s="1">
        <v>3</v>
      </c>
      <c r="I26" s="1" t="s">
        <v>74</v>
      </c>
      <c r="J26" s="1" t="s">
        <v>97</v>
      </c>
      <c r="K26" s="1" t="s">
        <v>68</v>
      </c>
      <c r="L26" s="1" t="s">
        <v>78</v>
      </c>
      <c r="O26" s="1" t="str">
        <f t="shared" si="0"/>
        <v>openhouse_CPP_CPP/RT_Off-Peak_open_house_engage_dummy</v>
      </c>
    </row>
    <row r="27" spans="1:15" x14ac:dyDescent="0.2">
      <c r="A27" s="1">
        <v>-0.47187351140005002</v>
      </c>
      <c r="B27" s="1">
        <v>0.27226472641420102</v>
      </c>
      <c r="C27" s="1">
        <v>8.3071015640677703E-2</v>
      </c>
      <c r="D27" s="1" t="s">
        <v>26</v>
      </c>
      <c r="E27" s="1">
        <v>1</v>
      </c>
      <c r="F27" s="1" t="s">
        <v>9</v>
      </c>
      <c r="G27" s="1" t="s">
        <v>23</v>
      </c>
      <c r="H27" s="1">
        <v>3</v>
      </c>
      <c r="I27" s="1" t="s">
        <v>74</v>
      </c>
      <c r="J27" s="1" t="s">
        <v>97</v>
      </c>
      <c r="K27" s="1" t="s">
        <v>66</v>
      </c>
      <c r="L27" s="1" t="s">
        <v>78</v>
      </c>
      <c r="O27" s="1" t="str">
        <f t="shared" si="0"/>
        <v>openhouse_CPP_CPP/RT_On-Peak_open_house_engage_dummy</v>
      </c>
    </row>
    <row r="28" spans="1:15" x14ac:dyDescent="0.2">
      <c r="A28" s="1">
        <v>-1.4263865080570699</v>
      </c>
      <c r="B28" s="1">
        <v>0.69239001708620196</v>
      </c>
      <c r="C28" s="1">
        <v>3.9390364239400399E-2</v>
      </c>
      <c r="D28" s="1" t="s">
        <v>27</v>
      </c>
      <c r="E28" s="1">
        <v>1</v>
      </c>
      <c r="F28" s="1" t="s">
        <v>9</v>
      </c>
      <c r="G28" s="1" t="s">
        <v>23</v>
      </c>
      <c r="H28" s="1">
        <v>3</v>
      </c>
      <c r="I28" s="1" t="s">
        <v>74</v>
      </c>
      <c r="J28" s="1" t="s">
        <v>97</v>
      </c>
      <c r="K28" s="1" t="s">
        <v>69</v>
      </c>
      <c r="L28" s="1" t="s">
        <v>78</v>
      </c>
      <c r="O28" s="1" t="str">
        <f t="shared" si="0"/>
        <v>openhouse_CPP_CPP/RT_Weekend Off-Peak_open_house_engage_dummy</v>
      </c>
    </row>
    <row r="29" spans="1:15" x14ac:dyDescent="0.2">
      <c r="A29" s="1">
        <v>-0.31847445811293101</v>
      </c>
      <c r="B29" s="1">
        <v>9.8589003483735602E-2</v>
      </c>
      <c r="C29" s="1">
        <v>1.2365807632930899E-3</v>
      </c>
      <c r="D29" s="1" t="s">
        <v>8</v>
      </c>
      <c r="E29" s="1">
        <v>1</v>
      </c>
      <c r="F29" s="1" t="s">
        <v>9</v>
      </c>
      <c r="G29" s="1" t="s">
        <v>28</v>
      </c>
      <c r="H29" s="1">
        <v>4</v>
      </c>
      <c r="I29" s="1" t="s">
        <v>74</v>
      </c>
      <c r="J29" s="1" t="s">
        <v>98</v>
      </c>
      <c r="K29" s="1" t="s">
        <v>67</v>
      </c>
      <c r="L29" s="1" t="s">
        <v>75</v>
      </c>
      <c r="O29" s="1" t="str">
        <f t="shared" si="0"/>
        <v>picnic_CPP_CPP/RT_Mid-Peak_Base Impact</v>
      </c>
    </row>
    <row r="30" spans="1:15" x14ac:dyDescent="0.2">
      <c r="A30" s="1">
        <v>0.15906314678445899</v>
      </c>
      <c r="B30" s="1">
        <v>0.19219058907838599</v>
      </c>
      <c r="C30" s="1">
        <v>0.40787915433706501</v>
      </c>
      <c r="D30" s="1" t="s">
        <v>11</v>
      </c>
      <c r="E30" s="1">
        <v>1</v>
      </c>
      <c r="F30" s="1" t="s">
        <v>9</v>
      </c>
      <c r="G30" s="1" t="s">
        <v>28</v>
      </c>
      <c r="H30" s="1">
        <v>4</v>
      </c>
      <c r="I30" s="1" t="s">
        <v>74</v>
      </c>
      <c r="J30" s="1" t="s">
        <v>98</v>
      </c>
      <c r="K30" s="1" t="s">
        <v>68</v>
      </c>
      <c r="L30" s="1" t="s">
        <v>75</v>
      </c>
      <c r="O30" s="1" t="str">
        <f t="shared" si="0"/>
        <v>picnic_CPP_CPP/RT_Off-Peak_Base Impact</v>
      </c>
    </row>
    <row r="31" spans="1:15" x14ac:dyDescent="0.2">
      <c r="A31" s="1">
        <v>-0.37160060344929702</v>
      </c>
      <c r="B31" s="1">
        <v>0.10898760556928699</v>
      </c>
      <c r="C31" s="1">
        <v>6.50712442110201E-4</v>
      </c>
      <c r="D31" s="1" t="s">
        <v>12</v>
      </c>
      <c r="E31" s="1">
        <v>1</v>
      </c>
      <c r="F31" s="1" t="s">
        <v>9</v>
      </c>
      <c r="G31" s="1" t="s">
        <v>28</v>
      </c>
      <c r="H31" s="1">
        <v>4</v>
      </c>
      <c r="I31" s="1" t="s">
        <v>74</v>
      </c>
      <c r="J31" s="1" t="s">
        <v>98</v>
      </c>
      <c r="K31" s="1" t="s">
        <v>66</v>
      </c>
      <c r="L31" s="1" t="s">
        <v>75</v>
      </c>
      <c r="O31" s="1" t="str">
        <f t="shared" si="0"/>
        <v>picnic_CPP_CPP/RT_On-Peak_Base Impact</v>
      </c>
    </row>
    <row r="32" spans="1:15" x14ac:dyDescent="0.2">
      <c r="A32" s="1">
        <v>-0.207728873141828</v>
      </c>
      <c r="B32" s="1">
        <v>0.38916471102922101</v>
      </c>
      <c r="C32" s="1">
        <v>0.59349304777318201</v>
      </c>
      <c r="D32" s="1" t="s">
        <v>13</v>
      </c>
      <c r="E32" s="1">
        <v>1</v>
      </c>
      <c r="F32" s="1" t="s">
        <v>9</v>
      </c>
      <c r="G32" s="1" t="s">
        <v>28</v>
      </c>
      <c r="H32" s="1">
        <v>4</v>
      </c>
      <c r="I32" s="1" t="s">
        <v>74</v>
      </c>
      <c r="J32" s="1" t="s">
        <v>98</v>
      </c>
      <c r="K32" s="1" t="s">
        <v>69</v>
      </c>
      <c r="L32" s="1" t="s">
        <v>75</v>
      </c>
      <c r="O32" s="1" t="str">
        <f t="shared" si="0"/>
        <v>picnic_CPP_CPP/RT_Weekend Off-Peak_Base Impact</v>
      </c>
    </row>
    <row r="33" spans="1:15" x14ac:dyDescent="0.2">
      <c r="A33" s="1">
        <v>0.18915453543702901</v>
      </c>
      <c r="B33" s="1">
        <v>0.38274844859285101</v>
      </c>
      <c r="C33" s="1">
        <v>0.62116469792643902</v>
      </c>
      <c r="D33" s="1" t="s">
        <v>29</v>
      </c>
      <c r="E33" s="1">
        <v>1</v>
      </c>
      <c r="F33" s="1" t="s">
        <v>9</v>
      </c>
      <c r="G33" s="1" t="s">
        <v>28</v>
      </c>
      <c r="H33" s="1">
        <v>4</v>
      </c>
      <c r="I33" s="1" t="s">
        <v>74</v>
      </c>
      <c r="J33" s="1" t="s">
        <v>98</v>
      </c>
      <c r="K33" s="1" t="s">
        <v>67</v>
      </c>
      <c r="L33" s="1" t="s">
        <v>79</v>
      </c>
      <c r="O33" s="1" t="str">
        <f t="shared" si="0"/>
        <v>picnic_CPP_CPP/RT_Mid-Peak_picnic_engage_dummy</v>
      </c>
    </row>
    <row r="34" spans="1:15" x14ac:dyDescent="0.2">
      <c r="A34" s="1">
        <v>2.5119478243783102</v>
      </c>
      <c r="B34" s="1">
        <v>2.1325539668050402</v>
      </c>
      <c r="C34" s="1">
        <v>0.23883471352895599</v>
      </c>
      <c r="D34" s="1" t="s">
        <v>30</v>
      </c>
      <c r="E34" s="1">
        <v>1</v>
      </c>
      <c r="F34" s="1" t="s">
        <v>9</v>
      </c>
      <c r="G34" s="1" t="s">
        <v>28</v>
      </c>
      <c r="H34" s="1">
        <v>4</v>
      </c>
      <c r="I34" s="1" t="s">
        <v>74</v>
      </c>
      <c r="J34" s="1" t="s">
        <v>98</v>
      </c>
      <c r="K34" s="1" t="s">
        <v>68</v>
      </c>
      <c r="L34" s="1" t="s">
        <v>79</v>
      </c>
      <c r="O34" s="1" t="str">
        <f t="shared" si="0"/>
        <v>picnic_CPP_CPP/RT_Off-Peak_picnic_engage_dummy</v>
      </c>
    </row>
    <row r="35" spans="1:15" x14ac:dyDescent="0.2">
      <c r="A35" s="1">
        <v>0.70832090859900199</v>
      </c>
      <c r="B35" s="1">
        <v>0.83969416699341304</v>
      </c>
      <c r="C35" s="1">
        <v>0.39892339736369298</v>
      </c>
      <c r="D35" s="1" t="s">
        <v>31</v>
      </c>
      <c r="E35" s="1">
        <v>1</v>
      </c>
      <c r="F35" s="1" t="s">
        <v>9</v>
      </c>
      <c r="G35" s="1" t="s">
        <v>28</v>
      </c>
      <c r="H35" s="1">
        <v>4</v>
      </c>
      <c r="I35" s="1" t="s">
        <v>74</v>
      </c>
      <c r="J35" s="1" t="s">
        <v>98</v>
      </c>
      <c r="K35" s="1" t="s">
        <v>66</v>
      </c>
      <c r="L35" s="1" t="s">
        <v>79</v>
      </c>
      <c r="O35" s="1" t="str">
        <f t="shared" si="0"/>
        <v>picnic_CPP_CPP/RT_On-Peak_picnic_engage_dummy</v>
      </c>
    </row>
    <row r="36" spans="1:15" x14ac:dyDescent="0.2">
      <c r="A36" s="1">
        <v>2.8088376238756001</v>
      </c>
      <c r="B36" s="1">
        <v>4.8149025362371303</v>
      </c>
      <c r="C36" s="1">
        <v>0.55964900217915603</v>
      </c>
      <c r="D36" s="1" t="s">
        <v>32</v>
      </c>
      <c r="E36" s="1">
        <v>1</v>
      </c>
      <c r="F36" s="1" t="s">
        <v>9</v>
      </c>
      <c r="G36" s="1" t="s">
        <v>28</v>
      </c>
      <c r="H36" s="1">
        <v>4</v>
      </c>
      <c r="I36" s="1" t="s">
        <v>74</v>
      </c>
      <c r="J36" s="1" t="s">
        <v>98</v>
      </c>
      <c r="K36" s="1" t="s">
        <v>69</v>
      </c>
      <c r="L36" s="1" t="s">
        <v>79</v>
      </c>
      <c r="O36" s="1" t="str">
        <f t="shared" si="0"/>
        <v>picnic_CPP_CPP/RT_Weekend Off-Peak_picnic_engage_dummy</v>
      </c>
    </row>
    <row r="37" spans="1:15" x14ac:dyDescent="0.2">
      <c r="A37" s="1">
        <v>-0.207052813094181</v>
      </c>
      <c r="B37" s="1">
        <v>0.102359847165388</v>
      </c>
      <c r="C37" s="1">
        <v>4.30950091517932E-2</v>
      </c>
      <c r="D37" s="1" t="s">
        <v>8</v>
      </c>
      <c r="E37" s="1">
        <v>1</v>
      </c>
      <c r="F37" s="1" t="s">
        <v>9</v>
      </c>
      <c r="G37" s="1" t="s">
        <v>33</v>
      </c>
      <c r="H37" s="1">
        <v>5</v>
      </c>
      <c r="I37" s="1" t="s">
        <v>74</v>
      </c>
      <c r="J37" s="1" t="s">
        <v>99</v>
      </c>
      <c r="K37" s="1" t="s">
        <v>67</v>
      </c>
      <c r="L37" s="1" t="s">
        <v>75</v>
      </c>
      <c r="O37" s="1" t="str">
        <f t="shared" si="0"/>
        <v>all_CPP_CPP/RT_Mid-Peak_Base Impact</v>
      </c>
    </row>
    <row r="38" spans="1:15" x14ac:dyDescent="0.2">
      <c r="A38" s="1">
        <v>0.23906844845219</v>
      </c>
      <c r="B38" s="1">
        <v>0.19924321202907699</v>
      </c>
      <c r="C38" s="1">
        <v>0.23018555237138599</v>
      </c>
      <c r="D38" s="1" t="s">
        <v>11</v>
      </c>
      <c r="E38" s="1">
        <v>1</v>
      </c>
      <c r="F38" s="1" t="s">
        <v>9</v>
      </c>
      <c r="G38" s="1" t="s">
        <v>33</v>
      </c>
      <c r="H38" s="1">
        <v>5</v>
      </c>
      <c r="I38" s="1" t="s">
        <v>74</v>
      </c>
      <c r="J38" s="1" t="s">
        <v>99</v>
      </c>
      <c r="K38" s="1" t="s">
        <v>68</v>
      </c>
      <c r="L38" s="1" t="s">
        <v>75</v>
      </c>
      <c r="O38" s="1" t="str">
        <f t="shared" si="0"/>
        <v>all_CPP_CPP/RT_Off-Peak_Base Impact</v>
      </c>
    </row>
    <row r="39" spans="1:15" x14ac:dyDescent="0.2">
      <c r="A39" s="1">
        <v>-0.26317668060016203</v>
      </c>
      <c r="B39" s="1">
        <v>0.11410738212410999</v>
      </c>
      <c r="C39" s="1">
        <v>2.10889970192592E-2</v>
      </c>
      <c r="D39" s="1" t="s">
        <v>12</v>
      </c>
      <c r="E39" s="1">
        <v>1</v>
      </c>
      <c r="F39" s="1" t="s">
        <v>9</v>
      </c>
      <c r="G39" s="1" t="s">
        <v>33</v>
      </c>
      <c r="H39" s="1">
        <v>5</v>
      </c>
      <c r="I39" s="1" t="s">
        <v>74</v>
      </c>
      <c r="J39" s="1" t="s">
        <v>99</v>
      </c>
      <c r="K39" s="1" t="s">
        <v>66</v>
      </c>
      <c r="L39" s="1" t="s">
        <v>75</v>
      </c>
      <c r="O39" s="1" t="str">
        <f t="shared" si="0"/>
        <v>all_CPP_CPP/RT_On-Peak_Base Impact</v>
      </c>
    </row>
    <row r="40" spans="1:15" x14ac:dyDescent="0.2">
      <c r="A40" s="1">
        <v>1.7298143075070702E-2</v>
      </c>
      <c r="B40" s="1">
        <v>0.40606211382486901</v>
      </c>
      <c r="C40" s="1">
        <v>0.96602061514530801</v>
      </c>
      <c r="D40" s="1" t="s">
        <v>13</v>
      </c>
      <c r="E40" s="1">
        <v>1</v>
      </c>
      <c r="F40" s="1" t="s">
        <v>9</v>
      </c>
      <c r="G40" s="1" t="s">
        <v>33</v>
      </c>
      <c r="H40" s="1">
        <v>5</v>
      </c>
      <c r="I40" s="1" t="s">
        <v>74</v>
      </c>
      <c r="J40" s="1" t="s">
        <v>99</v>
      </c>
      <c r="K40" s="1" t="s">
        <v>69</v>
      </c>
      <c r="L40" s="1" t="s">
        <v>75</v>
      </c>
      <c r="O40" s="1" t="str">
        <f t="shared" si="0"/>
        <v>all_CPP_CPP/RT_Weekend Off-Peak_Base Impact</v>
      </c>
    </row>
    <row r="41" spans="1:15" x14ac:dyDescent="0.2">
      <c r="A41" s="1">
        <v>-0.53469493051870998</v>
      </c>
      <c r="B41" s="1">
        <v>0.33565154413284198</v>
      </c>
      <c r="C41" s="1">
        <v>0.11115949082844</v>
      </c>
      <c r="D41" s="1" t="s">
        <v>14</v>
      </c>
      <c r="E41" s="1">
        <v>1</v>
      </c>
      <c r="F41" s="1" t="s">
        <v>9</v>
      </c>
      <c r="G41" s="1" t="s">
        <v>33</v>
      </c>
      <c r="H41" s="1">
        <v>5</v>
      </c>
      <c r="I41" s="1" t="s">
        <v>74</v>
      </c>
      <c r="J41" s="1" t="s">
        <v>99</v>
      </c>
      <c r="K41" s="1" t="s">
        <v>67</v>
      </c>
      <c r="L41" s="1" t="s">
        <v>76</v>
      </c>
      <c r="O41" s="1" t="str">
        <f t="shared" si="0"/>
        <v>all_CPP_CPP/RT_Mid-Peak_focus_grp_engage_dummy</v>
      </c>
    </row>
    <row r="42" spans="1:15" x14ac:dyDescent="0.2">
      <c r="A42" s="1">
        <v>-0.285611997497556</v>
      </c>
      <c r="B42" s="1">
        <v>0.77210507129741501</v>
      </c>
      <c r="C42" s="1">
        <v>0.71144719206337403</v>
      </c>
      <c r="D42" s="1" t="s">
        <v>15</v>
      </c>
      <c r="E42" s="1">
        <v>1</v>
      </c>
      <c r="F42" s="1" t="s">
        <v>9</v>
      </c>
      <c r="G42" s="1" t="s">
        <v>33</v>
      </c>
      <c r="H42" s="1">
        <v>5</v>
      </c>
      <c r="I42" s="1" t="s">
        <v>74</v>
      </c>
      <c r="J42" s="1" t="s">
        <v>99</v>
      </c>
      <c r="K42" s="1" t="s">
        <v>68</v>
      </c>
      <c r="L42" s="1" t="s">
        <v>76</v>
      </c>
      <c r="O42" s="1" t="str">
        <f t="shared" si="0"/>
        <v>all_CPP_CPP/RT_Off-Peak_focus_grp_engage_dummy</v>
      </c>
    </row>
    <row r="43" spans="1:15" x14ac:dyDescent="0.2">
      <c r="A43" s="1">
        <v>-0.61663118201585199</v>
      </c>
      <c r="B43" s="1">
        <v>0.36948770228962502</v>
      </c>
      <c r="C43" s="1">
        <v>9.5141515495931903E-2</v>
      </c>
      <c r="D43" s="1" t="s">
        <v>16</v>
      </c>
      <c r="E43" s="1">
        <v>1</v>
      </c>
      <c r="F43" s="1" t="s">
        <v>9</v>
      </c>
      <c r="G43" s="1" t="s">
        <v>33</v>
      </c>
      <c r="H43" s="1">
        <v>5</v>
      </c>
      <c r="I43" s="1" t="s">
        <v>74</v>
      </c>
      <c r="J43" s="1" t="s">
        <v>99</v>
      </c>
      <c r="K43" s="1" t="s">
        <v>66</v>
      </c>
      <c r="L43" s="1" t="s">
        <v>76</v>
      </c>
      <c r="O43" s="1" t="str">
        <f t="shared" si="0"/>
        <v>all_CPP_CPP/RT_On-Peak_focus_grp_engage_dummy</v>
      </c>
    </row>
    <row r="44" spans="1:15" x14ac:dyDescent="0.2">
      <c r="A44" s="1">
        <v>-0.82893718423134599</v>
      </c>
      <c r="B44" s="1">
        <v>1.51746463612412</v>
      </c>
      <c r="C44" s="1">
        <v>0.584884329759366</v>
      </c>
      <c r="D44" s="1" t="s">
        <v>17</v>
      </c>
      <c r="E44" s="1">
        <v>1</v>
      </c>
      <c r="F44" s="1" t="s">
        <v>9</v>
      </c>
      <c r="G44" s="1" t="s">
        <v>33</v>
      </c>
      <c r="H44" s="1">
        <v>5</v>
      </c>
      <c r="I44" s="1" t="s">
        <v>74</v>
      </c>
      <c r="J44" s="1" t="s">
        <v>99</v>
      </c>
      <c r="K44" s="1" t="s">
        <v>69</v>
      </c>
      <c r="L44" s="1" t="s">
        <v>76</v>
      </c>
      <c r="O44" s="1" t="str">
        <f t="shared" si="0"/>
        <v>all_CPP_CPP/RT_Weekend Off-Peak_focus_grp_engage_dummy</v>
      </c>
    </row>
    <row r="45" spans="1:15" x14ac:dyDescent="0.2">
      <c r="A45" s="1">
        <v>-0.35439207017958602</v>
      </c>
      <c r="B45" s="1">
        <v>0.128592295443862</v>
      </c>
      <c r="C45" s="1">
        <v>5.8526719358808002E-3</v>
      </c>
      <c r="D45" s="1" t="s">
        <v>19</v>
      </c>
      <c r="E45" s="1">
        <v>1</v>
      </c>
      <c r="F45" s="1" t="s">
        <v>9</v>
      </c>
      <c r="G45" s="1" t="s">
        <v>33</v>
      </c>
      <c r="H45" s="1">
        <v>5</v>
      </c>
      <c r="I45" s="1" t="s">
        <v>74</v>
      </c>
      <c r="J45" s="1" t="s">
        <v>99</v>
      </c>
      <c r="K45" s="1" t="s">
        <v>67</v>
      </c>
      <c r="L45" s="1" t="s">
        <v>77</v>
      </c>
      <c r="O45" s="1" t="str">
        <f t="shared" si="0"/>
        <v>all_CPP_CPP/RT_Mid-Peak_ko_breakfast_engage_dummy</v>
      </c>
    </row>
    <row r="46" spans="1:15" x14ac:dyDescent="0.2">
      <c r="A46" s="1">
        <v>-0.18572315714148799</v>
      </c>
      <c r="B46" s="1">
        <v>0.30847170285745801</v>
      </c>
      <c r="C46" s="1">
        <v>0.54712437353069299</v>
      </c>
      <c r="D46" s="1" t="s">
        <v>20</v>
      </c>
      <c r="E46" s="1">
        <v>1</v>
      </c>
      <c r="F46" s="1" t="s">
        <v>9</v>
      </c>
      <c r="G46" s="1" t="s">
        <v>33</v>
      </c>
      <c r="H46" s="1">
        <v>5</v>
      </c>
      <c r="I46" s="1" t="s">
        <v>74</v>
      </c>
      <c r="J46" s="1" t="s">
        <v>99</v>
      </c>
      <c r="K46" s="1" t="s">
        <v>68</v>
      </c>
      <c r="L46" s="1" t="s">
        <v>77</v>
      </c>
      <c r="O46" s="1" t="str">
        <f t="shared" si="0"/>
        <v>all_CPP_CPP/RT_Off-Peak_ko_breakfast_engage_dummy</v>
      </c>
    </row>
    <row r="47" spans="1:15" x14ac:dyDescent="0.2">
      <c r="A47" s="1">
        <v>-0.35876974107551801</v>
      </c>
      <c r="B47" s="1">
        <v>0.13556937995339999</v>
      </c>
      <c r="C47" s="1">
        <v>8.1358066761394003E-3</v>
      </c>
      <c r="D47" s="1" t="s">
        <v>21</v>
      </c>
      <c r="E47" s="1">
        <v>1</v>
      </c>
      <c r="F47" s="1" t="s">
        <v>9</v>
      </c>
      <c r="G47" s="1" t="s">
        <v>33</v>
      </c>
      <c r="H47" s="1">
        <v>5</v>
      </c>
      <c r="I47" s="1" t="s">
        <v>74</v>
      </c>
      <c r="J47" s="1" t="s">
        <v>99</v>
      </c>
      <c r="K47" s="1" t="s">
        <v>66</v>
      </c>
      <c r="L47" s="1" t="s">
        <v>77</v>
      </c>
      <c r="O47" s="1" t="str">
        <f t="shared" si="0"/>
        <v>all_CPP_CPP/RT_On-Peak_ko_breakfast_engage_dummy</v>
      </c>
    </row>
    <row r="48" spans="1:15" x14ac:dyDescent="0.2">
      <c r="A48" s="1">
        <v>-0.74475079998799598</v>
      </c>
      <c r="B48" s="1">
        <v>0.50792922239464999</v>
      </c>
      <c r="C48" s="1">
        <v>0.14258106500547901</v>
      </c>
      <c r="D48" s="1" t="s">
        <v>22</v>
      </c>
      <c r="E48" s="1">
        <v>1</v>
      </c>
      <c r="F48" s="1" t="s">
        <v>9</v>
      </c>
      <c r="G48" s="1" t="s">
        <v>33</v>
      </c>
      <c r="H48" s="1">
        <v>5</v>
      </c>
      <c r="I48" s="1" t="s">
        <v>74</v>
      </c>
      <c r="J48" s="1" t="s">
        <v>99</v>
      </c>
      <c r="K48" s="1" t="s">
        <v>69</v>
      </c>
      <c r="L48" s="1" t="s">
        <v>77</v>
      </c>
      <c r="O48" s="1" t="str">
        <f t="shared" si="0"/>
        <v>all_CPP_CPP/RT_Weekend Off-Peak_ko_breakfast_engage_dummy</v>
      </c>
    </row>
    <row r="49" spans="1:15" x14ac:dyDescent="0.2">
      <c r="A49" s="1">
        <v>-0.75520147073340604</v>
      </c>
      <c r="B49" s="1">
        <v>0.25145017540089298</v>
      </c>
      <c r="C49" s="1">
        <v>2.6700876482333102E-3</v>
      </c>
      <c r="D49" s="1" t="s">
        <v>24</v>
      </c>
      <c r="E49" s="1">
        <v>1</v>
      </c>
      <c r="F49" s="1" t="s">
        <v>9</v>
      </c>
      <c r="G49" s="1" t="s">
        <v>33</v>
      </c>
      <c r="H49" s="1">
        <v>5</v>
      </c>
      <c r="I49" s="1" t="s">
        <v>74</v>
      </c>
      <c r="J49" s="1" t="s">
        <v>99</v>
      </c>
      <c r="K49" s="1" t="s">
        <v>67</v>
      </c>
      <c r="L49" s="1" t="s">
        <v>78</v>
      </c>
      <c r="O49" s="1" t="str">
        <f t="shared" si="0"/>
        <v>all_CPP_CPP/RT_Mid-Peak_open_house_engage_dummy</v>
      </c>
    </row>
    <row r="50" spans="1:15" x14ac:dyDescent="0.2">
      <c r="A50" s="1">
        <v>-1.0220400466859101</v>
      </c>
      <c r="B50" s="1">
        <v>0.39587302500552402</v>
      </c>
      <c r="C50" s="1">
        <v>9.8307359642046694E-3</v>
      </c>
      <c r="D50" s="1" t="s">
        <v>25</v>
      </c>
      <c r="E50" s="1">
        <v>1</v>
      </c>
      <c r="F50" s="1" t="s">
        <v>9</v>
      </c>
      <c r="G50" s="1" t="s">
        <v>33</v>
      </c>
      <c r="H50" s="1">
        <v>5</v>
      </c>
      <c r="I50" s="1" t="s">
        <v>74</v>
      </c>
      <c r="J50" s="1" t="s">
        <v>99</v>
      </c>
      <c r="K50" s="1" t="s">
        <v>68</v>
      </c>
      <c r="L50" s="1" t="s">
        <v>78</v>
      </c>
      <c r="O50" s="1" t="str">
        <f t="shared" si="0"/>
        <v>all_CPP_CPP/RT_Off-Peak_open_house_engage_dummy</v>
      </c>
    </row>
    <row r="51" spans="1:15" x14ac:dyDescent="0.2">
      <c r="A51" s="1">
        <v>-0.56353360023947097</v>
      </c>
      <c r="B51" s="1">
        <v>0.27742253085328999</v>
      </c>
      <c r="C51" s="1">
        <v>4.22232093250638E-2</v>
      </c>
      <c r="D51" s="1" t="s">
        <v>26</v>
      </c>
      <c r="E51" s="1">
        <v>1</v>
      </c>
      <c r="F51" s="1" t="s">
        <v>9</v>
      </c>
      <c r="G51" s="1" t="s">
        <v>33</v>
      </c>
      <c r="H51" s="1">
        <v>5</v>
      </c>
      <c r="I51" s="1" t="s">
        <v>74</v>
      </c>
      <c r="J51" s="1" t="s">
        <v>99</v>
      </c>
      <c r="K51" s="1" t="s">
        <v>66</v>
      </c>
      <c r="L51" s="1" t="s">
        <v>78</v>
      </c>
      <c r="O51" s="1" t="str">
        <f t="shared" si="0"/>
        <v>all_CPP_CPP/RT_On-Peak_open_house_engage_dummy</v>
      </c>
    </row>
    <row r="52" spans="1:15" x14ac:dyDescent="0.2">
      <c r="A52" s="1">
        <v>-1.59781045452167</v>
      </c>
      <c r="B52" s="1">
        <v>0.72219348113005599</v>
      </c>
      <c r="C52" s="1">
        <v>2.6936672965694599E-2</v>
      </c>
      <c r="D52" s="1" t="s">
        <v>27</v>
      </c>
      <c r="E52" s="1">
        <v>1</v>
      </c>
      <c r="F52" s="1" t="s">
        <v>9</v>
      </c>
      <c r="G52" s="1" t="s">
        <v>33</v>
      </c>
      <c r="H52" s="1">
        <v>5</v>
      </c>
      <c r="I52" s="1" t="s">
        <v>74</v>
      </c>
      <c r="J52" s="1" t="s">
        <v>99</v>
      </c>
      <c r="K52" s="1" t="s">
        <v>69</v>
      </c>
      <c r="L52" s="1" t="s">
        <v>78</v>
      </c>
      <c r="O52" s="1" t="str">
        <f t="shared" si="0"/>
        <v>all_CPP_CPP/RT_Weekend Off-Peak_open_house_engage_dummy</v>
      </c>
    </row>
    <row r="53" spans="1:15" x14ac:dyDescent="0.2">
      <c r="A53" s="1">
        <v>7.4617930049759904E-2</v>
      </c>
      <c r="B53" s="1">
        <v>0.38255618894177001</v>
      </c>
      <c r="C53" s="1">
        <v>0.84535317963630396</v>
      </c>
      <c r="D53" s="1" t="s">
        <v>29</v>
      </c>
      <c r="E53" s="1">
        <v>1</v>
      </c>
      <c r="F53" s="1" t="s">
        <v>9</v>
      </c>
      <c r="G53" s="1" t="s">
        <v>33</v>
      </c>
      <c r="H53" s="1">
        <v>5</v>
      </c>
      <c r="I53" s="1" t="s">
        <v>74</v>
      </c>
      <c r="J53" s="1" t="s">
        <v>99</v>
      </c>
      <c r="K53" s="1" t="s">
        <v>67</v>
      </c>
      <c r="L53" s="1" t="s">
        <v>79</v>
      </c>
      <c r="O53" s="1" t="str">
        <f t="shared" si="0"/>
        <v>all_CPP_CPP/RT_Mid-Peak_picnic_engage_dummy</v>
      </c>
    </row>
    <row r="54" spans="1:15" x14ac:dyDescent="0.2">
      <c r="A54" s="1">
        <v>2.4279873962914298</v>
      </c>
      <c r="B54" s="1">
        <v>2.1306407857826999</v>
      </c>
      <c r="C54" s="1">
        <v>0.254471318584511</v>
      </c>
      <c r="D54" s="1" t="s">
        <v>30</v>
      </c>
      <c r="E54" s="1">
        <v>1</v>
      </c>
      <c r="F54" s="1" t="s">
        <v>9</v>
      </c>
      <c r="G54" s="1" t="s">
        <v>33</v>
      </c>
      <c r="H54" s="1">
        <v>5</v>
      </c>
      <c r="I54" s="1" t="s">
        <v>74</v>
      </c>
      <c r="J54" s="1" t="s">
        <v>99</v>
      </c>
      <c r="K54" s="1" t="s">
        <v>68</v>
      </c>
      <c r="L54" s="1" t="s">
        <v>79</v>
      </c>
      <c r="O54" s="1" t="str">
        <f t="shared" si="0"/>
        <v>all_CPP_CPP/RT_Off-Peak_picnic_engage_dummy</v>
      </c>
    </row>
    <row r="55" spans="1:15" x14ac:dyDescent="0.2">
      <c r="A55" s="1">
        <v>0.59788777397692905</v>
      </c>
      <c r="B55" s="1">
        <v>0.83914836034423501</v>
      </c>
      <c r="C55" s="1">
        <v>0.47615956112943503</v>
      </c>
      <c r="D55" s="1" t="s">
        <v>31</v>
      </c>
      <c r="E55" s="1">
        <v>1</v>
      </c>
      <c r="F55" s="1" t="s">
        <v>9</v>
      </c>
      <c r="G55" s="1" t="s">
        <v>33</v>
      </c>
      <c r="H55" s="1">
        <v>5</v>
      </c>
      <c r="I55" s="1" t="s">
        <v>74</v>
      </c>
      <c r="J55" s="1" t="s">
        <v>99</v>
      </c>
      <c r="K55" s="1" t="s">
        <v>66</v>
      </c>
      <c r="L55" s="1" t="s">
        <v>79</v>
      </c>
      <c r="O55" s="1" t="str">
        <f t="shared" si="0"/>
        <v>all_CPP_CPP/RT_On-Peak_picnic_engage_dummy</v>
      </c>
    </row>
    <row r="56" spans="1:15" x14ac:dyDescent="0.2">
      <c r="A56" s="1">
        <v>2.57784270987122</v>
      </c>
      <c r="B56" s="1">
        <v>4.8099842771573504</v>
      </c>
      <c r="C56" s="1">
        <v>0.59200317536097202</v>
      </c>
      <c r="D56" s="1" t="s">
        <v>32</v>
      </c>
      <c r="E56" s="1">
        <v>1</v>
      </c>
      <c r="F56" s="1" t="s">
        <v>9</v>
      </c>
      <c r="G56" s="1" t="s">
        <v>33</v>
      </c>
      <c r="H56" s="1">
        <v>5</v>
      </c>
      <c r="I56" s="1" t="s">
        <v>74</v>
      </c>
      <c r="J56" s="1" t="s">
        <v>99</v>
      </c>
      <c r="K56" s="1" t="s">
        <v>69</v>
      </c>
      <c r="L56" s="1" t="s">
        <v>79</v>
      </c>
      <c r="O56" s="1" t="str">
        <f t="shared" si="0"/>
        <v>all_CPP_CPP/RT_Weekend Off-Peak_picnic_engage_dummy</v>
      </c>
    </row>
    <row r="57" spans="1:15" x14ac:dyDescent="0.2">
      <c r="A57" s="1" t="s">
        <v>34</v>
      </c>
      <c r="B57" s="1">
        <v>0</v>
      </c>
      <c r="C57" s="1" t="s">
        <v>34</v>
      </c>
      <c r="D57" s="1" t="s">
        <v>8</v>
      </c>
      <c r="E57" s="1">
        <v>1</v>
      </c>
      <c r="F57" s="1" t="s">
        <v>9</v>
      </c>
      <c r="G57" s="1" t="s">
        <v>35</v>
      </c>
      <c r="H57" s="1">
        <v>6</v>
      </c>
      <c r="I57" s="1" t="s">
        <v>80</v>
      </c>
      <c r="J57" s="1" t="s">
        <v>95</v>
      </c>
      <c r="K57" s="1" t="s">
        <v>67</v>
      </c>
      <c r="L57" s="1" t="s">
        <v>75</v>
      </c>
      <c r="O57" s="1" t="str">
        <f t="shared" si="0"/>
        <v>focus_RT_Mid-Peak_Base Impact</v>
      </c>
    </row>
    <row r="58" spans="1:15" x14ac:dyDescent="0.2">
      <c r="A58" s="1" t="s">
        <v>34</v>
      </c>
      <c r="B58" s="1">
        <v>0</v>
      </c>
      <c r="C58" s="1" t="s">
        <v>34</v>
      </c>
      <c r="D58" s="1" t="s">
        <v>11</v>
      </c>
      <c r="E58" s="1">
        <v>1</v>
      </c>
      <c r="F58" s="1" t="s">
        <v>9</v>
      </c>
      <c r="G58" s="1" t="s">
        <v>35</v>
      </c>
      <c r="H58" s="1">
        <v>6</v>
      </c>
      <c r="I58" s="1" t="s">
        <v>80</v>
      </c>
      <c r="J58" s="1" t="s">
        <v>95</v>
      </c>
      <c r="K58" s="1" t="s">
        <v>68</v>
      </c>
      <c r="L58" s="1" t="s">
        <v>75</v>
      </c>
      <c r="O58" s="1" t="str">
        <f t="shared" si="0"/>
        <v>focus_RT_Off-Peak_Base Impact</v>
      </c>
    </row>
    <row r="59" spans="1:15" x14ac:dyDescent="0.2">
      <c r="A59" s="1" t="s">
        <v>34</v>
      </c>
      <c r="B59" s="1">
        <v>0</v>
      </c>
      <c r="C59" s="1" t="s">
        <v>34</v>
      </c>
      <c r="D59" s="1" t="s">
        <v>12</v>
      </c>
      <c r="E59" s="1">
        <v>1</v>
      </c>
      <c r="F59" s="1" t="s">
        <v>9</v>
      </c>
      <c r="G59" s="1" t="s">
        <v>35</v>
      </c>
      <c r="H59" s="1">
        <v>6</v>
      </c>
      <c r="I59" s="1" t="s">
        <v>80</v>
      </c>
      <c r="J59" s="1" t="s">
        <v>95</v>
      </c>
      <c r="K59" s="1" t="s">
        <v>66</v>
      </c>
      <c r="L59" s="1" t="s">
        <v>75</v>
      </c>
      <c r="O59" s="1" t="str">
        <f t="shared" si="0"/>
        <v>focus_RT_On-Peak_Base Impact</v>
      </c>
    </row>
    <row r="60" spans="1:15" x14ac:dyDescent="0.2">
      <c r="A60" s="1" t="s">
        <v>34</v>
      </c>
      <c r="B60" s="1">
        <v>0</v>
      </c>
      <c r="C60" s="1" t="s">
        <v>34</v>
      </c>
      <c r="D60" s="1" t="s">
        <v>13</v>
      </c>
      <c r="E60" s="1">
        <v>1</v>
      </c>
      <c r="F60" s="1" t="s">
        <v>9</v>
      </c>
      <c r="G60" s="1" t="s">
        <v>35</v>
      </c>
      <c r="H60" s="1">
        <v>6</v>
      </c>
      <c r="I60" s="1" t="s">
        <v>80</v>
      </c>
      <c r="J60" s="1" t="s">
        <v>95</v>
      </c>
      <c r="K60" s="1" t="s">
        <v>69</v>
      </c>
      <c r="L60" s="1" t="s">
        <v>75</v>
      </c>
      <c r="O60" s="1" t="str">
        <f t="shared" si="0"/>
        <v>focus_RT_Weekend Off-Peak_Base Impact</v>
      </c>
    </row>
    <row r="61" spans="1:15" x14ac:dyDescent="0.2">
      <c r="A61" s="1" t="s">
        <v>34</v>
      </c>
      <c r="B61" s="1">
        <v>0</v>
      </c>
      <c r="C61" s="1" t="s">
        <v>34</v>
      </c>
      <c r="D61" s="1" t="s">
        <v>29</v>
      </c>
      <c r="E61" s="1">
        <v>1</v>
      </c>
      <c r="F61" s="1" t="s">
        <v>9</v>
      </c>
      <c r="G61" s="1" t="s">
        <v>35</v>
      </c>
      <c r="H61" s="1">
        <v>6</v>
      </c>
      <c r="I61" s="1" t="s">
        <v>80</v>
      </c>
      <c r="J61" s="1" t="s">
        <v>95</v>
      </c>
      <c r="K61" s="1" t="s">
        <v>67</v>
      </c>
      <c r="L61" s="1" t="s">
        <v>79</v>
      </c>
      <c r="O61" s="1" t="str">
        <f t="shared" si="0"/>
        <v>focus_RT_Mid-Peak_picnic_engage_dummy</v>
      </c>
    </row>
    <row r="62" spans="1:15" x14ac:dyDescent="0.2">
      <c r="A62" s="1" t="s">
        <v>34</v>
      </c>
      <c r="B62" s="1">
        <v>0</v>
      </c>
      <c r="C62" s="1" t="s">
        <v>34</v>
      </c>
      <c r="D62" s="1" t="s">
        <v>30</v>
      </c>
      <c r="E62" s="1">
        <v>1</v>
      </c>
      <c r="F62" s="1" t="s">
        <v>9</v>
      </c>
      <c r="G62" s="1" t="s">
        <v>35</v>
      </c>
      <c r="H62" s="1">
        <v>6</v>
      </c>
      <c r="I62" s="1" t="s">
        <v>80</v>
      </c>
      <c r="J62" s="1" t="s">
        <v>95</v>
      </c>
      <c r="K62" s="1" t="s">
        <v>68</v>
      </c>
      <c r="L62" s="1" t="s">
        <v>79</v>
      </c>
      <c r="O62" s="1" t="str">
        <f t="shared" si="0"/>
        <v>focus_RT_Off-Peak_picnic_engage_dummy</v>
      </c>
    </row>
    <row r="63" spans="1:15" x14ac:dyDescent="0.2">
      <c r="A63" s="1" t="s">
        <v>34</v>
      </c>
      <c r="B63" s="1">
        <v>0</v>
      </c>
      <c r="C63" s="1" t="s">
        <v>34</v>
      </c>
      <c r="D63" s="1" t="s">
        <v>31</v>
      </c>
      <c r="E63" s="1">
        <v>1</v>
      </c>
      <c r="F63" s="1" t="s">
        <v>9</v>
      </c>
      <c r="G63" s="1" t="s">
        <v>35</v>
      </c>
      <c r="H63" s="1">
        <v>6</v>
      </c>
      <c r="I63" s="1" t="s">
        <v>80</v>
      </c>
      <c r="J63" s="1" t="s">
        <v>95</v>
      </c>
      <c r="K63" s="1" t="s">
        <v>66</v>
      </c>
      <c r="L63" s="1" t="s">
        <v>79</v>
      </c>
      <c r="O63" s="1" t="str">
        <f t="shared" si="0"/>
        <v>focus_RT_On-Peak_picnic_engage_dummy</v>
      </c>
    </row>
    <row r="64" spans="1:15" x14ac:dyDescent="0.2">
      <c r="A64" s="1" t="s">
        <v>34</v>
      </c>
      <c r="B64" s="1">
        <v>0</v>
      </c>
      <c r="C64" s="1" t="s">
        <v>34</v>
      </c>
      <c r="D64" s="1" t="s">
        <v>32</v>
      </c>
      <c r="E64" s="1">
        <v>1</v>
      </c>
      <c r="F64" s="1" t="s">
        <v>9</v>
      </c>
      <c r="G64" s="1" t="s">
        <v>35</v>
      </c>
      <c r="H64" s="1">
        <v>6</v>
      </c>
      <c r="I64" s="1" t="s">
        <v>80</v>
      </c>
      <c r="J64" s="1" t="s">
        <v>95</v>
      </c>
      <c r="K64" s="1" t="s">
        <v>69</v>
      </c>
      <c r="L64" s="1" t="s">
        <v>79</v>
      </c>
      <c r="O64" s="1" t="str">
        <f t="shared" si="0"/>
        <v>focus_RT_Weekend Off-Peak_picnic_engage_dummy</v>
      </c>
    </row>
    <row r="65" spans="1:15" x14ac:dyDescent="0.2">
      <c r="A65" s="1">
        <v>-4.4493509441283899E-2</v>
      </c>
      <c r="B65" s="1">
        <v>8.6654421306751495E-2</v>
      </c>
      <c r="C65" s="1">
        <v>0.60763030615761204</v>
      </c>
      <c r="D65" s="1" t="s">
        <v>36</v>
      </c>
      <c r="E65" s="1">
        <v>1</v>
      </c>
      <c r="F65" s="1" t="s">
        <v>9</v>
      </c>
      <c r="G65" s="1" t="s">
        <v>37</v>
      </c>
      <c r="H65" s="1">
        <v>7</v>
      </c>
      <c r="I65" s="1" t="s">
        <v>80</v>
      </c>
      <c r="J65" s="1" t="s">
        <v>96</v>
      </c>
      <c r="K65" s="1" t="s">
        <v>67</v>
      </c>
      <c r="L65" s="1" t="s">
        <v>75</v>
      </c>
      <c r="O65" s="1" t="str">
        <f t="shared" si="0"/>
        <v>breakfast_RT_Mid-Peak_Base Impact</v>
      </c>
    </row>
    <row r="66" spans="1:15" x14ac:dyDescent="0.2">
      <c r="A66" s="1">
        <v>0.200229761489815</v>
      </c>
      <c r="B66" s="1">
        <v>0.16108031780335599</v>
      </c>
      <c r="C66" s="1">
        <v>0.21385239735233</v>
      </c>
      <c r="D66" s="1" t="s">
        <v>38</v>
      </c>
      <c r="E66" s="1">
        <v>1</v>
      </c>
      <c r="F66" s="1" t="s">
        <v>9</v>
      </c>
      <c r="G66" s="1" t="s">
        <v>37</v>
      </c>
      <c r="H66" s="1">
        <v>7</v>
      </c>
      <c r="I66" s="1" t="s">
        <v>80</v>
      </c>
      <c r="J66" s="1" t="s">
        <v>96</v>
      </c>
      <c r="K66" s="1" t="s">
        <v>68</v>
      </c>
      <c r="L66" s="1" t="s">
        <v>75</v>
      </c>
      <c r="O66" s="1" t="str">
        <f t="shared" si="0"/>
        <v>breakfast_RT_Off-Peak_Base Impact</v>
      </c>
    </row>
    <row r="67" spans="1:15" x14ac:dyDescent="0.2">
      <c r="A67" s="1">
        <v>-0.192571062675225</v>
      </c>
      <c r="B67" s="1">
        <v>9.6395265934046404E-2</v>
      </c>
      <c r="C67" s="1">
        <v>4.5747052971579397E-2</v>
      </c>
      <c r="D67" s="1" t="s">
        <v>39</v>
      </c>
      <c r="E67" s="1">
        <v>1</v>
      </c>
      <c r="F67" s="1" t="s">
        <v>9</v>
      </c>
      <c r="G67" s="1" t="s">
        <v>37</v>
      </c>
      <c r="H67" s="1">
        <v>7</v>
      </c>
      <c r="I67" s="1" t="s">
        <v>80</v>
      </c>
      <c r="J67" s="1" t="s">
        <v>96</v>
      </c>
      <c r="K67" s="1" t="s">
        <v>66</v>
      </c>
      <c r="L67" s="1" t="s">
        <v>75</v>
      </c>
      <c r="O67" s="1" t="str">
        <f t="shared" si="0"/>
        <v>breakfast_RT_On-Peak_Base Impact</v>
      </c>
    </row>
    <row r="68" spans="1:15" x14ac:dyDescent="0.2">
      <c r="A68" s="1">
        <v>0.100967220657232</v>
      </c>
      <c r="B68" s="1">
        <v>0.338113390502778</v>
      </c>
      <c r="C68" s="1">
        <v>0.76523054206520602</v>
      </c>
      <c r="D68" s="1" t="s">
        <v>40</v>
      </c>
      <c r="E68" s="1">
        <v>1</v>
      </c>
      <c r="F68" s="1" t="s">
        <v>9</v>
      </c>
      <c r="G68" s="1" t="s">
        <v>37</v>
      </c>
      <c r="H68" s="1">
        <v>7</v>
      </c>
      <c r="I68" s="1" t="s">
        <v>80</v>
      </c>
      <c r="J68" s="1" t="s">
        <v>96</v>
      </c>
      <c r="K68" s="1" t="s">
        <v>69</v>
      </c>
      <c r="L68" s="1" t="s">
        <v>75</v>
      </c>
      <c r="O68" s="1" t="str">
        <f t="shared" si="0"/>
        <v>breakfast_RT_Weekend Off-Peak_Base Impact</v>
      </c>
    </row>
    <row r="69" spans="1:15" x14ac:dyDescent="0.2">
      <c r="A69" s="1">
        <v>-5.2252503560002703E-2</v>
      </c>
      <c r="B69" s="1">
        <v>0.124415015894904</v>
      </c>
      <c r="C69" s="1">
        <v>0.67449616766607001</v>
      </c>
      <c r="D69" s="1" t="s">
        <v>41</v>
      </c>
      <c r="E69" s="1">
        <v>1</v>
      </c>
      <c r="F69" s="1" t="s">
        <v>9</v>
      </c>
      <c r="G69" s="1" t="s">
        <v>37</v>
      </c>
      <c r="H69" s="1">
        <v>7</v>
      </c>
      <c r="I69" s="1" t="s">
        <v>80</v>
      </c>
      <c r="J69" s="1" t="s">
        <v>96</v>
      </c>
      <c r="K69" s="1" t="s">
        <v>67</v>
      </c>
      <c r="L69" s="1" t="s">
        <v>77</v>
      </c>
      <c r="O69" s="1" t="str">
        <f t="shared" si="0"/>
        <v>breakfast_RT_Mid-Peak_ko_breakfast_engage_dummy</v>
      </c>
    </row>
    <row r="70" spans="1:15" x14ac:dyDescent="0.2">
      <c r="A70" s="1">
        <v>-9.9662529253090201E-2</v>
      </c>
      <c r="B70" s="1">
        <v>0.22912493020166</v>
      </c>
      <c r="C70" s="1">
        <v>0.66358415007563298</v>
      </c>
      <c r="D70" s="1" t="s">
        <v>42</v>
      </c>
      <c r="E70" s="1">
        <v>1</v>
      </c>
      <c r="F70" s="1" t="s">
        <v>9</v>
      </c>
      <c r="G70" s="1" t="s">
        <v>37</v>
      </c>
      <c r="H70" s="1">
        <v>7</v>
      </c>
      <c r="I70" s="1" t="s">
        <v>80</v>
      </c>
      <c r="J70" s="1" t="s">
        <v>96</v>
      </c>
      <c r="K70" s="1" t="s">
        <v>68</v>
      </c>
      <c r="L70" s="1" t="s">
        <v>77</v>
      </c>
      <c r="O70" s="1" t="str">
        <f t="shared" ref="O70:O108" si="1">$J70&amp;"_"&amp;$I70&amp;"_"&amp;$K70&amp;"_"&amp;$L70</f>
        <v>breakfast_RT_Off-Peak_ko_breakfast_engage_dummy</v>
      </c>
    </row>
    <row r="71" spans="1:15" x14ac:dyDescent="0.2">
      <c r="A71" s="1">
        <v>2.7997374688884202E-2</v>
      </c>
      <c r="B71" s="1">
        <v>0.17712231656145799</v>
      </c>
      <c r="C71" s="1">
        <v>0.87440324128234403</v>
      </c>
      <c r="D71" s="1" t="s">
        <v>43</v>
      </c>
      <c r="E71" s="1">
        <v>1</v>
      </c>
      <c r="F71" s="1" t="s">
        <v>9</v>
      </c>
      <c r="G71" s="1" t="s">
        <v>37</v>
      </c>
      <c r="H71" s="1">
        <v>7</v>
      </c>
      <c r="I71" s="1" t="s">
        <v>80</v>
      </c>
      <c r="J71" s="1" t="s">
        <v>96</v>
      </c>
      <c r="K71" s="1" t="s">
        <v>66</v>
      </c>
      <c r="L71" s="1" t="s">
        <v>77</v>
      </c>
      <c r="O71" s="1" t="str">
        <f t="shared" si="1"/>
        <v>breakfast_RT_On-Peak_ko_breakfast_engage_dummy</v>
      </c>
    </row>
    <row r="72" spans="1:15" x14ac:dyDescent="0.2">
      <c r="A72" s="1">
        <v>-0.12228086652192501</v>
      </c>
      <c r="B72" s="1">
        <v>0.474868208217534</v>
      </c>
      <c r="C72" s="1">
        <v>0.79678914643855403</v>
      </c>
      <c r="D72" s="1" t="s">
        <v>44</v>
      </c>
      <c r="E72" s="1">
        <v>1</v>
      </c>
      <c r="F72" s="1" t="s">
        <v>9</v>
      </c>
      <c r="G72" s="1" t="s">
        <v>37</v>
      </c>
      <c r="H72" s="1">
        <v>7</v>
      </c>
      <c r="I72" s="1" t="s">
        <v>80</v>
      </c>
      <c r="J72" s="1" t="s">
        <v>96</v>
      </c>
      <c r="K72" s="1" t="s">
        <v>69</v>
      </c>
      <c r="L72" s="1" t="s">
        <v>77</v>
      </c>
      <c r="O72" s="1" t="str">
        <f t="shared" si="1"/>
        <v>breakfast_RT_Weekend Off-Peak_ko_breakfast_engage_dummy</v>
      </c>
    </row>
    <row r="73" spans="1:15" x14ac:dyDescent="0.2">
      <c r="A73" s="1">
        <v>-3.6734430815689299E-2</v>
      </c>
      <c r="B73" s="1">
        <v>8.63103756093615E-2</v>
      </c>
      <c r="C73" s="1">
        <v>0.67039326290881696</v>
      </c>
      <c r="D73" s="1" t="s">
        <v>36</v>
      </c>
      <c r="E73" s="1">
        <v>1</v>
      </c>
      <c r="F73" s="1" t="s">
        <v>9</v>
      </c>
      <c r="G73" s="1" t="s">
        <v>45</v>
      </c>
      <c r="H73" s="1">
        <v>8</v>
      </c>
      <c r="I73" s="1" t="s">
        <v>80</v>
      </c>
      <c r="J73" s="1" t="s">
        <v>97</v>
      </c>
      <c r="K73" s="1" t="s">
        <v>67</v>
      </c>
      <c r="L73" s="1" t="s">
        <v>75</v>
      </c>
      <c r="O73" s="1" t="str">
        <f t="shared" si="1"/>
        <v>openhouse_RT_Mid-Peak_Base Impact</v>
      </c>
    </row>
    <row r="74" spans="1:15" x14ac:dyDescent="0.2">
      <c r="A74" s="1">
        <v>0.218669243952481</v>
      </c>
      <c r="B74" s="1">
        <v>0.15988044395076401</v>
      </c>
      <c r="C74" s="1">
        <v>0.17140494121628599</v>
      </c>
      <c r="D74" s="1" t="s">
        <v>38</v>
      </c>
      <c r="E74" s="1">
        <v>1</v>
      </c>
      <c r="F74" s="1" t="s">
        <v>9</v>
      </c>
      <c r="G74" s="1" t="s">
        <v>45</v>
      </c>
      <c r="H74" s="1">
        <v>8</v>
      </c>
      <c r="I74" s="1" t="s">
        <v>80</v>
      </c>
      <c r="J74" s="1" t="s">
        <v>97</v>
      </c>
      <c r="K74" s="1" t="s">
        <v>68</v>
      </c>
      <c r="L74" s="1" t="s">
        <v>75</v>
      </c>
      <c r="O74" s="1" t="str">
        <f t="shared" si="1"/>
        <v>openhouse_RT_Off-Peak_Base Impact</v>
      </c>
    </row>
    <row r="75" spans="1:15" x14ac:dyDescent="0.2">
      <c r="A75" s="1">
        <v>-0.177658116567077</v>
      </c>
      <c r="B75" s="1">
        <v>9.6876531918459297E-2</v>
      </c>
      <c r="C75" s="1">
        <v>6.6675011757190997E-2</v>
      </c>
      <c r="D75" s="1" t="s">
        <v>39</v>
      </c>
      <c r="E75" s="1">
        <v>1</v>
      </c>
      <c r="F75" s="1" t="s">
        <v>9</v>
      </c>
      <c r="G75" s="1" t="s">
        <v>45</v>
      </c>
      <c r="H75" s="1">
        <v>8</v>
      </c>
      <c r="I75" s="1" t="s">
        <v>80</v>
      </c>
      <c r="J75" s="1" t="s">
        <v>97</v>
      </c>
      <c r="K75" s="1" t="s">
        <v>66</v>
      </c>
      <c r="L75" s="1" t="s">
        <v>75</v>
      </c>
      <c r="O75" s="1" t="str">
        <f t="shared" si="1"/>
        <v>openhouse_RT_On-Peak_Base Impact</v>
      </c>
    </row>
    <row r="76" spans="1:15" x14ac:dyDescent="0.2">
      <c r="A76" s="1">
        <v>0.14288498432830701</v>
      </c>
      <c r="B76" s="1">
        <v>0.33665930447075298</v>
      </c>
      <c r="C76" s="1">
        <v>0.67125957385014901</v>
      </c>
      <c r="D76" s="1" t="s">
        <v>40</v>
      </c>
      <c r="E76" s="1">
        <v>1</v>
      </c>
      <c r="F76" s="1" t="s">
        <v>9</v>
      </c>
      <c r="G76" s="1" t="s">
        <v>45</v>
      </c>
      <c r="H76" s="1">
        <v>8</v>
      </c>
      <c r="I76" s="1" t="s">
        <v>80</v>
      </c>
      <c r="J76" s="1" t="s">
        <v>97</v>
      </c>
      <c r="K76" s="1" t="s">
        <v>69</v>
      </c>
      <c r="L76" s="1" t="s">
        <v>75</v>
      </c>
      <c r="O76" s="1" t="str">
        <f t="shared" si="1"/>
        <v>openhouse_RT_Weekend Off-Peak_Base Impact</v>
      </c>
    </row>
    <row r="77" spans="1:15" x14ac:dyDescent="0.2">
      <c r="A77" s="1">
        <v>-0.60416332873802003</v>
      </c>
      <c r="B77" s="1">
        <v>0.245114388461348</v>
      </c>
      <c r="C77" s="1">
        <v>1.3708368521006299E-2</v>
      </c>
      <c r="D77" s="1" t="s">
        <v>46</v>
      </c>
      <c r="E77" s="1">
        <v>1</v>
      </c>
      <c r="F77" s="1" t="s">
        <v>9</v>
      </c>
      <c r="G77" s="1" t="s">
        <v>45</v>
      </c>
      <c r="H77" s="1">
        <v>8</v>
      </c>
      <c r="I77" s="1" t="s">
        <v>80</v>
      </c>
      <c r="J77" s="1" t="s">
        <v>97</v>
      </c>
      <c r="K77" s="1" t="s">
        <v>67</v>
      </c>
      <c r="L77" s="1" t="s">
        <v>78</v>
      </c>
      <c r="O77" s="1" t="str">
        <f t="shared" si="1"/>
        <v>openhouse_RT_Mid-Peak_open_house_engage_dummy</v>
      </c>
    </row>
    <row r="78" spans="1:15" x14ac:dyDescent="0.2">
      <c r="A78" s="1">
        <v>-1.3208154648531401</v>
      </c>
      <c r="B78" s="1">
        <v>0.44373151113615</v>
      </c>
      <c r="C78" s="1">
        <v>2.9146469646957498E-3</v>
      </c>
      <c r="D78" s="1" t="s">
        <v>47</v>
      </c>
      <c r="E78" s="1">
        <v>1</v>
      </c>
      <c r="F78" s="1" t="s">
        <v>9</v>
      </c>
      <c r="G78" s="1" t="s">
        <v>45</v>
      </c>
      <c r="H78" s="1">
        <v>8</v>
      </c>
      <c r="I78" s="1" t="s">
        <v>80</v>
      </c>
      <c r="J78" s="1" t="s">
        <v>97</v>
      </c>
      <c r="K78" s="1" t="s">
        <v>68</v>
      </c>
      <c r="L78" s="1" t="s">
        <v>78</v>
      </c>
      <c r="O78" s="1" t="str">
        <f t="shared" si="1"/>
        <v>openhouse_RT_Off-Peak_open_house_engage_dummy</v>
      </c>
    </row>
    <row r="79" spans="1:15" x14ac:dyDescent="0.2">
      <c r="A79" s="1">
        <v>-0.56956293205660602</v>
      </c>
      <c r="B79" s="1">
        <v>0.26389770336742602</v>
      </c>
      <c r="C79" s="1">
        <v>3.0907050315960399E-2</v>
      </c>
      <c r="D79" s="1" t="s">
        <v>48</v>
      </c>
      <c r="E79" s="1">
        <v>1</v>
      </c>
      <c r="F79" s="1" t="s">
        <v>9</v>
      </c>
      <c r="G79" s="1" t="s">
        <v>45</v>
      </c>
      <c r="H79" s="1">
        <v>8</v>
      </c>
      <c r="I79" s="1" t="s">
        <v>80</v>
      </c>
      <c r="J79" s="1" t="s">
        <v>97</v>
      </c>
      <c r="K79" s="1" t="s">
        <v>66</v>
      </c>
      <c r="L79" s="1" t="s">
        <v>78</v>
      </c>
      <c r="O79" s="1" t="str">
        <f t="shared" si="1"/>
        <v>openhouse_RT_On-Peak_open_house_engage_dummy</v>
      </c>
    </row>
    <row r="80" spans="1:15" x14ac:dyDescent="0.2">
      <c r="A80" s="1">
        <v>-2.5047991646596</v>
      </c>
      <c r="B80" s="1">
        <v>0.86482118808282205</v>
      </c>
      <c r="C80" s="1">
        <v>3.7757828969158498E-3</v>
      </c>
      <c r="D80" s="1" t="s">
        <v>49</v>
      </c>
      <c r="E80" s="1">
        <v>1</v>
      </c>
      <c r="F80" s="1" t="s">
        <v>9</v>
      </c>
      <c r="G80" s="1" t="s">
        <v>45</v>
      </c>
      <c r="H80" s="1">
        <v>8</v>
      </c>
      <c r="I80" s="1" t="s">
        <v>80</v>
      </c>
      <c r="J80" s="1" t="s">
        <v>97</v>
      </c>
      <c r="K80" s="1" t="s">
        <v>69</v>
      </c>
      <c r="L80" s="1" t="s">
        <v>78</v>
      </c>
      <c r="O80" s="1" t="str">
        <f t="shared" si="1"/>
        <v>openhouse_RT_Weekend Off-Peak_open_house_engage_dummy</v>
      </c>
    </row>
    <row r="81" spans="1:15" x14ac:dyDescent="0.2">
      <c r="A81" s="1">
        <v>-4.6547142358051602E-2</v>
      </c>
      <c r="B81" s="1">
        <v>8.6236693592967095E-2</v>
      </c>
      <c r="C81" s="1">
        <v>0.58936252749791196</v>
      </c>
      <c r="D81" s="1" t="s">
        <v>36</v>
      </c>
      <c r="E81" s="1">
        <v>1</v>
      </c>
      <c r="F81" s="1" t="s">
        <v>9</v>
      </c>
      <c r="G81" s="1" t="s">
        <v>50</v>
      </c>
      <c r="H81" s="1">
        <v>9</v>
      </c>
      <c r="I81" s="1" t="s">
        <v>80</v>
      </c>
      <c r="J81" s="1" t="s">
        <v>98</v>
      </c>
      <c r="K81" s="1" t="s">
        <v>67</v>
      </c>
      <c r="L81" s="1" t="s">
        <v>75</v>
      </c>
      <c r="O81" s="1" t="str">
        <f t="shared" si="1"/>
        <v>picnic_RT_Mid-Peak_Base Impact</v>
      </c>
    </row>
    <row r="82" spans="1:15" x14ac:dyDescent="0.2">
      <c r="A82" s="1">
        <v>0.19129687155966901</v>
      </c>
      <c r="B82" s="1">
        <v>0.15991367344285101</v>
      </c>
      <c r="C82" s="1">
        <v>0.23159907141469999</v>
      </c>
      <c r="D82" s="1" t="s">
        <v>38</v>
      </c>
      <c r="E82" s="1">
        <v>1</v>
      </c>
      <c r="F82" s="1" t="s">
        <v>9</v>
      </c>
      <c r="G82" s="1" t="s">
        <v>50</v>
      </c>
      <c r="H82" s="1">
        <v>9</v>
      </c>
      <c r="I82" s="1" t="s">
        <v>80</v>
      </c>
      <c r="J82" s="1" t="s">
        <v>98</v>
      </c>
      <c r="K82" s="1" t="s">
        <v>68</v>
      </c>
      <c r="L82" s="1" t="s">
        <v>75</v>
      </c>
      <c r="O82" s="1" t="str">
        <f t="shared" si="1"/>
        <v>picnic_RT_Off-Peak_Base Impact</v>
      </c>
    </row>
    <row r="83" spans="1:15" x14ac:dyDescent="0.2">
      <c r="A83" s="1">
        <v>-0.18855630323971501</v>
      </c>
      <c r="B83" s="1">
        <v>9.6757738889188802E-2</v>
      </c>
      <c r="C83" s="1">
        <v>5.1326099732011798E-2</v>
      </c>
      <c r="D83" s="1" t="s">
        <v>39</v>
      </c>
      <c r="E83" s="1">
        <v>1</v>
      </c>
      <c r="F83" s="1" t="s">
        <v>9</v>
      </c>
      <c r="G83" s="1" t="s">
        <v>50</v>
      </c>
      <c r="H83" s="1">
        <v>9</v>
      </c>
      <c r="I83" s="1" t="s">
        <v>80</v>
      </c>
      <c r="J83" s="1" t="s">
        <v>98</v>
      </c>
      <c r="K83" s="1" t="s">
        <v>66</v>
      </c>
      <c r="L83" s="1" t="s">
        <v>75</v>
      </c>
      <c r="O83" s="1" t="str">
        <f t="shared" si="1"/>
        <v>picnic_RT_On-Peak_Base Impact</v>
      </c>
    </row>
    <row r="84" spans="1:15" x14ac:dyDescent="0.2">
      <c r="A84" s="1">
        <v>9.1201869732578406E-2</v>
      </c>
      <c r="B84" s="1">
        <v>0.33651384168206999</v>
      </c>
      <c r="C84" s="1">
        <v>0.78637598360694105</v>
      </c>
      <c r="D84" s="1" t="s">
        <v>40</v>
      </c>
      <c r="E84" s="1">
        <v>1</v>
      </c>
      <c r="F84" s="1" t="s">
        <v>9</v>
      </c>
      <c r="G84" s="1" t="s">
        <v>50</v>
      </c>
      <c r="H84" s="1">
        <v>9</v>
      </c>
      <c r="I84" s="1" t="s">
        <v>80</v>
      </c>
      <c r="J84" s="1" t="s">
        <v>98</v>
      </c>
      <c r="K84" s="1" t="s">
        <v>69</v>
      </c>
      <c r="L84" s="1" t="s">
        <v>75</v>
      </c>
      <c r="O84" s="1" t="str">
        <f t="shared" si="1"/>
        <v>picnic_RT_Weekend Off-Peak_Base Impact</v>
      </c>
    </row>
    <row r="85" spans="1:15" x14ac:dyDescent="0.2">
      <c r="A85" s="1">
        <v>-0.34211271732265902</v>
      </c>
      <c r="B85" s="1">
        <v>0.27100866961141901</v>
      </c>
      <c r="C85" s="1">
        <v>0.206816751592071</v>
      </c>
      <c r="D85" s="1" t="s">
        <v>51</v>
      </c>
      <c r="E85" s="1">
        <v>1</v>
      </c>
      <c r="F85" s="1" t="s">
        <v>9</v>
      </c>
      <c r="G85" s="1" t="s">
        <v>50</v>
      </c>
      <c r="H85" s="1">
        <v>9</v>
      </c>
      <c r="I85" s="1" t="s">
        <v>80</v>
      </c>
      <c r="J85" s="1" t="s">
        <v>98</v>
      </c>
      <c r="K85" s="1" t="s">
        <v>67</v>
      </c>
      <c r="L85" s="1" t="s">
        <v>79</v>
      </c>
      <c r="O85" s="1" t="str">
        <f t="shared" si="1"/>
        <v>picnic_RT_Mid-Peak_picnic_engage_dummy</v>
      </c>
    </row>
    <row r="86" spans="1:15" x14ac:dyDescent="0.2">
      <c r="A86" s="1">
        <v>-9.4896170788728904E-2</v>
      </c>
      <c r="B86" s="1">
        <v>0.35624717478485102</v>
      </c>
      <c r="C86" s="1">
        <v>0.78994870077178803</v>
      </c>
      <c r="D86" s="1" t="s">
        <v>52</v>
      </c>
      <c r="E86" s="1">
        <v>1</v>
      </c>
      <c r="F86" s="1" t="s">
        <v>9</v>
      </c>
      <c r="G86" s="1" t="s">
        <v>50</v>
      </c>
      <c r="H86" s="1">
        <v>9</v>
      </c>
      <c r="I86" s="1" t="s">
        <v>80</v>
      </c>
      <c r="J86" s="1" t="s">
        <v>98</v>
      </c>
      <c r="K86" s="1" t="s">
        <v>68</v>
      </c>
      <c r="L86" s="1" t="s">
        <v>79</v>
      </c>
      <c r="O86" s="1" t="str">
        <f t="shared" si="1"/>
        <v>picnic_RT_Off-Peak_picnic_engage_dummy</v>
      </c>
    </row>
    <row r="87" spans="1:15" x14ac:dyDescent="0.2">
      <c r="A87" s="1">
        <v>-0.14111533626002601</v>
      </c>
      <c r="B87" s="1">
        <v>0.205480228866186</v>
      </c>
      <c r="C87" s="1">
        <v>0.49223501863590302</v>
      </c>
      <c r="D87" s="1" t="s">
        <v>53</v>
      </c>
      <c r="E87" s="1">
        <v>1</v>
      </c>
      <c r="F87" s="1" t="s">
        <v>9</v>
      </c>
      <c r="G87" s="1" t="s">
        <v>50</v>
      </c>
      <c r="H87" s="1">
        <v>9</v>
      </c>
      <c r="I87" s="1" t="s">
        <v>80</v>
      </c>
      <c r="J87" s="1" t="s">
        <v>98</v>
      </c>
      <c r="K87" s="1" t="s">
        <v>66</v>
      </c>
      <c r="L87" s="1" t="s">
        <v>79</v>
      </c>
      <c r="O87" s="1" t="str">
        <f t="shared" si="1"/>
        <v>picnic_RT_On-Peak_picnic_engage_dummy</v>
      </c>
    </row>
    <row r="88" spans="1:15" x14ac:dyDescent="0.2">
      <c r="A88" s="1">
        <v>-0.246106217740681</v>
      </c>
      <c r="B88" s="1">
        <v>0.76263432051330104</v>
      </c>
      <c r="C88" s="1">
        <v>0.74691845258461798</v>
      </c>
      <c r="D88" s="1" t="s">
        <v>54</v>
      </c>
      <c r="E88" s="1">
        <v>1</v>
      </c>
      <c r="F88" s="1" t="s">
        <v>9</v>
      </c>
      <c r="G88" s="1" t="s">
        <v>50</v>
      </c>
      <c r="H88" s="1">
        <v>9</v>
      </c>
      <c r="I88" s="1" t="s">
        <v>80</v>
      </c>
      <c r="J88" s="1" t="s">
        <v>98</v>
      </c>
      <c r="K88" s="1" t="s">
        <v>69</v>
      </c>
      <c r="L88" s="1" t="s">
        <v>79</v>
      </c>
      <c r="O88" s="1" t="str">
        <f t="shared" si="1"/>
        <v>picnic_RT_Weekend Off-Peak_picnic_engage_dummy</v>
      </c>
    </row>
    <row r="89" spans="1:15" x14ac:dyDescent="0.2">
      <c r="A89" s="1">
        <v>-1.7102366150668701E-2</v>
      </c>
      <c r="B89" s="1">
        <v>8.6883993458776398E-2</v>
      </c>
      <c r="C89" s="1">
        <v>0.84395171532352797</v>
      </c>
      <c r="D89" s="1" t="s">
        <v>36</v>
      </c>
      <c r="E89" s="1">
        <v>1</v>
      </c>
      <c r="F89" s="1" t="s">
        <v>9</v>
      </c>
      <c r="G89" s="1" t="s">
        <v>55</v>
      </c>
      <c r="H89" s="1">
        <v>10</v>
      </c>
      <c r="I89" s="1" t="s">
        <v>80</v>
      </c>
      <c r="J89" s="1" t="s">
        <v>99</v>
      </c>
      <c r="K89" s="1" t="s">
        <v>67</v>
      </c>
      <c r="L89" s="1" t="s">
        <v>75</v>
      </c>
      <c r="O89" s="1" t="str">
        <f t="shared" si="1"/>
        <v>all_RT_Mid-Peak_Base Impact</v>
      </c>
    </row>
    <row r="90" spans="1:15" x14ac:dyDescent="0.2">
      <c r="A90" s="1">
        <v>0.23694478405075201</v>
      </c>
      <c r="B90" s="1">
        <v>0.16217847944071201</v>
      </c>
      <c r="C90" s="1">
        <v>0.14401245472907101</v>
      </c>
      <c r="D90" s="1" t="s">
        <v>38</v>
      </c>
      <c r="E90" s="1">
        <v>1</v>
      </c>
      <c r="F90" s="1" t="s">
        <v>9</v>
      </c>
      <c r="G90" s="1" t="s">
        <v>55</v>
      </c>
      <c r="H90" s="1">
        <v>10</v>
      </c>
      <c r="I90" s="1" t="s">
        <v>80</v>
      </c>
      <c r="J90" s="1" t="s">
        <v>99</v>
      </c>
      <c r="K90" s="1" t="s">
        <v>68</v>
      </c>
      <c r="L90" s="1" t="s">
        <v>75</v>
      </c>
      <c r="O90" s="1" t="str">
        <f t="shared" si="1"/>
        <v>all_RT_Off-Peak_Base Impact</v>
      </c>
    </row>
    <row r="91" spans="1:15" x14ac:dyDescent="0.2">
      <c r="A91" s="1">
        <v>-0.16046111119086401</v>
      </c>
      <c r="B91" s="1">
        <v>9.6412101258042601E-2</v>
      </c>
      <c r="C91" s="1">
        <v>9.6047854212476302E-2</v>
      </c>
      <c r="D91" s="1" t="s">
        <v>39</v>
      </c>
      <c r="E91" s="1">
        <v>1</v>
      </c>
      <c r="F91" s="1" t="s">
        <v>9</v>
      </c>
      <c r="G91" s="1" t="s">
        <v>55</v>
      </c>
      <c r="H91" s="1">
        <v>10</v>
      </c>
      <c r="I91" s="1" t="s">
        <v>80</v>
      </c>
      <c r="J91" s="1" t="s">
        <v>99</v>
      </c>
      <c r="K91" s="1" t="s">
        <v>66</v>
      </c>
      <c r="L91" s="1" t="s">
        <v>75</v>
      </c>
      <c r="O91" s="1" t="str">
        <f t="shared" si="1"/>
        <v>all_RT_On-Peak_Base Impact</v>
      </c>
    </row>
    <row r="92" spans="1:15" x14ac:dyDescent="0.2">
      <c r="A92" s="1">
        <v>0.199815459977185</v>
      </c>
      <c r="B92" s="1">
        <v>0.33950670322609999</v>
      </c>
      <c r="C92" s="1">
        <v>0.55616576176418497</v>
      </c>
      <c r="D92" s="1" t="s">
        <v>40</v>
      </c>
      <c r="E92" s="1">
        <v>1</v>
      </c>
      <c r="F92" s="1" t="s">
        <v>9</v>
      </c>
      <c r="G92" s="1" t="s">
        <v>55</v>
      </c>
      <c r="H92" s="1">
        <v>10</v>
      </c>
      <c r="I92" s="1" t="s">
        <v>80</v>
      </c>
      <c r="J92" s="1" t="s">
        <v>99</v>
      </c>
      <c r="K92" s="1" t="s">
        <v>69</v>
      </c>
      <c r="L92" s="1" t="s">
        <v>75</v>
      </c>
      <c r="O92" s="1" t="str">
        <f t="shared" si="1"/>
        <v>all_RT_Weekend Off-Peak_Base Impact</v>
      </c>
    </row>
    <row r="93" spans="1:15" x14ac:dyDescent="0.2">
      <c r="A93" s="1">
        <v>-0.32348836939085301</v>
      </c>
      <c r="B93" s="1">
        <v>0.15963842173590601</v>
      </c>
      <c r="C93" s="1">
        <v>4.2726060978994299E-2</v>
      </c>
      <c r="D93" s="1" t="s">
        <v>56</v>
      </c>
      <c r="E93" s="1">
        <v>1</v>
      </c>
      <c r="F93" s="1" t="s">
        <v>9</v>
      </c>
      <c r="G93" s="1" t="s">
        <v>55</v>
      </c>
      <c r="H93" s="1">
        <v>10</v>
      </c>
      <c r="I93" s="1" t="s">
        <v>80</v>
      </c>
      <c r="J93" s="1" t="s">
        <v>99</v>
      </c>
      <c r="K93" s="1" t="s">
        <v>67</v>
      </c>
      <c r="L93" s="1" t="s">
        <v>76</v>
      </c>
      <c r="O93" s="1" t="str">
        <f t="shared" si="1"/>
        <v>all_RT_Mid-Peak_focus_grp_engage_dummy</v>
      </c>
    </row>
    <row r="94" spans="1:15" x14ac:dyDescent="0.2">
      <c r="A94" s="1">
        <v>-0.12883022409509901</v>
      </c>
      <c r="B94" s="1">
        <v>0.27597970413117601</v>
      </c>
      <c r="C94" s="1">
        <v>0.64063560451030099</v>
      </c>
      <c r="D94" s="1" t="s">
        <v>57</v>
      </c>
      <c r="E94" s="1">
        <v>1</v>
      </c>
      <c r="F94" s="1" t="s">
        <v>9</v>
      </c>
      <c r="G94" s="1" t="s">
        <v>55</v>
      </c>
      <c r="H94" s="1">
        <v>10</v>
      </c>
      <c r="I94" s="1" t="s">
        <v>80</v>
      </c>
      <c r="J94" s="1" t="s">
        <v>99</v>
      </c>
      <c r="K94" s="1" t="s">
        <v>68</v>
      </c>
      <c r="L94" s="1" t="s">
        <v>76</v>
      </c>
      <c r="O94" s="1" t="str">
        <f t="shared" si="1"/>
        <v>all_RT_Off-Peak_focus_grp_engage_dummy</v>
      </c>
    </row>
    <row r="95" spans="1:15" x14ac:dyDescent="0.2">
      <c r="A95" s="1">
        <v>-0.60215997431650103</v>
      </c>
      <c r="B95" s="1">
        <v>0.22818842400287401</v>
      </c>
      <c r="C95" s="1">
        <v>8.3184264206630897E-3</v>
      </c>
      <c r="D95" s="1" t="s">
        <v>58</v>
      </c>
      <c r="E95" s="1">
        <v>1</v>
      </c>
      <c r="F95" s="1" t="s">
        <v>9</v>
      </c>
      <c r="G95" s="1" t="s">
        <v>55</v>
      </c>
      <c r="H95" s="1">
        <v>10</v>
      </c>
      <c r="I95" s="1" t="s">
        <v>80</v>
      </c>
      <c r="J95" s="1" t="s">
        <v>99</v>
      </c>
      <c r="K95" s="1" t="s">
        <v>66</v>
      </c>
      <c r="L95" s="1" t="s">
        <v>76</v>
      </c>
      <c r="O95" s="1" t="str">
        <f t="shared" si="1"/>
        <v>all_RT_On-Peak_focus_grp_engage_dummy</v>
      </c>
    </row>
    <row r="96" spans="1:15" x14ac:dyDescent="0.2">
      <c r="A96" s="1">
        <v>-1.24523754203903</v>
      </c>
      <c r="B96" s="1">
        <v>0.58934186017599699</v>
      </c>
      <c r="C96" s="1">
        <v>3.4607186979420501E-2</v>
      </c>
      <c r="D96" s="1" t="s">
        <v>59</v>
      </c>
      <c r="E96" s="1">
        <v>1</v>
      </c>
      <c r="F96" s="1" t="s">
        <v>9</v>
      </c>
      <c r="G96" s="1" t="s">
        <v>55</v>
      </c>
      <c r="H96" s="1">
        <v>10</v>
      </c>
      <c r="I96" s="1" t="s">
        <v>80</v>
      </c>
      <c r="J96" s="1" t="s">
        <v>99</v>
      </c>
      <c r="K96" s="1" t="s">
        <v>69</v>
      </c>
      <c r="L96" s="1" t="s">
        <v>76</v>
      </c>
      <c r="O96" s="1" t="str">
        <f t="shared" si="1"/>
        <v>all_RT_Weekend Off-Peak_focus_grp_engage_dummy</v>
      </c>
    </row>
    <row r="97" spans="1:15" x14ac:dyDescent="0.2">
      <c r="A97" s="1">
        <v>-7.96319366912836E-2</v>
      </c>
      <c r="B97" s="1">
        <v>0.12616792399259699</v>
      </c>
      <c r="C97" s="1">
        <v>0.52793720488761497</v>
      </c>
      <c r="D97" s="1" t="s">
        <v>41</v>
      </c>
      <c r="E97" s="1">
        <v>1</v>
      </c>
      <c r="F97" s="1" t="s">
        <v>9</v>
      </c>
      <c r="G97" s="1" t="s">
        <v>55</v>
      </c>
      <c r="H97" s="1">
        <v>10</v>
      </c>
      <c r="I97" s="1" t="s">
        <v>80</v>
      </c>
      <c r="J97" s="1" t="s">
        <v>99</v>
      </c>
      <c r="K97" s="1" t="s">
        <v>67</v>
      </c>
      <c r="L97" s="1" t="s">
        <v>77</v>
      </c>
      <c r="O97" s="1" t="str">
        <f t="shared" si="1"/>
        <v>all_RT_Mid-Peak_ko_breakfast_engage_dummy</v>
      </c>
    </row>
    <row r="98" spans="1:15" x14ac:dyDescent="0.2">
      <c r="A98" s="1">
        <v>-0.13642894607484199</v>
      </c>
      <c r="B98" s="1">
        <v>0.232642428906598</v>
      </c>
      <c r="C98" s="1">
        <v>0.557585485410935</v>
      </c>
      <c r="D98" s="1" t="s">
        <v>42</v>
      </c>
      <c r="E98" s="1">
        <v>1</v>
      </c>
      <c r="F98" s="1" t="s">
        <v>9</v>
      </c>
      <c r="G98" s="1" t="s">
        <v>55</v>
      </c>
      <c r="H98" s="1">
        <v>10</v>
      </c>
      <c r="I98" s="1" t="s">
        <v>80</v>
      </c>
      <c r="J98" s="1" t="s">
        <v>99</v>
      </c>
      <c r="K98" s="1" t="s">
        <v>68</v>
      </c>
      <c r="L98" s="1" t="s">
        <v>77</v>
      </c>
      <c r="O98" s="1" t="str">
        <f t="shared" si="1"/>
        <v>all_RT_Off-Peak_ko_breakfast_engage_dummy</v>
      </c>
    </row>
    <row r="99" spans="1:15" x14ac:dyDescent="0.2">
      <c r="A99" s="1">
        <v>-4.0855910054931298E-3</v>
      </c>
      <c r="B99" s="1">
        <v>0.17972393683722401</v>
      </c>
      <c r="C99" s="1">
        <v>0.98186358391568496</v>
      </c>
      <c r="D99" s="1" t="s">
        <v>43</v>
      </c>
      <c r="E99" s="1">
        <v>1</v>
      </c>
      <c r="F99" s="1" t="s">
        <v>9</v>
      </c>
      <c r="G99" s="1" t="s">
        <v>55</v>
      </c>
      <c r="H99" s="1">
        <v>10</v>
      </c>
      <c r="I99" s="1" t="s">
        <v>80</v>
      </c>
      <c r="J99" s="1" t="s">
        <v>99</v>
      </c>
      <c r="K99" s="1" t="s">
        <v>66</v>
      </c>
      <c r="L99" s="1" t="s">
        <v>77</v>
      </c>
      <c r="O99" s="1" t="str">
        <f t="shared" si="1"/>
        <v>all_RT_On-Peak_ko_breakfast_engage_dummy</v>
      </c>
    </row>
    <row r="100" spans="1:15" x14ac:dyDescent="0.2">
      <c r="A100" s="1">
        <v>-0.22101208412205001</v>
      </c>
      <c r="B100" s="1">
        <v>0.48266752435134203</v>
      </c>
      <c r="C100" s="1">
        <v>0.64702647366992705</v>
      </c>
      <c r="D100" s="1" t="s">
        <v>44</v>
      </c>
      <c r="E100" s="1">
        <v>1</v>
      </c>
      <c r="F100" s="1" t="s">
        <v>9</v>
      </c>
      <c r="G100" s="1" t="s">
        <v>55</v>
      </c>
      <c r="H100" s="1">
        <v>10</v>
      </c>
      <c r="I100" s="1" t="s">
        <v>80</v>
      </c>
      <c r="J100" s="1" t="s">
        <v>99</v>
      </c>
      <c r="K100" s="1" t="s">
        <v>69</v>
      </c>
      <c r="L100" s="1" t="s">
        <v>77</v>
      </c>
      <c r="O100" s="1" t="str">
        <f t="shared" si="1"/>
        <v>all_RT_Weekend Off-Peak_ko_breakfast_engage_dummy</v>
      </c>
    </row>
    <row r="101" spans="1:15" x14ac:dyDescent="0.2">
      <c r="A101" s="1">
        <v>-0.62425633987463702</v>
      </c>
      <c r="B101" s="1">
        <v>0.24551548907922199</v>
      </c>
      <c r="C101" s="1">
        <v>1.10022104958367E-2</v>
      </c>
      <c r="D101" s="1" t="s">
        <v>46</v>
      </c>
      <c r="E101" s="1">
        <v>1</v>
      </c>
      <c r="F101" s="1" t="s">
        <v>9</v>
      </c>
      <c r="G101" s="1" t="s">
        <v>55</v>
      </c>
      <c r="H101" s="1">
        <v>10</v>
      </c>
      <c r="I101" s="1" t="s">
        <v>80</v>
      </c>
      <c r="J101" s="1" t="s">
        <v>99</v>
      </c>
      <c r="K101" s="1" t="s">
        <v>67</v>
      </c>
      <c r="L101" s="1" t="s">
        <v>78</v>
      </c>
      <c r="O101" s="1" t="str">
        <f t="shared" si="1"/>
        <v>all_RT_Mid-Peak_open_house_engage_dummy</v>
      </c>
    </row>
    <row r="102" spans="1:15" x14ac:dyDescent="0.2">
      <c r="A102" s="1">
        <v>-1.33933295339585</v>
      </c>
      <c r="B102" s="1">
        <v>0.445569008105897</v>
      </c>
      <c r="C102" s="1">
        <v>2.6481100299768998E-3</v>
      </c>
      <c r="D102" s="1" t="s">
        <v>47</v>
      </c>
      <c r="E102" s="1">
        <v>1</v>
      </c>
      <c r="F102" s="1" t="s">
        <v>9</v>
      </c>
      <c r="G102" s="1" t="s">
        <v>55</v>
      </c>
      <c r="H102" s="1">
        <v>10</v>
      </c>
      <c r="I102" s="1" t="s">
        <v>80</v>
      </c>
      <c r="J102" s="1" t="s">
        <v>99</v>
      </c>
      <c r="K102" s="1" t="s">
        <v>68</v>
      </c>
      <c r="L102" s="1" t="s">
        <v>78</v>
      </c>
      <c r="O102" s="1" t="str">
        <f t="shared" si="1"/>
        <v>all_RT_Off-Peak_open_house_engage_dummy</v>
      </c>
    </row>
    <row r="103" spans="1:15" x14ac:dyDescent="0.2">
      <c r="A103" s="1">
        <v>-0.58687754855027097</v>
      </c>
      <c r="B103" s="1">
        <v>0.26415279634933903</v>
      </c>
      <c r="C103" s="1">
        <v>2.63015235044371E-2</v>
      </c>
      <c r="D103" s="1" t="s">
        <v>48</v>
      </c>
      <c r="E103" s="1">
        <v>1</v>
      </c>
      <c r="F103" s="1" t="s">
        <v>9</v>
      </c>
      <c r="G103" s="1" t="s">
        <v>55</v>
      </c>
      <c r="H103" s="1">
        <v>10</v>
      </c>
      <c r="I103" s="1" t="s">
        <v>80</v>
      </c>
      <c r="J103" s="1" t="s">
        <v>99</v>
      </c>
      <c r="K103" s="1" t="s">
        <v>66</v>
      </c>
      <c r="L103" s="1" t="s">
        <v>78</v>
      </c>
      <c r="O103" s="1" t="str">
        <f t="shared" si="1"/>
        <v>all_RT_On-Peak_open_house_engage_dummy</v>
      </c>
    </row>
    <row r="104" spans="1:15" x14ac:dyDescent="0.2">
      <c r="A104" s="1">
        <v>-2.5620037491885101</v>
      </c>
      <c r="B104" s="1">
        <v>0.868418864702034</v>
      </c>
      <c r="C104" s="1">
        <v>3.1758521943724099E-3</v>
      </c>
      <c r="D104" s="1" t="s">
        <v>49</v>
      </c>
      <c r="E104" s="1">
        <v>1</v>
      </c>
      <c r="F104" s="1" t="s">
        <v>9</v>
      </c>
      <c r="G104" s="1" t="s">
        <v>55</v>
      </c>
      <c r="H104" s="1">
        <v>10</v>
      </c>
      <c r="I104" s="1" t="s">
        <v>80</v>
      </c>
      <c r="J104" s="1" t="s">
        <v>99</v>
      </c>
      <c r="K104" s="1" t="s">
        <v>69</v>
      </c>
      <c r="L104" s="1" t="s">
        <v>78</v>
      </c>
      <c r="O104" s="1" t="str">
        <f t="shared" si="1"/>
        <v>all_RT_Weekend Off-Peak_open_house_engage_dummy</v>
      </c>
    </row>
    <row r="105" spans="1:15" x14ac:dyDescent="0.2">
      <c r="A105" s="1">
        <v>-0.37344100994611401</v>
      </c>
      <c r="B105" s="1">
        <v>0.27212135361379303</v>
      </c>
      <c r="C105" s="1">
        <v>0.16996034746616001</v>
      </c>
      <c r="D105" s="1" t="s">
        <v>51</v>
      </c>
      <c r="E105" s="1">
        <v>1</v>
      </c>
      <c r="F105" s="1" t="s">
        <v>9</v>
      </c>
      <c r="G105" s="1" t="s">
        <v>55</v>
      </c>
      <c r="H105" s="1">
        <v>10</v>
      </c>
      <c r="I105" s="1" t="s">
        <v>80</v>
      </c>
      <c r="J105" s="1" t="s">
        <v>99</v>
      </c>
      <c r="K105" s="1" t="s">
        <v>67</v>
      </c>
      <c r="L105" s="1" t="s">
        <v>79</v>
      </c>
      <c r="O105" s="1" t="str">
        <f t="shared" si="1"/>
        <v>all_RT_Mid-Peak_picnic_engage_dummy</v>
      </c>
    </row>
    <row r="106" spans="1:15" x14ac:dyDescent="0.2">
      <c r="A106" s="1">
        <v>-0.14452851495278399</v>
      </c>
      <c r="B106" s="1">
        <v>0.35748607660998899</v>
      </c>
      <c r="C106" s="1">
        <v>0.68599863479241996</v>
      </c>
      <c r="D106" s="1" t="s">
        <v>52</v>
      </c>
      <c r="E106" s="1">
        <v>1</v>
      </c>
      <c r="F106" s="1" t="s">
        <v>9</v>
      </c>
      <c r="G106" s="1" t="s">
        <v>55</v>
      </c>
      <c r="H106" s="1">
        <v>10</v>
      </c>
      <c r="I106" s="1" t="s">
        <v>80</v>
      </c>
      <c r="J106" s="1" t="s">
        <v>99</v>
      </c>
      <c r="K106" s="1" t="s">
        <v>68</v>
      </c>
      <c r="L106" s="1" t="s">
        <v>79</v>
      </c>
      <c r="O106" s="1" t="str">
        <f t="shared" si="1"/>
        <v>all_RT_Off-Peak_picnic_engage_dummy</v>
      </c>
    </row>
    <row r="107" spans="1:15" x14ac:dyDescent="0.2">
      <c r="A107" s="1">
        <v>-0.17092716518502901</v>
      </c>
      <c r="B107" s="1">
        <v>0.20832030703030599</v>
      </c>
      <c r="C107" s="1">
        <v>0.41193043737048102</v>
      </c>
      <c r="D107" s="1" t="s">
        <v>53</v>
      </c>
      <c r="E107" s="1">
        <v>1</v>
      </c>
      <c r="F107" s="1" t="s">
        <v>9</v>
      </c>
      <c r="G107" s="1" t="s">
        <v>55</v>
      </c>
      <c r="H107" s="1">
        <v>10</v>
      </c>
      <c r="I107" s="1" t="s">
        <v>80</v>
      </c>
      <c r="J107" s="1" t="s">
        <v>99</v>
      </c>
      <c r="K107" s="1" t="s">
        <v>66</v>
      </c>
      <c r="L107" s="1" t="s">
        <v>79</v>
      </c>
      <c r="O107" s="1" t="str">
        <f t="shared" si="1"/>
        <v>all_RT_On-Peak_picnic_engage_dummy</v>
      </c>
    </row>
    <row r="108" spans="1:15" x14ac:dyDescent="0.2">
      <c r="A108" s="1">
        <v>-0.36234938697547098</v>
      </c>
      <c r="B108" s="1">
        <v>0.77254579424191705</v>
      </c>
      <c r="C108" s="1">
        <v>0.63904626995452996</v>
      </c>
      <c r="D108" s="1" t="s">
        <v>54</v>
      </c>
      <c r="E108" s="1">
        <v>1</v>
      </c>
      <c r="F108" s="1" t="s">
        <v>9</v>
      </c>
      <c r="G108" s="1" t="s">
        <v>55</v>
      </c>
      <c r="H108" s="1">
        <v>10</v>
      </c>
      <c r="I108" s="1" t="s">
        <v>80</v>
      </c>
      <c r="J108" s="1" t="s">
        <v>99</v>
      </c>
      <c r="K108" s="1" t="s">
        <v>69</v>
      </c>
      <c r="L108" s="1" t="s">
        <v>79</v>
      </c>
      <c r="O108" s="1" t="str">
        <f t="shared" si="1"/>
        <v>all_RT_Weekend Off-Peak_picnic_engage_dummy</v>
      </c>
    </row>
  </sheetData>
  <autoFilter ref="A4:O108" xr:uid="{BB982321-C576-4094-A3BF-2B4840CFC129}"/>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D8B39-1A19-4DF6-AE37-A7A4D1EF4CE8}">
  <sheetPr>
    <tabColor theme="1"/>
  </sheetPr>
  <dimension ref="A1:K102"/>
  <sheetViews>
    <sheetView topLeftCell="A64" workbookViewId="0">
      <selection activeCell="D12" sqref="D12"/>
    </sheetView>
  </sheetViews>
  <sheetFormatPr defaultRowHeight="10" x14ac:dyDescent="0.2"/>
  <cols>
    <col min="1" max="1" width="23.5546875" customWidth="1"/>
    <col min="2" max="2" width="17.21875" customWidth="1"/>
    <col min="4" max="4" width="53.88671875" customWidth="1"/>
  </cols>
  <sheetData>
    <row r="1" spans="1:11" x14ac:dyDescent="0.2">
      <c r="A1" t="s">
        <v>60</v>
      </c>
      <c r="B1" t="s">
        <v>437</v>
      </c>
    </row>
    <row r="2" spans="1:11" x14ac:dyDescent="0.2">
      <c r="A2" t="s">
        <v>439</v>
      </c>
      <c r="B2" t="s">
        <v>438</v>
      </c>
    </row>
    <row r="5" spans="1:11" x14ac:dyDescent="0.2">
      <c r="A5" s="1" t="s">
        <v>334</v>
      </c>
      <c r="B5" s="1" t="s">
        <v>335</v>
      </c>
      <c r="C5" s="1" t="s">
        <v>336</v>
      </c>
      <c r="D5" s="1" t="s">
        <v>337</v>
      </c>
      <c r="E5" s="1" t="s">
        <v>338</v>
      </c>
      <c r="F5" s="1" t="s">
        <v>339</v>
      </c>
      <c r="G5" s="1" t="s">
        <v>340</v>
      </c>
      <c r="H5" s="1" t="s">
        <v>341</v>
      </c>
      <c r="I5" s="1" t="s">
        <v>177</v>
      </c>
      <c r="K5" s="1" t="s">
        <v>532</v>
      </c>
    </row>
    <row r="6" spans="1:11" x14ac:dyDescent="0.2">
      <c r="A6" s="1" t="s">
        <v>342</v>
      </c>
      <c r="B6" s="8">
        <v>43307</v>
      </c>
      <c r="C6" s="1" t="s">
        <v>202</v>
      </c>
      <c r="D6" s="1" t="s">
        <v>440</v>
      </c>
      <c r="E6" s="1">
        <v>0</v>
      </c>
      <c r="F6" s="1">
        <v>0</v>
      </c>
      <c r="G6" s="1">
        <v>0</v>
      </c>
      <c r="H6" s="1">
        <v>1</v>
      </c>
      <c r="I6" s="1" t="s">
        <v>181</v>
      </c>
      <c r="K6" s="1" t="str">
        <f>LEFT(I6,3)</f>
        <v>CPP</v>
      </c>
    </row>
    <row r="7" spans="1:11" x14ac:dyDescent="0.2">
      <c r="A7" s="1" t="s">
        <v>342</v>
      </c>
      <c r="B7" s="8">
        <v>43532</v>
      </c>
      <c r="C7" s="1" t="s">
        <v>209</v>
      </c>
      <c r="D7" s="1" t="s">
        <v>441</v>
      </c>
      <c r="E7" s="1">
        <v>0</v>
      </c>
      <c r="F7" s="1">
        <v>0</v>
      </c>
      <c r="G7" s="1">
        <v>0</v>
      </c>
      <c r="H7" s="1">
        <v>1</v>
      </c>
      <c r="I7" s="1" t="s">
        <v>181</v>
      </c>
      <c r="K7" s="1" t="str">
        <f t="shared" ref="K7:K9" si="0">LEFT(I7,3)</f>
        <v>CPP</v>
      </c>
    </row>
    <row r="8" spans="1:11" x14ac:dyDescent="0.2">
      <c r="A8" s="1" t="s">
        <v>343</v>
      </c>
      <c r="B8" s="8">
        <v>43286</v>
      </c>
      <c r="C8" s="1" t="s">
        <v>202</v>
      </c>
      <c r="D8" s="1" t="s">
        <v>442</v>
      </c>
      <c r="E8" s="1">
        <v>0</v>
      </c>
      <c r="F8" s="1">
        <v>1</v>
      </c>
      <c r="G8" s="1">
        <v>0</v>
      </c>
      <c r="H8" s="1">
        <v>0</v>
      </c>
      <c r="I8" s="1" t="s">
        <v>181</v>
      </c>
      <c r="K8" s="1" t="str">
        <f t="shared" si="0"/>
        <v>CPP</v>
      </c>
    </row>
    <row r="9" spans="1:11" x14ac:dyDescent="0.2">
      <c r="A9" s="1" t="s">
        <v>344</v>
      </c>
      <c r="B9" s="8">
        <v>43307</v>
      </c>
      <c r="C9" s="1" t="s">
        <v>202</v>
      </c>
      <c r="D9" s="1" t="s">
        <v>443</v>
      </c>
      <c r="E9" s="1">
        <v>0</v>
      </c>
      <c r="F9" s="1">
        <v>1</v>
      </c>
      <c r="G9" s="1">
        <v>0</v>
      </c>
      <c r="H9" s="1">
        <v>0</v>
      </c>
      <c r="I9" s="1" t="s">
        <v>80</v>
      </c>
      <c r="K9" s="1" t="str">
        <f t="shared" si="0"/>
        <v>RT</v>
      </c>
    </row>
    <row r="10" spans="1:11" x14ac:dyDescent="0.2">
      <c r="A10" s="1" t="s">
        <v>345</v>
      </c>
      <c r="B10" s="8">
        <v>43284</v>
      </c>
      <c r="C10" s="1" t="s">
        <v>202</v>
      </c>
      <c r="D10" s="48" t="s">
        <v>444</v>
      </c>
      <c r="E10" s="1">
        <v>1</v>
      </c>
      <c r="F10" s="1">
        <v>0</v>
      </c>
      <c r="G10" s="1">
        <v>0</v>
      </c>
      <c r="H10" s="1">
        <v>0</v>
      </c>
      <c r="I10" s="1" t="s">
        <v>80</v>
      </c>
      <c r="K10" s="1" t="str">
        <f t="shared" ref="K10:K41" si="1">LEFT(I10,3)</f>
        <v>RT</v>
      </c>
    </row>
    <row r="11" spans="1:11" x14ac:dyDescent="0.2">
      <c r="A11" s="1" t="s">
        <v>346</v>
      </c>
      <c r="B11" s="8">
        <v>43488</v>
      </c>
      <c r="C11" s="1" t="s">
        <v>209</v>
      </c>
      <c r="D11" s="1" t="s">
        <v>445</v>
      </c>
      <c r="E11" s="1">
        <v>0</v>
      </c>
      <c r="F11" s="1">
        <v>1</v>
      </c>
      <c r="G11" s="1">
        <v>1</v>
      </c>
      <c r="H11" s="1">
        <v>0</v>
      </c>
      <c r="I11" s="1" t="s">
        <v>160</v>
      </c>
      <c r="K11" s="1" t="str">
        <f t="shared" si="1"/>
        <v>CPP</v>
      </c>
    </row>
    <row r="12" spans="1:11" x14ac:dyDescent="0.2">
      <c r="A12" s="1" t="s">
        <v>347</v>
      </c>
      <c r="B12" s="8">
        <v>43284</v>
      </c>
      <c r="C12" s="1" t="s">
        <v>202</v>
      </c>
      <c r="D12" s="1" t="s">
        <v>446</v>
      </c>
      <c r="E12" s="1">
        <v>0</v>
      </c>
      <c r="F12" s="1">
        <v>0</v>
      </c>
      <c r="G12" s="1">
        <v>0</v>
      </c>
      <c r="H12" s="1">
        <v>1</v>
      </c>
      <c r="I12" s="1" t="s">
        <v>181</v>
      </c>
      <c r="K12" s="1" t="str">
        <f t="shared" si="1"/>
        <v>CPP</v>
      </c>
    </row>
    <row r="13" spans="1:11" x14ac:dyDescent="0.2">
      <c r="A13" s="1" t="s">
        <v>348</v>
      </c>
      <c r="B13" s="8">
        <v>43266</v>
      </c>
      <c r="C13" s="1" t="s">
        <v>209</v>
      </c>
      <c r="D13" s="1" t="s">
        <v>447</v>
      </c>
      <c r="E13" s="1">
        <v>1</v>
      </c>
      <c r="F13" s="1">
        <v>0</v>
      </c>
      <c r="G13" s="1">
        <v>1</v>
      </c>
      <c r="H13" s="1">
        <v>0</v>
      </c>
      <c r="I13" s="1" t="s">
        <v>181</v>
      </c>
      <c r="K13" s="1" t="str">
        <f t="shared" si="1"/>
        <v>CPP</v>
      </c>
    </row>
    <row r="14" spans="1:11" x14ac:dyDescent="0.2">
      <c r="A14" s="1" t="s">
        <v>349</v>
      </c>
      <c r="B14" s="8">
        <v>43265</v>
      </c>
      <c r="C14" s="1" t="s">
        <v>202</v>
      </c>
      <c r="D14" s="1" t="s">
        <v>448</v>
      </c>
      <c r="E14" s="1">
        <v>0</v>
      </c>
      <c r="F14" s="1">
        <v>1</v>
      </c>
      <c r="G14" s="1">
        <v>0</v>
      </c>
      <c r="H14" s="1">
        <v>0</v>
      </c>
      <c r="I14" s="1" t="s">
        <v>80</v>
      </c>
      <c r="K14" s="1" t="str">
        <f t="shared" si="1"/>
        <v>RT</v>
      </c>
    </row>
    <row r="15" spans="1:11" x14ac:dyDescent="0.2">
      <c r="A15" s="1" t="s">
        <v>350</v>
      </c>
      <c r="B15" s="8">
        <v>43307</v>
      </c>
      <c r="C15" s="1" t="s">
        <v>202</v>
      </c>
      <c r="D15" s="1" t="s">
        <v>449</v>
      </c>
      <c r="E15" s="1">
        <v>0</v>
      </c>
      <c r="F15" s="1">
        <v>0</v>
      </c>
      <c r="G15" s="1">
        <v>0</v>
      </c>
      <c r="H15" s="1">
        <v>1</v>
      </c>
      <c r="I15" s="1" t="s">
        <v>80</v>
      </c>
      <c r="K15" s="1" t="str">
        <f t="shared" si="1"/>
        <v>RT</v>
      </c>
    </row>
    <row r="16" spans="1:11" x14ac:dyDescent="0.2">
      <c r="A16" s="1" t="s">
        <v>351</v>
      </c>
      <c r="B16" s="8">
        <v>43307</v>
      </c>
      <c r="C16" s="1" t="s">
        <v>202</v>
      </c>
      <c r="D16" s="48" t="s">
        <v>450</v>
      </c>
      <c r="E16" s="1">
        <v>1</v>
      </c>
      <c r="F16" s="1">
        <v>0</v>
      </c>
      <c r="G16" s="1">
        <v>1</v>
      </c>
      <c r="H16" s="1">
        <v>0</v>
      </c>
      <c r="I16" s="1" t="s">
        <v>80</v>
      </c>
      <c r="K16" s="1" t="str">
        <f t="shared" si="1"/>
        <v>RT</v>
      </c>
    </row>
    <row r="17" spans="1:11" x14ac:dyDescent="0.2">
      <c r="A17" s="1" t="s">
        <v>352</v>
      </c>
      <c r="B17" s="8">
        <v>43266</v>
      </c>
      <c r="C17" s="1" t="s">
        <v>202</v>
      </c>
      <c r="D17" s="1" t="s">
        <v>451</v>
      </c>
      <c r="E17" s="1">
        <v>0</v>
      </c>
      <c r="F17" s="1">
        <v>0</v>
      </c>
      <c r="G17" s="1">
        <v>1</v>
      </c>
      <c r="H17" s="1">
        <v>0</v>
      </c>
      <c r="I17" s="1" t="s">
        <v>80</v>
      </c>
      <c r="K17" s="1" t="str">
        <f t="shared" si="1"/>
        <v>RT</v>
      </c>
    </row>
    <row r="18" spans="1:11" x14ac:dyDescent="0.2">
      <c r="A18" s="1" t="s">
        <v>353</v>
      </c>
      <c r="B18" s="8">
        <v>43308</v>
      </c>
      <c r="C18" s="1" t="s">
        <v>209</v>
      </c>
      <c r="D18" s="1" t="s">
        <v>452</v>
      </c>
      <c r="E18" s="1">
        <v>0</v>
      </c>
      <c r="F18" s="1">
        <v>1</v>
      </c>
      <c r="G18" s="1">
        <v>0</v>
      </c>
      <c r="H18" s="1">
        <v>0</v>
      </c>
      <c r="I18" s="1" t="s">
        <v>181</v>
      </c>
      <c r="K18" s="1" t="str">
        <f t="shared" si="1"/>
        <v>CPP</v>
      </c>
    </row>
    <row r="19" spans="1:11" x14ac:dyDescent="0.2">
      <c r="A19" s="1" t="s">
        <v>354</v>
      </c>
      <c r="B19" s="8">
        <v>43304</v>
      </c>
      <c r="C19" s="1" t="s">
        <v>202</v>
      </c>
      <c r="D19" s="1" t="s">
        <v>453</v>
      </c>
      <c r="E19" s="1">
        <v>1</v>
      </c>
      <c r="F19" s="1">
        <v>0</v>
      </c>
      <c r="G19" s="1">
        <v>0</v>
      </c>
      <c r="H19" s="1">
        <v>0</v>
      </c>
      <c r="I19" s="1" t="s">
        <v>160</v>
      </c>
      <c r="K19" s="1" t="str">
        <f t="shared" si="1"/>
        <v>CPP</v>
      </c>
    </row>
    <row r="20" spans="1:11" x14ac:dyDescent="0.2">
      <c r="A20" s="1" t="s">
        <v>355</v>
      </c>
      <c r="B20" s="8">
        <v>43287</v>
      </c>
      <c r="C20" s="1" t="s">
        <v>202</v>
      </c>
      <c r="D20" s="1" t="s">
        <v>454</v>
      </c>
      <c r="E20" s="1">
        <v>0</v>
      </c>
      <c r="F20" s="1">
        <v>1</v>
      </c>
      <c r="G20" s="1">
        <v>0</v>
      </c>
      <c r="H20" s="1">
        <v>1</v>
      </c>
      <c r="I20" s="1" t="s">
        <v>80</v>
      </c>
      <c r="K20" s="1" t="str">
        <f t="shared" si="1"/>
        <v>RT</v>
      </c>
    </row>
    <row r="21" spans="1:11" x14ac:dyDescent="0.2">
      <c r="A21" s="1" t="s">
        <v>356</v>
      </c>
      <c r="B21" s="8">
        <v>43305</v>
      </c>
      <c r="C21" s="1" t="s">
        <v>202</v>
      </c>
      <c r="D21" s="1" t="s">
        <v>455</v>
      </c>
      <c r="E21" s="1">
        <v>0</v>
      </c>
      <c r="F21" s="1">
        <v>1</v>
      </c>
      <c r="G21" s="1">
        <v>0</v>
      </c>
      <c r="H21" s="1">
        <v>0</v>
      </c>
      <c r="I21" s="1" t="s">
        <v>80</v>
      </c>
      <c r="K21" s="1" t="str">
        <f t="shared" si="1"/>
        <v>RT</v>
      </c>
    </row>
    <row r="22" spans="1:11" x14ac:dyDescent="0.2">
      <c r="A22" s="1" t="s">
        <v>357</v>
      </c>
      <c r="B22" s="8">
        <v>43530</v>
      </c>
      <c r="C22" s="1" t="s">
        <v>209</v>
      </c>
      <c r="D22" s="1" t="s">
        <v>456</v>
      </c>
      <c r="E22" s="1">
        <v>1</v>
      </c>
      <c r="F22" s="1">
        <v>0</v>
      </c>
      <c r="G22" s="1">
        <v>0</v>
      </c>
      <c r="H22" s="1">
        <v>0</v>
      </c>
      <c r="I22" s="1" t="s">
        <v>160</v>
      </c>
      <c r="K22" s="1" t="str">
        <f t="shared" si="1"/>
        <v>CPP</v>
      </c>
    </row>
    <row r="23" spans="1:11" x14ac:dyDescent="0.2">
      <c r="A23" s="1" t="s">
        <v>358</v>
      </c>
      <c r="B23" s="8">
        <v>43531</v>
      </c>
      <c r="C23" s="1" t="s">
        <v>209</v>
      </c>
      <c r="D23" s="1" t="s">
        <v>457</v>
      </c>
      <c r="E23" s="1">
        <v>0</v>
      </c>
      <c r="F23" s="1">
        <v>0</v>
      </c>
      <c r="G23" s="1">
        <v>0</v>
      </c>
      <c r="H23" s="1">
        <v>1</v>
      </c>
      <c r="I23" s="1" t="s">
        <v>181</v>
      </c>
      <c r="K23" s="1" t="str">
        <f t="shared" si="1"/>
        <v>CPP</v>
      </c>
    </row>
    <row r="24" spans="1:11" x14ac:dyDescent="0.2">
      <c r="A24" s="1" t="s">
        <v>359</v>
      </c>
      <c r="B24" s="8">
        <v>43284</v>
      </c>
      <c r="C24" s="1" t="s">
        <v>202</v>
      </c>
      <c r="D24" s="48" t="s">
        <v>458</v>
      </c>
      <c r="E24" s="1">
        <v>1</v>
      </c>
      <c r="F24" s="1">
        <v>0</v>
      </c>
      <c r="G24" s="1">
        <v>0</v>
      </c>
      <c r="H24" s="1">
        <v>0</v>
      </c>
      <c r="I24" s="1" t="s">
        <v>80</v>
      </c>
      <c r="K24" s="1" t="str">
        <f t="shared" si="1"/>
        <v>RT</v>
      </c>
    </row>
    <row r="25" spans="1:11" x14ac:dyDescent="0.2">
      <c r="A25" s="1" t="s">
        <v>360</v>
      </c>
      <c r="B25" s="8">
        <v>43287</v>
      </c>
      <c r="C25" s="1" t="s">
        <v>202</v>
      </c>
      <c r="D25" s="1" t="s">
        <v>459</v>
      </c>
      <c r="E25" s="1">
        <v>1</v>
      </c>
      <c r="F25" s="1">
        <v>0</v>
      </c>
      <c r="G25" s="1">
        <v>0</v>
      </c>
      <c r="H25" s="1">
        <v>0</v>
      </c>
      <c r="I25" s="1" t="s">
        <v>80</v>
      </c>
      <c r="K25" s="1" t="str">
        <f t="shared" si="1"/>
        <v>RT</v>
      </c>
    </row>
    <row r="26" spans="1:11" x14ac:dyDescent="0.2">
      <c r="A26" s="1" t="s">
        <v>361</v>
      </c>
      <c r="B26" s="8">
        <v>43488</v>
      </c>
      <c r="C26" s="1" t="s">
        <v>209</v>
      </c>
      <c r="D26" s="1" t="s">
        <v>460</v>
      </c>
      <c r="E26" s="1">
        <v>0</v>
      </c>
      <c r="F26" s="1">
        <v>0</v>
      </c>
      <c r="G26" s="1">
        <v>0</v>
      </c>
      <c r="H26" s="1">
        <v>1</v>
      </c>
      <c r="I26" s="1" t="s">
        <v>181</v>
      </c>
      <c r="K26" s="1" t="str">
        <f t="shared" si="1"/>
        <v>CPP</v>
      </c>
    </row>
    <row r="27" spans="1:11" x14ac:dyDescent="0.2">
      <c r="A27" s="1" t="s">
        <v>362</v>
      </c>
      <c r="B27" s="8">
        <v>43286</v>
      </c>
      <c r="C27" s="1" t="s">
        <v>202</v>
      </c>
      <c r="D27" s="1" t="s">
        <v>461</v>
      </c>
      <c r="E27" s="1">
        <v>1</v>
      </c>
      <c r="F27" s="1">
        <v>1</v>
      </c>
      <c r="G27" s="1">
        <v>0</v>
      </c>
      <c r="H27" s="1">
        <v>0</v>
      </c>
      <c r="I27" s="1" t="s">
        <v>80</v>
      </c>
      <c r="K27" s="1" t="str">
        <f t="shared" si="1"/>
        <v>RT</v>
      </c>
    </row>
    <row r="28" spans="1:11" x14ac:dyDescent="0.2">
      <c r="A28" s="1" t="s">
        <v>363</v>
      </c>
      <c r="B28" s="8">
        <v>43305</v>
      </c>
      <c r="C28" s="1" t="s">
        <v>202</v>
      </c>
      <c r="D28" s="1" t="s">
        <v>462</v>
      </c>
      <c r="E28" s="1">
        <v>1</v>
      </c>
      <c r="F28" s="1">
        <v>0</v>
      </c>
      <c r="G28" s="1">
        <v>0</v>
      </c>
      <c r="H28" s="1">
        <v>0</v>
      </c>
      <c r="I28" s="1" t="s">
        <v>181</v>
      </c>
      <c r="K28" s="1" t="str">
        <f t="shared" si="1"/>
        <v>CPP</v>
      </c>
    </row>
    <row r="29" spans="1:11" x14ac:dyDescent="0.2">
      <c r="A29" s="1" t="s">
        <v>364</v>
      </c>
      <c r="B29" s="8">
        <v>43487</v>
      </c>
      <c r="C29" s="1" t="s">
        <v>209</v>
      </c>
      <c r="D29" s="1" t="s">
        <v>463</v>
      </c>
      <c r="E29" s="1">
        <v>1</v>
      </c>
      <c r="F29" s="1">
        <v>0</v>
      </c>
      <c r="G29" s="1">
        <v>1</v>
      </c>
      <c r="H29" s="1">
        <v>0</v>
      </c>
      <c r="I29" s="1" t="s">
        <v>160</v>
      </c>
      <c r="K29" s="1" t="str">
        <f t="shared" si="1"/>
        <v>CPP</v>
      </c>
    </row>
    <row r="30" spans="1:11" x14ac:dyDescent="0.2">
      <c r="A30" s="1" t="s">
        <v>365</v>
      </c>
      <c r="B30" s="8">
        <v>43304</v>
      </c>
      <c r="C30" s="1" t="s">
        <v>202</v>
      </c>
      <c r="D30" s="1" t="s">
        <v>464</v>
      </c>
      <c r="E30" s="1">
        <v>0</v>
      </c>
      <c r="F30" s="1">
        <v>1</v>
      </c>
      <c r="G30" s="1">
        <v>0</v>
      </c>
      <c r="H30" s="1">
        <v>0</v>
      </c>
      <c r="I30" s="1" t="s">
        <v>80</v>
      </c>
      <c r="K30" s="1" t="str">
        <f t="shared" si="1"/>
        <v>RT</v>
      </c>
    </row>
    <row r="31" spans="1:11" x14ac:dyDescent="0.2">
      <c r="A31" s="1" t="s">
        <v>366</v>
      </c>
      <c r="B31" s="8">
        <v>43304</v>
      </c>
      <c r="C31" s="1" t="s">
        <v>209</v>
      </c>
      <c r="D31" s="1" t="s">
        <v>465</v>
      </c>
      <c r="E31" s="1">
        <v>0</v>
      </c>
      <c r="F31" s="1">
        <v>1</v>
      </c>
      <c r="G31" s="1">
        <v>0</v>
      </c>
      <c r="H31" s="1">
        <v>0</v>
      </c>
      <c r="I31" s="1" t="s">
        <v>80</v>
      </c>
      <c r="K31" s="1" t="str">
        <f t="shared" si="1"/>
        <v>RT</v>
      </c>
    </row>
    <row r="32" spans="1:11" x14ac:dyDescent="0.2">
      <c r="A32" s="1" t="s">
        <v>367</v>
      </c>
      <c r="B32" s="8">
        <v>43327</v>
      </c>
      <c r="C32" s="1" t="s">
        <v>209</v>
      </c>
      <c r="D32" s="1" t="s">
        <v>466</v>
      </c>
      <c r="E32" s="1">
        <v>1</v>
      </c>
      <c r="F32" s="1">
        <v>1</v>
      </c>
      <c r="G32" s="1">
        <v>0</v>
      </c>
      <c r="H32" s="1">
        <v>0</v>
      </c>
      <c r="I32" s="1" t="s">
        <v>160</v>
      </c>
      <c r="K32" s="1" t="str">
        <f t="shared" si="1"/>
        <v>CPP</v>
      </c>
    </row>
    <row r="33" spans="1:11" x14ac:dyDescent="0.2">
      <c r="A33" s="1" t="s">
        <v>368</v>
      </c>
      <c r="B33" s="8">
        <v>43307</v>
      </c>
      <c r="C33" s="1" t="s">
        <v>202</v>
      </c>
      <c r="D33" s="1" t="s">
        <v>467</v>
      </c>
      <c r="E33" s="1">
        <v>1</v>
      </c>
      <c r="F33" s="1">
        <v>0</v>
      </c>
      <c r="G33" s="1">
        <v>0</v>
      </c>
      <c r="H33" s="1">
        <v>0</v>
      </c>
      <c r="I33" s="1" t="s">
        <v>80</v>
      </c>
      <c r="K33" s="1" t="str">
        <f t="shared" si="1"/>
        <v>RT</v>
      </c>
    </row>
    <row r="34" spans="1:11" x14ac:dyDescent="0.2">
      <c r="A34" s="1" t="s">
        <v>369</v>
      </c>
      <c r="B34" s="8">
        <v>43308</v>
      </c>
      <c r="C34" s="1" t="s">
        <v>202</v>
      </c>
      <c r="D34" s="1" t="s">
        <v>468</v>
      </c>
      <c r="E34" s="1">
        <v>0</v>
      </c>
      <c r="F34" s="1">
        <v>1</v>
      </c>
      <c r="G34" s="1">
        <v>0</v>
      </c>
      <c r="H34" s="1">
        <v>0</v>
      </c>
      <c r="I34" s="1" t="s">
        <v>181</v>
      </c>
      <c r="K34" s="1" t="str">
        <f t="shared" si="1"/>
        <v>CPP</v>
      </c>
    </row>
    <row r="35" spans="1:11" x14ac:dyDescent="0.2">
      <c r="A35" s="1" t="s">
        <v>370</v>
      </c>
      <c r="B35" s="8">
        <v>43328</v>
      </c>
      <c r="C35" s="1" t="s">
        <v>202</v>
      </c>
      <c r="D35" s="1" t="s">
        <v>469</v>
      </c>
      <c r="E35" s="1">
        <v>0</v>
      </c>
      <c r="F35" s="1">
        <v>1</v>
      </c>
      <c r="G35" s="1">
        <v>0</v>
      </c>
      <c r="H35" s="1">
        <v>0</v>
      </c>
      <c r="I35" s="1" t="s">
        <v>160</v>
      </c>
      <c r="K35" s="1" t="str">
        <f t="shared" si="1"/>
        <v>CPP</v>
      </c>
    </row>
    <row r="36" spans="1:11" x14ac:dyDescent="0.2">
      <c r="A36" s="1" t="s">
        <v>371</v>
      </c>
      <c r="B36" s="8">
        <v>43307</v>
      </c>
      <c r="C36" s="1" t="s">
        <v>202</v>
      </c>
      <c r="D36" s="1" t="s">
        <v>470</v>
      </c>
      <c r="E36" s="1">
        <v>1</v>
      </c>
      <c r="F36" s="1">
        <v>0</v>
      </c>
      <c r="G36" s="1">
        <v>0</v>
      </c>
      <c r="H36" s="1">
        <v>0</v>
      </c>
      <c r="I36" s="1" t="s">
        <v>181</v>
      </c>
      <c r="K36" s="1" t="str">
        <f t="shared" si="1"/>
        <v>CPP</v>
      </c>
    </row>
    <row r="37" spans="1:11" x14ac:dyDescent="0.2">
      <c r="A37" s="1" t="s">
        <v>372</v>
      </c>
      <c r="B37" s="8">
        <v>43286</v>
      </c>
      <c r="C37" s="1" t="s">
        <v>202</v>
      </c>
      <c r="D37" s="48" t="s">
        <v>459</v>
      </c>
      <c r="E37" s="1">
        <v>1</v>
      </c>
      <c r="F37" s="1">
        <v>0</v>
      </c>
      <c r="G37" s="1">
        <v>0</v>
      </c>
      <c r="H37" s="1">
        <v>0</v>
      </c>
      <c r="I37" s="1" t="s">
        <v>80</v>
      </c>
      <c r="K37" s="1" t="str">
        <f t="shared" si="1"/>
        <v>RT</v>
      </c>
    </row>
    <row r="38" spans="1:11" x14ac:dyDescent="0.2">
      <c r="A38" s="1" t="s">
        <v>373</v>
      </c>
      <c r="B38" s="8">
        <v>43308</v>
      </c>
      <c r="C38" s="1" t="s">
        <v>202</v>
      </c>
      <c r="D38" s="1" t="s">
        <v>471</v>
      </c>
      <c r="E38" s="1">
        <v>0</v>
      </c>
      <c r="F38" s="1">
        <v>1</v>
      </c>
      <c r="G38" s="1">
        <v>0</v>
      </c>
      <c r="H38" s="1">
        <v>1</v>
      </c>
      <c r="I38" s="1" t="s">
        <v>160</v>
      </c>
      <c r="K38" s="1" t="str">
        <f t="shared" si="1"/>
        <v>CPP</v>
      </c>
    </row>
    <row r="39" spans="1:11" x14ac:dyDescent="0.2">
      <c r="A39" s="1" t="s">
        <v>374</v>
      </c>
      <c r="B39" s="8">
        <v>43287</v>
      </c>
      <c r="C39" s="1" t="s">
        <v>202</v>
      </c>
      <c r="D39" s="48" t="s">
        <v>472</v>
      </c>
      <c r="E39" s="1">
        <v>1</v>
      </c>
      <c r="F39" s="1">
        <v>1</v>
      </c>
      <c r="G39" s="1">
        <v>0</v>
      </c>
      <c r="H39" s="1">
        <v>0</v>
      </c>
      <c r="I39" s="1" t="s">
        <v>80</v>
      </c>
      <c r="K39" s="1" t="str">
        <f t="shared" si="1"/>
        <v>RT</v>
      </c>
    </row>
    <row r="40" spans="1:11" x14ac:dyDescent="0.2">
      <c r="A40" s="1" t="s">
        <v>375</v>
      </c>
      <c r="B40" s="8">
        <v>43530</v>
      </c>
      <c r="C40" s="1" t="s">
        <v>209</v>
      </c>
      <c r="D40" s="1" t="s">
        <v>473</v>
      </c>
      <c r="E40" s="1">
        <v>1</v>
      </c>
      <c r="F40" s="1">
        <v>0</v>
      </c>
      <c r="G40" s="1">
        <v>0</v>
      </c>
      <c r="H40" s="1">
        <v>0</v>
      </c>
      <c r="I40" s="1" t="s">
        <v>160</v>
      </c>
      <c r="K40" s="1" t="str">
        <f t="shared" si="1"/>
        <v>CPP</v>
      </c>
    </row>
    <row r="41" spans="1:11" x14ac:dyDescent="0.2">
      <c r="A41" s="1" t="s">
        <v>376</v>
      </c>
      <c r="B41" s="8">
        <v>43262</v>
      </c>
      <c r="C41" s="1" t="s">
        <v>202</v>
      </c>
      <c r="D41" s="1" t="s">
        <v>474</v>
      </c>
      <c r="E41" s="1">
        <v>1</v>
      </c>
      <c r="F41" s="1">
        <v>1</v>
      </c>
      <c r="G41" s="1">
        <v>1</v>
      </c>
      <c r="H41" s="1">
        <v>0</v>
      </c>
      <c r="I41" s="1" t="s">
        <v>80</v>
      </c>
      <c r="K41" s="1" t="str">
        <f t="shared" si="1"/>
        <v>RT</v>
      </c>
    </row>
    <row r="42" spans="1:11" x14ac:dyDescent="0.2">
      <c r="A42" s="1" t="s">
        <v>377</v>
      </c>
      <c r="B42" s="8">
        <v>43308</v>
      </c>
      <c r="C42" s="1" t="s">
        <v>209</v>
      </c>
      <c r="D42" s="1" t="s">
        <v>475</v>
      </c>
      <c r="E42" s="1">
        <v>1</v>
      </c>
      <c r="F42" s="1">
        <v>0</v>
      </c>
      <c r="G42" s="1">
        <v>1</v>
      </c>
      <c r="H42" s="1">
        <v>0</v>
      </c>
      <c r="I42" s="1" t="s">
        <v>181</v>
      </c>
      <c r="K42" s="1" t="str">
        <f t="shared" ref="K42:K73" si="2">LEFT(I42,3)</f>
        <v>CPP</v>
      </c>
    </row>
    <row r="43" spans="1:11" x14ac:dyDescent="0.2">
      <c r="A43" s="1" t="s">
        <v>378</v>
      </c>
      <c r="B43" s="8">
        <v>43265</v>
      </c>
      <c r="C43" s="1" t="s">
        <v>202</v>
      </c>
      <c r="D43" s="1" t="s">
        <v>476</v>
      </c>
      <c r="E43" s="1">
        <v>0</v>
      </c>
      <c r="F43" s="1">
        <v>1</v>
      </c>
      <c r="G43" s="1">
        <v>1</v>
      </c>
      <c r="H43" s="1">
        <v>0</v>
      </c>
      <c r="I43" s="1" t="s">
        <v>80</v>
      </c>
      <c r="K43" s="1" t="str">
        <f t="shared" si="2"/>
        <v>RT</v>
      </c>
    </row>
    <row r="44" spans="1:11" x14ac:dyDescent="0.2">
      <c r="A44" s="1" t="s">
        <v>379</v>
      </c>
      <c r="B44" s="8">
        <v>43308</v>
      </c>
      <c r="C44" s="1" t="s">
        <v>202</v>
      </c>
      <c r="D44" s="1" t="s">
        <v>477</v>
      </c>
      <c r="E44" s="1">
        <v>1</v>
      </c>
      <c r="F44" s="1">
        <v>0</v>
      </c>
      <c r="G44" s="1">
        <v>0</v>
      </c>
      <c r="H44" s="1">
        <v>0</v>
      </c>
      <c r="I44" s="1" t="s">
        <v>80</v>
      </c>
      <c r="K44" s="1" t="str">
        <f t="shared" si="2"/>
        <v>RT</v>
      </c>
    </row>
    <row r="45" spans="1:11" x14ac:dyDescent="0.2">
      <c r="A45" s="1" t="s">
        <v>380</v>
      </c>
      <c r="B45" s="8">
        <v>43306</v>
      </c>
      <c r="C45" s="1" t="s">
        <v>202</v>
      </c>
      <c r="D45" s="1" t="s">
        <v>478</v>
      </c>
      <c r="E45" s="1">
        <v>1</v>
      </c>
      <c r="F45" s="1">
        <v>0</v>
      </c>
      <c r="G45" s="1">
        <v>0</v>
      </c>
      <c r="H45" s="1">
        <v>0</v>
      </c>
      <c r="I45" s="1" t="s">
        <v>181</v>
      </c>
      <c r="K45" s="1" t="str">
        <f t="shared" si="2"/>
        <v>CPP</v>
      </c>
    </row>
    <row r="46" spans="1:11" x14ac:dyDescent="0.2">
      <c r="A46" s="1" t="s">
        <v>381</v>
      </c>
      <c r="B46" s="8">
        <v>43265</v>
      </c>
      <c r="C46" s="1" t="s">
        <v>202</v>
      </c>
      <c r="D46" s="1" t="s">
        <v>479</v>
      </c>
      <c r="E46" s="1">
        <v>1</v>
      </c>
      <c r="F46" s="1">
        <v>0</v>
      </c>
      <c r="G46" s="1">
        <v>1</v>
      </c>
      <c r="H46" s="1">
        <v>0</v>
      </c>
      <c r="I46" s="1" t="s">
        <v>80</v>
      </c>
      <c r="K46" s="1" t="str">
        <f t="shared" si="2"/>
        <v>RT</v>
      </c>
    </row>
    <row r="47" spans="1:11" x14ac:dyDescent="0.2">
      <c r="A47" s="1" t="s">
        <v>382</v>
      </c>
      <c r="B47" s="8">
        <v>43265</v>
      </c>
      <c r="C47" s="1" t="s">
        <v>209</v>
      </c>
      <c r="D47" s="1" t="s">
        <v>480</v>
      </c>
      <c r="E47" s="1">
        <v>1</v>
      </c>
      <c r="F47" s="1">
        <v>1</v>
      </c>
      <c r="G47" s="1">
        <v>0</v>
      </c>
      <c r="H47" s="1">
        <v>0</v>
      </c>
      <c r="I47" s="1" t="s">
        <v>80</v>
      </c>
      <c r="K47" s="1" t="str">
        <f t="shared" si="2"/>
        <v>RT</v>
      </c>
    </row>
    <row r="48" spans="1:11" x14ac:dyDescent="0.2">
      <c r="A48" s="1" t="s">
        <v>383</v>
      </c>
      <c r="B48" s="8">
        <v>43308</v>
      </c>
      <c r="C48" s="1" t="s">
        <v>202</v>
      </c>
      <c r="D48" s="1" t="s">
        <v>481</v>
      </c>
      <c r="E48" s="1">
        <v>0</v>
      </c>
      <c r="F48" s="1">
        <v>1</v>
      </c>
      <c r="G48" s="1">
        <v>0</v>
      </c>
      <c r="H48" s="1">
        <v>1</v>
      </c>
      <c r="I48" s="1" t="s">
        <v>80</v>
      </c>
      <c r="K48" s="1" t="str">
        <f t="shared" si="2"/>
        <v>RT</v>
      </c>
    </row>
    <row r="49" spans="1:11" x14ac:dyDescent="0.2">
      <c r="A49" s="1" t="s">
        <v>384</v>
      </c>
      <c r="B49" s="8">
        <v>43308</v>
      </c>
      <c r="C49" s="1" t="s">
        <v>202</v>
      </c>
      <c r="D49" s="1" t="s">
        <v>482</v>
      </c>
      <c r="E49" s="1">
        <v>0</v>
      </c>
      <c r="F49" s="1">
        <v>0</v>
      </c>
      <c r="G49" s="1">
        <v>0</v>
      </c>
      <c r="H49" s="1">
        <v>1</v>
      </c>
      <c r="I49" s="1" t="s">
        <v>181</v>
      </c>
      <c r="K49" s="1" t="str">
        <f t="shared" si="2"/>
        <v>CPP</v>
      </c>
    </row>
    <row r="50" spans="1:11" x14ac:dyDescent="0.2">
      <c r="A50" s="1" t="s">
        <v>385</v>
      </c>
      <c r="B50" s="8">
        <v>43327</v>
      </c>
      <c r="C50" s="1" t="s">
        <v>202</v>
      </c>
      <c r="D50" s="1" t="s">
        <v>483</v>
      </c>
      <c r="E50" s="1">
        <v>0</v>
      </c>
      <c r="F50" s="1">
        <v>0</v>
      </c>
      <c r="G50" s="1">
        <v>0</v>
      </c>
      <c r="H50" s="1">
        <v>1</v>
      </c>
      <c r="I50" s="1" t="s">
        <v>181</v>
      </c>
      <c r="K50" s="1" t="str">
        <f t="shared" si="2"/>
        <v>CPP</v>
      </c>
    </row>
    <row r="51" spans="1:11" x14ac:dyDescent="0.2">
      <c r="A51" s="1" t="s">
        <v>386</v>
      </c>
      <c r="B51" s="8">
        <v>43266</v>
      </c>
      <c r="C51" s="1" t="s">
        <v>202</v>
      </c>
      <c r="D51" s="1" t="s">
        <v>484</v>
      </c>
      <c r="E51" s="1">
        <v>0</v>
      </c>
      <c r="F51" s="1">
        <v>0</v>
      </c>
      <c r="G51" s="1">
        <v>0</v>
      </c>
      <c r="H51" s="1">
        <v>0</v>
      </c>
      <c r="I51" s="1" t="s">
        <v>80</v>
      </c>
      <c r="K51" s="1" t="str">
        <f t="shared" si="2"/>
        <v>RT</v>
      </c>
    </row>
    <row r="52" spans="1:11" x14ac:dyDescent="0.2">
      <c r="A52" s="1" t="s">
        <v>387</v>
      </c>
      <c r="B52" s="8">
        <v>43284</v>
      </c>
      <c r="C52" s="1" t="s">
        <v>202</v>
      </c>
      <c r="D52" s="1" t="s">
        <v>485</v>
      </c>
      <c r="E52" s="1">
        <v>0</v>
      </c>
      <c r="F52" s="1">
        <v>1</v>
      </c>
      <c r="G52" s="1">
        <v>0</v>
      </c>
      <c r="H52" s="1">
        <v>0</v>
      </c>
      <c r="I52" s="1" t="s">
        <v>80</v>
      </c>
      <c r="K52" s="1" t="str">
        <f t="shared" si="2"/>
        <v>RT</v>
      </c>
    </row>
    <row r="53" spans="1:11" x14ac:dyDescent="0.2">
      <c r="A53" s="1" t="s">
        <v>388</v>
      </c>
      <c r="B53" s="8">
        <v>43328</v>
      </c>
      <c r="C53" s="1" t="s">
        <v>202</v>
      </c>
      <c r="D53" s="48" t="s">
        <v>486</v>
      </c>
      <c r="E53" s="1">
        <v>1</v>
      </c>
      <c r="F53" s="1">
        <v>0</v>
      </c>
      <c r="G53" s="1">
        <v>0</v>
      </c>
      <c r="H53" s="1">
        <v>0</v>
      </c>
      <c r="I53" s="1" t="s">
        <v>80</v>
      </c>
      <c r="K53" s="1" t="str">
        <f t="shared" si="2"/>
        <v>RT</v>
      </c>
    </row>
    <row r="54" spans="1:11" x14ac:dyDescent="0.2">
      <c r="A54" s="1" t="s">
        <v>389</v>
      </c>
      <c r="B54" s="8">
        <v>43307</v>
      </c>
      <c r="C54" s="1" t="s">
        <v>202</v>
      </c>
      <c r="D54" s="1" t="s">
        <v>487</v>
      </c>
      <c r="E54" s="1">
        <v>0</v>
      </c>
      <c r="F54" s="1">
        <v>0</v>
      </c>
      <c r="G54" s="1">
        <v>1</v>
      </c>
      <c r="H54" s="1">
        <v>0</v>
      </c>
      <c r="I54" s="1" t="s">
        <v>80</v>
      </c>
      <c r="K54" s="1" t="str">
        <f t="shared" si="2"/>
        <v>RT</v>
      </c>
    </row>
    <row r="55" spans="1:11" x14ac:dyDescent="0.2">
      <c r="A55" s="1" t="s">
        <v>390</v>
      </c>
      <c r="B55" s="8">
        <v>43305</v>
      </c>
      <c r="C55" s="1" t="s">
        <v>202</v>
      </c>
      <c r="D55" s="1" t="s">
        <v>488</v>
      </c>
      <c r="E55" s="1">
        <v>0</v>
      </c>
      <c r="F55" s="1">
        <v>0</v>
      </c>
      <c r="G55" s="1">
        <v>0</v>
      </c>
      <c r="H55" s="1">
        <v>1</v>
      </c>
      <c r="I55" s="1" t="s">
        <v>80</v>
      </c>
      <c r="K55" s="1" t="str">
        <f t="shared" si="2"/>
        <v>RT</v>
      </c>
    </row>
    <row r="56" spans="1:11" x14ac:dyDescent="0.2">
      <c r="A56" s="1" t="s">
        <v>391</v>
      </c>
      <c r="B56" s="8">
        <v>43329</v>
      </c>
      <c r="C56" s="1" t="s">
        <v>209</v>
      </c>
      <c r="D56" s="1" t="s">
        <v>489</v>
      </c>
      <c r="E56" s="1">
        <v>1</v>
      </c>
      <c r="F56" s="1">
        <v>0</v>
      </c>
      <c r="G56" s="1">
        <v>0</v>
      </c>
      <c r="H56" s="1">
        <v>0</v>
      </c>
      <c r="I56" s="1" t="s">
        <v>160</v>
      </c>
      <c r="K56" s="1" t="str">
        <f t="shared" si="2"/>
        <v>CPP</v>
      </c>
    </row>
    <row r="57" spans="1:11" x14ac:dyDescent="0.2">
      <c r="A57" s="1" t="s">
        <v>392</v>
      </c>
      <c r="B57" s="8">
        <v>43287</v>
      </c>
      <c r="C57" s="1" t="s">
        <v>202</v>
      </c>
      <c r="D57" s="1" t="s">
        <v>490</v>
      </c>
      <c r="E57" s="1">
        <v>1</v>
      </c>
      <c r="F57" s="1">
        <v>1</v>
      </c>
      <c r="G57" s="1">
        <v>0</v>
      </c>
      <c r="H57" s="1">
        <v>0</v>
      </c>
      <c r="I57" s="1" t="s">
        <v>80</v>
      </c>
      <c r="K57" s="1" t="str">
        <f t="shared" si="2"/>
        <v>RT</v>
      </c>
    </row>
    <row r="58" spans="1:11" x14ac:dyDescent="0.2">
      <c r="A58" s="1" t="s">
        <v>393</v>
      </c>
      <c r="B58" s="8">
        <v>43329</v>
      </c>
      <c r="C58" s="1" t="s">
        <v>202</v>
      </c>
      <c r="D58" s="48" t="s">
        <v>491</v>
      </c>
      <c r="E58" s="1">
        <v>1</v>
      </c>
      <c r="F58" s="1">
        <v>0</v>
      </c>
      <c r="G58" s="1">
        <v>0</v>
      </c>
      <c r="H58" s="1">
        <v>0</v>
      </c>
      <c r="I58" s="1" t="s">
        <v>80</v>
      </c>
      <c r="K58" s="1" t="str">
        <f t="shared" si="2"/>
        <v>RT</v>
      </c>
    </row>
    <row r="59" spans="1:11" x14ac:dyDescent="0.2">
      <c r="A59" s="1" t="s">
        <v>394</v>
      </c>
      <c r="B59" s="8">
        <v>43327</v>
      </c>
      <c r="C59" s="1" t="s">
        <v>202</v>
      </c>
      <c r="D59" s="1" t="s">
        <v>492</v>
      </c>
      <c r="E59" s="1">
        <v>0</v>
      </c>
      <c r="F59" s="1">
        <v>0</v>
      </c>
      <c r="G59" s="1">
        <v>1</v>
      </c>
      <c r="H59" s="1">
        <v>0</v>
      </c>
      <c r="I59" s="1" t="s">
        <v>181</v>
      </c>
      <c r="K59" s="1" t="str">
        <f t="shared" si="2"/>
        <v>CPP</v>
      </c>
    </row>
    <row r="60" spans="1:11" x14ac:dyDescent="0.2">
      <c r="A60" s="1" t="s">
        <v>395</v>
      </c>
      <c r="B60" s="8">
        <v>43328</v>
      </c>
      <c r="C60" s="1" t="s">
        <v>202</v>
      </c>
      <c r="D60" s="1" t="s">
        <v>493</v>
      </c>
      <c r="E60" s="1">
        <v>0</v>
      </c>
      <c r="F60" s="1">
        <v>1</v>
      </c>
      <c r="G60" s="1">
        <v>0</v>
      </c>
      <c r="H60" s="1">
        <v>0</v>
      </c>
      <c r="I60" s="1" t="s">
        <v>80</v>
      </c>
      <c r="K60" s="1" t="str">
        <f t="shared" si="2"/>
        <v>RT</v>
      </c>
    </row>
    <row r="61" spans="1:11" x14ac:dyDescent="0.2">
      <c r="A61" s="1" t="s">
        <v>396</v>
      </c>
      <c r="B61" s="8">
        <v>43287</v>
      </c>
      <c r="C61" s="1" t="s">
        <v>202</v>
      </c>
      <c r="D61" s="1" t="s">
        <v>494</v>
      </c>
      <c r="E61" s="1">
        <v>1</v>
      </c>
      <c r="F61" s="1">
        <v>1</v>
      </c>
      <c r="G61" s="1">
        <v>0</v>
      </c>
      <c r="H61" s="1">
        <v>0</v>
      </c>
      <c r="I61" s="1" t="s">
        <v>181</v>
      </c>
      <c r="K61" s="1" t="str">
        <f t="shared" si="2"/>
        <v>CPP</v>
      </c>
    </row>
    <row r="62" spans="1:11" x14ac:dyDescent="0.2">
      <c r="A62" s="1" t="s">
        <v>397</v>
      </c>
      <c r="B62" s="8">
        <v>43304</v>
      </c>
      <c r="C62" s="1" t="s">
        <v>202</v>
      </c>
      <c r="D62" s="1" t="s">
        <v>495</v>
      </c>
      <c r="E62" s="1">
        <v>1</v>
      </c>
      <c r="F62" s="1">
        <v>0</v>
      </c>
      <c r="G62" s="1">
        <v>0</v>
      </c>
      <c r="H62" s="1">
        <v>0</v>
      </c>
      <c r="I62" s="1" t="s">
        <v>181</v>
      </c>
      <c r="K62" s="1" t="str">
        <f t="shared" si="2"/>
        <v>CPP</v>
      </c>
    </row>
    <row r="63" spans="1:11" x14ac:dyDescent="0.2">
      <c r="A63" s="1" t="s">
        <v>398</v>
      </c>
      <c r="B63" s="8">
        <v>43305</v>
      </c>
      <c r="C63" s="1" t="s">
        <v>202</v>
      </c>
      <c r="D63" s="1" t="s">
        <v>496</v>
      </c>
      <c r="E63" s="1">
        <v>0</v>
      </c>
      <c r="F63" s="1">
        <v>1</v>
      </c>
      <c r="G63" s="1">
        <v>0</v>
      </c>
      <c r="H63" s="1">
        <v>0</v>
      </c>
      <c r="I63" s="1" t="s">
        <v>80</v>
      </c>
      <c r="K63" s="1" t="str">
        <f t="shared" si="2"/>
        <v>RT</v>
      </c>
    </row>
    <row r="64" spans="1:11" x14ac:dyDescent="0.2">
      <c r="A64" s="1" t="s">
        <v>399</v>
      </c>
      <c r="B64" s="8">
        <v>43308</v>
      </c>
      <c r="C64" s="1" t="s">
        <v>209</v>
      </c>
      <c r="D64" s="1" t="s">
        <v>497</v>
      </c>
      <c r="E64" s="1">
        <v>1</v>
      </c>
      <c r="F64" s="1">
        <v>0</v>
      </c>
      <c r="G64" s="1">
        <v>0</v>
      </c>
      <c r="H64" s="1">
        <v>1</v>
      </c>
      <c r="I64" s="1" t="s">
        <v>80</v>
      </c>
      <c r="K64" s="1" t="str">
        <f t="shared" si="2"/>
        <v>RT</v>
      </c>
    </row>
    <row r="65" spans="1:11" x14ac:dyDescent="0.2">
      <c r="A65" s="1" t="s">
        <v>400</v>
      </c>
      <c r="B65" s="8">
        <v>43287</v>
      </c>
      <c r="C65" s="1" t="s">
        <v>202</v>
      </c>
      <c r="D65" s="1" t="s">
        <v>459</v>
      </c>
      <c r="E65" s="1">
        <v>1</v>
      </c>
      <c r="F65" s="1">
        <v>0</v>
      </c>
      <c r="G65" s="1">
        <v>0</v>
      </c>
      <c r="H65" s="1">
        <v>0</v>
      </c>
      <c r="I65" s="1" t="s">
        <v>181</v>
      </c>
      <c r="K65" s="1" t="str">
        <f t="shared" si="2"/>
        <v>CPP</v>
      </c>
    </row>
    <row r="66" spans="1:11" x14ac:dyDescent="0.2">
      <c r="A66" s="1" t="s">
        <v>401</v>
      </c>
      <c r="B66" s="8">
        <v>43266</v>
      </c>
      <c r="C66" s="1" t="s">
        <v>202</v>
      </c>
      <c r="D66" s="1" t="s">
        <v>498</v>
      </c>
      <c r="E66" s="1">
        <v>0</v>
      </c>
      <c r="F66" s="1">
        <v>1</v>
      </c>
      <c r="G66" s="1">
        <v>1</v>
      </c>
      <c r="H66" s="1">
        <v>0</v>
      </c>
      <c r="I66" s="1" t="s">
        <v>181</v>
      </c>
      <c r="K66" s="1" t="str">
        <f t="shared" si="2"/>
        <v>CPP</v>
      </c>
    </row>
    <row r="67" spans="1:11" x14ac:dyDescent="0.2">
      <c r="A67" s="1" t="s">
        <v>402</v>
      </c>
      <c r="B67" s="8">
        <v>43328</v>
      </c>
      <c r="C67" s="1" t="s">
        <v>202</v>
      </c>
      <c r="D67" s="1" t="s">
        <v>499</v>
      </c>
      <c r="E67" s="1">
        <v>0</v>
      </c>
      <c r="F67" s="1">
        <v>1</v>
      </c>
      <c r="G67" s="1">
        <v>0</v>
      </c>
      <c r="H67" s="1">
        <v>0</v>
      </c>
      <c r="I67" s="1" t="s">
        <v>160</v>
      </c>
      <c r="K67" s="1" t="str">
        <f t="shared" si="2"/>
        <v>CPP</v>
      </c>
    </row>
    <row r="68" spans="1:11" x14ac:dyDescent="0.2">
      <c r="A68" s="1" t="s">
        <v>403</v>
      </c>
      <c r="B68" s="8">
        <v>43285</v>
      </c>
      <c r="C68" s="1" t="s">
        <v>202</v>
      </c>
      <c r="D68" s="1" t="s">
        <v>500</v>
      </c>
      <c r="E68" s="1">
        <v>1</v>
      </c>
      <c r="F68" s="1">
        <v>0</v>
      </c>
      <c r="G68" s="1">
        <v>0</v>
      </c>
      <c r="H68" s="1">
        <v>0</v>
      </c>
      <c r="I68" s="1" t="s">
        <v>160</v>
      </c>
      <c r="K68" s="1" t="str">
        <f t="shared" si="2"/>
        <v>CPP</v>
      </c>
    </row>
    <row r="69" spans="1:11" x14ac:dyDescent="0.2">
      <c r="A69" s="1" t="s">
        <v>404</v>
      </c>
      <c r="B69" s="8">
        <v>43308</v>
      </c>
      <c r="C69" s="1" t="s">
        <v>202</v>
      </c>
      <c r="D69" s="1" t="s">
        <v>501</v>
      </c>
      <c r="E69" s="1">
        <v>0</v>
      </c>
      <c r="F69" s="1">
        <v>0</v>
      </c>
      <c r="G69" s="1">
        <v>0</v>
      </c>
      <c r="H69" s="1">
        <v>1</v>
      </c>
      <c r="I69" s="1" t="s">
        <v>160</v>
      </c>
      <c r="K69" s="1" t="str">
        <f t="shared" si="2"/>
        <v>CPP</v>
      </c>
    </row>
    <row r="70" spans="1:11" x14ac:dyDescent="0.2">
      <c r="A70" s="1" t="s">
        <v>405</v>
      </c>
      <c r="B70" s="8">
        <v>43287</v>
      </c>
      <c r="C70" s="1" t="s">
        <v>202</v>
      </c>
      <c r="D70" s="1" t="s">
        <v>502</v>
      </c>
      <c r="E70" s="1">
        <v>1</v>
      </c>
      <c r="F70" s="1">
        <v>0</v>
      </c>
      <c r="G70" s="1">
        <v>0</v>
      </c>
      <c r="H70" s="1">
        <v>0</v>
      </c>
      <c r="I70" s="1" t="s">
        <v>181</v>
      </c>
      <c r="K70" s="1" t="str">
        <f t="shared" si="2"/>
        <v>CPP</v>
      </c>
    </row>
    <row r="71" spans="1:11" x14ac:dyDescent="0.2">
      <c r="A71" s="1" t="s">
        <v>406</v>
      </c>
      <c r="B71" s="8">
        <v>43263</v>
      </c>
      <c r="C71" s="1" t="s">
        <v>202</v>
      </c>
      <c r="D71" s="1" t="s">
        <v>503</v>
      </c>
      <c r="E71" s="1">
        <v>0</v>
      </c>
      <c r="F71" s="1">
        <v>1</v>
      </c>
      <c r="G71" s="1">
        <v>1</v>
      </c>
      <c r="H71" s="1">
        <v>0</v>
      </c>
      <c r="I71" s="1" t="s">
        <v>160</v>
      </c>
      <c r="K71" s="1" t="str">
        <f t="shared" si="2"/>
        <v>CPP</v>
      </c>
    </row>
    <row r="72" spans="1:11" x14ac:dyDescent="0.2">
      <c r="A72" s="1" t="s">
        <v>407</v>
      </c>
      <c r="B72" s="8">
        <v>43308</v>
      </c>
      <c r="C72" s="1" t="s">
        <v>202</v>
      </c>
      <c r="D72" s="1" t="s">
        <v>504</v>
      </c>
      <c r="E72" s="1">
        <v>1</v>
      </c>
      <c r="F72" s="1">
        <v>1</v>
      </c>
      <c r="G72" s="1">
        <v>0</v>
      </c>
      <c r="H72" s="1">
        <v>0</v>
      </c>
      <c r="I72" s="1" t="s">
        <v>160</v>
      </c>
      <c r="K72" s="1" t="str">
        <f t="shared" si="2"/>
        <v>CPP</v>
      </c>
    </row>
    <row r="73" spans="1:11" x14ac:dyDescent="0.2">
      <c r="A73" s="1" t="s">
        <v>408</v>
      </c>
      <c r="B73" s="8">
        <v>43308</v>
      </c>
      <c r="C73" s="1" t="s">
        <v>209</v>
      </c>
      <c r="D73" s="1" t="s">
        <v>505</v>
      </c>
      <c r="E73" s="1">
        <v>1</v>
      </c>
      <c r="F73" s="1">
        <v>0</v>
      </c>
      <c r="G73" s="1">
        <v>0</v>
      </c>
      <c r="H73" s="1">
        <v>0</v>
      </c>
      <c r="I73" s="1" t="s">
        <v>181</v>
      </c>
      <c r="K73" s="1" t="str">
        <f t="shared" si="2"/>
        <v>CPP</v>
      </c>
    </row>
    <row r="74" spans="1:11" x14ac:dyDescent="0.2">
      <c r="A74" s="1" t="s">
        <v>409</v>
      </c>
      <c r="B74" s="8">
        <v>43329</v>
      </c>
      <c r="C74" s="1" t="s">
        <v>202</v>
      </c>
      <c r="D74" s="1" t="s">
        <v>506</v>
      </c>
      <c r="E74" s="1">
        <v>0</v>
      </c>
      <c r="F74" s="1">
        <v>0</v>
      </c>
      <c r="G74" s="1">
        <v>1</v>
      </c>
      <c r="H74" s="1">
        <v>0</v>
      </c>
      <c r="I74" s="1" t="s">
        <v>80</v>
      </c>
      <c r="K74" s="1" t="str">
        <f t="shared" ref="K74:K95" si="3">LEFT(I74,3)</f>
        <v>RT</v>
      </c>
    </row>
    <row r="75" spans="1:11" x14ac:dyDescent="0.2">
      <c r="A75" s="1" t="s">
        <v>410</v>
      </c>
      <c r="B75" s="8">
        <v>43307</v>
      </c>
      <c r="C75" s="1" t="s">
        <v>202</v>
      </c>
      <c r="D75" s="1" t="s">
        <v>443</v>
      </c>
      <c r="E75" s="1">
        <v>0</v>
      </c>
      <c r="F75" s="1">
        <v>1</v>
      </c>
      <c r="G75" s="1">
        <v>0</v>
      </c>
      <c r="H75" s="1">
        <v>0</v>
      </c>
      <c r="I75" s="1" t="s">
        <v>80</v>
      </c>
      <c r="K75" s="1" t="str">
        <f t="shared" si="3"/>
        <v>RT</v>
      </c>
    </row>
    <row r="76" spans="1:11" x14ac:dyDescent="0.2">
      <c r="A76" s="1" t="s">
        <v>411</v>
      </c>
      <c r="B76" s="8">
        <v>43286</v>
      </c>
      <c r="C76" s="1" t="s">
        <v>202</v>
      </c>
      <c r="D76" s="1" t="s">
        <v>507</v>
      </c>
      <c r="E76" s="1">
        <v>0</v>
      </c>
      <c r="F76" s="1">
        <v>0</v>
      </c>
      <c r="G76" s="1">
        <v>1</v>
      </c>
      <c r="H76" s="1">
        <v>0</v>
      </c>
      <c r="I76" s="1" t="s">
        <v>80</v>
      </c>
      <c r="K76" s="1" t="str">
        <f t="shared" si="3"/>
        <v>RT</v>
      </c>
    </row>
    <row r="77" spans="1:11" x14ac:dyDescent="0.2">
      <c r="A77" s="1" t="s">
        <v>412</v>
      </c>
      <c r="B77" s="8">
        <v>43306</v>
      </c>
      <c r="C77" s="1" t="s">
        <v>202</v>
      </c>
      <c r="D77" s="1" t="s">
        <v>508</v>
      </c>
      <c r="E77" s="1">
        <v>0</v>
      </c>
      <c r="F77" s="1">
        <v>0</v>
      </c>
      <c r="G77" s="1">
        <v>1</v>
      </c>
      <c r="H77" s="1">
        <v>0</v>
      </c>
      <c r="I77" s="1" t="s">
        <v>80</v>
      </c>
      <c r="K77" s="1" t="str">
        <f t="shared" si="3"/>
        <v>RT</v>
      </c>
    </row>
    <row r="78" spans="1:11" x14ac:dyDescent="0.2">
      <c r="A78" s="1" t="s">
        <v>413</v>
      </c>
      <c r="B78" s="8">
        <v>43287</v>
      </c>
      <c r="C78" s="1" t="s">
        <v>202</v>
      </c>
      <c r="D78" s="1" t="s">
        <v>509</v>
      </c>
      <c r="E78" s="1">
        <v>1</v>
      </c>
      <c r="F78" s="1">
        <v>0</v>
      </c>
      <c r="G78" s="1">
        <v>0</v>
      </c>
      <c r="H78" s="1">
        <v>0</v>
      </c>
      <c r="I78" s="1" t="s">
        <v>181</v>
      </c>
      <c r="K78" s="1" t="str">
        <f t="shared" si="3"/>
        <v>CPP</v>
      </c>
    </row>
    <row r="79" spans="1:11" x14ac:dyDescent="0.2">
      <c r="A79" s="1" t="s">
        <v>414</v>
      </c>
      <c r="B79" s="8">
        <v>43531</v>
      </c>
      <c r="C79" s="1" t="s">
        <v>209</v>
      </c>
      <c r="D79" s="1" t="s">
        <v>510</v>
      </c>
      <c r="E79" s="1">
        <v>0</v>
      </c>
      <c r="F79" s="1">
        <v>0</v>
      </c>
      <c r="G79" s="1">
        <v>1</v>
      </c>
      <c r="H79" s="1">
        <v>0</v>
      </c>
      <c r="I79" s="1" t="s">
        <v>181</v>
      </c>
      <c r="K79" s="1" t="str">
        <f t="shared" si="3"/>
        <v>CPP</v>
      </c>
    </row>
    <row r="80" spans="1:11" x14ac:dyDescent="0.2">
      <c r="A80" s="1" t="s">
        <v>415</v>
      </c>
      <c r="B80" s="8">
        <v>43265</v>
      </c>
      <c r="C80" s="1" t="s">
        <v>202</v>
      </c>
      <c r="D80" s="1" t="s">
        <v>511</v>
      </c>
      <c r="E80" s="1">
        <v>0</v>
      </c>
      <c r="F80" s="1">
        <v>0</v>
      </c>
      <c r="G80" s="1">
        <v>1</v>
      </c>
      <c r="H80" s="1">
        <v>0</v>
      </c>
      <c r="I80" s="1" t="s">
        <v>160</v>
      </c>
      <c r="K80" s="1" t="str">
        <f t="shared" si="3"/>
        <v>CPP</v>
      </c>
    </row>
    <row r="81" spans="1:11" x14ac:dyDescent="0.2">
      <c r="A81" s="1" t="s">
        <v>416</v>
      </c>
      <c r="B81" s="8">
        <v>43327</v>
      </c>
      <c r="C81" s="1" t="s">
        <v>202</v>
      </c>
      <c r="D81" s="1" t="s">
        <v>512</v>
      </c>
      <c r="E81" s="1">
        <v>0</v>
      </c>
      <c r="F81" s="1">
        <v>1</v>
      </c>
      <c r="G81" s="1">
        <v>0</v>
      </c>
      <c r="H81" s="1">
        <v>0</v>
      </c>
      <c r="I81" s="1" t="s">
        <v>80</v>
      </c>
      <c r="K81" s="1" t="str">
        <f t="shared" si="3"/>
        <v>RT</v>
      </c>
    </row>
    <row r="82" spans="1:11" x14ac:dyDescent="0.2">
      <c r="A82" s="1" t="s">
        <v>417</v>
      </c>
      <c r="B82" s="8">
        <v>43329</v>
      </c>
      <c r="C82" s="1" t="s">
        <v>202</v>
      </c>
      <c r="D82" s="1" t="s">
        <v>513</v>
      </c>
      <c r="E82" s="1">
        <v>0</v>
      </c>
      <c r="F82" s="1">
        <v>0</v>
      </c>
      <c r="G82" s="1">
        <v>0</v>
      </c>
      <c r="H82" s="1">
        <v>0</v>
      </c>
      <c r="I82" s="1" t="s">
        <v>181</v>
      </c>
      <c r="K82" s="1" t="str">
        <f t="shared" si="3"/>
        <v>CPP</v>
      </c>
    </row>
    <row r="83" spans="1:11" x14ac:dyDescent="0.2">
      <c r="A83" s="1" t="s">
        <v>418</v>
      </c>
      <c r="B83" s="8">
        <v>43286</v>
      </c>
      <c r="C83" s="1" t="s">
        <v>202</v>
      </c>
      <c r="D83" s="1" t="s">
        <v>514</v>
      </c>
      <c r="E83" s="1">
        <v>1</v>
      </c>
      <c r="F83" s="1">
        <v>0</v>
      </c>
      <c r="G83" s="1">
        <v>0</v>
      </c>
      <c r="H83" s="1">
        <v>0</v>
      </c>
      <c r="I83" s="1" t="s">
        <v>160</v>
      </c>
      <c r="K83" s="1" t="str">
        <f t="shared" si="3"/>
        <v>CPP</v>
      </c>
    </row>
    <row r="84" spans="1:11" x14ac:dyDescent="0.2">
      <c r="A84" s="1" t="s">
        <v>419</v>
      </c>
      <c r="B84" s="8">
        <v>43486</v>
      </c>
      <c r="C84" s="1" t="s">
        <v>209</v>
      </c>
      <c r="D84" s="1" t="s">
        <v>515</v>
      </c>
      <c r="E84" s="1">
        <v>0</v>
      </c>
      <c r="F84" s="1">
        <v>0</v>
      </c>
      <c r="G84" s="1">
        <v>1</v>
      </c>
      <c r="H84" s="1">
        <v>0</v>
      </c>
      <c r="I84" s="1" t="s">
        <v>80</v>
      </c>
      <c r="K84" s="1" t="str">
        <f t="shared" si="3"/>
        <v>RT</v>
      </c>
    </row>
    <row r="85" spans="1:11" x14ac:dyDescent="0.2">
      <c r="A85" s="1" t="s">
        <v>420</v>
      </c>
      <c r="B85" s="8">
        <v>43489</v>
      </c>
      <c r="C85" s="1" t="s">
        <v>209</v>
      </c>
      <c r="D85" s="1" t="s">
        <v>516</v>
      </c>
      <c r="E85" s="1">
        <v>0</v>
      </c>
      <c r="F85" s="1">
        <v>1</v>
      </c>
      <c r="G85" s="1">
        <v>0</v>
      </c>
      <c r="H85" s="1">
        <v>0</v>
      </c>
      <c r="I85" s="1" t="s">
        <v>80</v>
      </c>
      <c r="K85" s="1" t="str">
        <f t="shared" si="3"/>
        <v>RT</v>
      </c>
    </row>
    <row r="86" spans="1:11" x14ac:dyDescent="0.2">
      <c r="A86" s="1" t="s">
        <v>421</v>
      </c>
      <c r="B86" s="8">
        <v>43286</v>
      </c>
      <c r="C86" s="1" t="s">
        <v>202</v>
      </c>
      <c r="D86" s="1" t="s">
        <v>517</v>
      </c>
      <c r="E86" s="1">
        <v>1</v>
      </c>
      <c r="F86" s="1">
        <v>1</v>
      </c>
      <c r="G86" s="1">
        <v>0</v>
      </c>
      <c r="H86" s="1">
        <v>0</v>
      </c>
      <c r="I86" s="1" t="s">
        <v>80</v>
      </c>
      <c r="K86" s="1" t="str">
        <f t="shared" si="3"/>
        <v>RT</v>
      </c>
    </row>
    <row r="87" spans="1:11" x14ac:dyDescent="0.2">
      <c r="A87" s="1" t="s">
        <v>422</v>
      </c>
      <c r="B87" s="8">
        <v>43286</v>
      </c>
      <c r="C87" s="1" t="s">
        <v>202</v>
      </c>
      <c r="D87" s="1" t="s">
        <v>518</v>
      </c>
      <c r="E87" s="1">
        <v>1</v>
      </c>
      <c r="F87" s="1">
        <v>1</v>
      </c>
      <c r="G87" s="1">
        <v>0</v>
      </c>
      <c r="H87" s="1">
        <v>0</v>
      </c>
      <c r="I87" s="1" t="s">
        <v>80</v>
      </c>
      <c r="K87" s="1" t="str">
        <f t="shared" si="3"/>
        <v>RT</v>
      </c>
    </row>
    <row r="88" spans="1:11" x14ac:dyDescent="0.2">
      <c r="A88" s="1" t="s">
        <v>423</v>
      </c>
      <c r="B88" s="8">
        <v>43307</v>
      </c>
      <c r="C88" s="1" t="s">
        <v>202</v>
      </c>
      <c r="D88" s="1" t="s">
        <v>519</v>
      </c>
      <c r="E88" s="1">
        <v>0</v>
      </c>
      <c r="F88" s="1">
        <v>0</v>
      </c>
      <c r="G88" s="1">
        <v>1</v>
      </c>
      <c r="H88" s="1">
        <v>0</v>
      </c>
      <c r="I88" s="1" t="s">
        <v>181</v>
      </c>
      <c r="K88" s="1" t="str">
        <f t="shared" si="3"/>
        <v>CPP</v>
      </c>
    </row>
    <row r="89" spans="1:11" x14ac:dyDescent="0.2">
      <c r="A89" s="1" t="s">
        <v>424</v>
      </c>
      <c r="B89" s="8">
        <v>43285</v>
      </c>
      <c r="C89" s="1" t="s">
        <v>202</v>
      </c>
      <c r="D89" s="1" t="s">
        <v>520</v>
      </c>
      <c r="E89" s="1">
        <v>1</v>
      </c>
      <c r="F89" s="1">
        <v>0</v>
      </c>
      <c r="G89" s="1">
        <v>0</v>
      </c>
      <c r="H89" s="1">
        <v>0</v>
      </c>
      <c r="I89" s="1" t="s">
        <v>181</v>
      </c>
      <c r="K89" s="1" t="str">
        <f t="shared" si="3"/>
        <v>CPP</v>
      </c>
    </row>
    <row r="90" spans="1:11" x14ac:dyDescent="0.2">
      <c r="A90" s="1" t="s">
        <v>424</v>
      </c>
      <c r="B90" s="8">
        <v>43528</v>
      </c>
      <c r="C90" s="1" t="s">
        <v>209</v>
      </c>
      <c r="D90" s="1" t="s">
        <v>521</v>
      </c>
      <c r="E90" s="1">
        <v>1</v>
      </c>
      <c r="F90" s="1">
        <v>0</v>
      </c>
      <c r="G90" s="1">
        <v>1</v>
      </c>
      <c r="H90" s="1">
        <v>0</v>
      </c>
      <c r="I90" s="1" t="s">
        <v>181</v>
      </c>
      <c r="K90" s="1" t="str">
        <f t="shared" si="3"/>
        <v>CPP</v>
      </c>
    </row>
    <row r="91" spans="1:11" x14ac:dyDescent="0.2">
      <c r="A91" s="1" t="s">
        <v>425</v>
      </c>
      <c r="B91" s="8">
        <v>43327</v>
      </c>
      <c r="C91" s="1" t="s">
        <v>202</v>
      </c>
      <c r="D91" s="48" t="s">
        <v>522</v>
      </c>
      <c r="E91" s="1">
        <v>1</v>
      </c>
      <c r="F91" s="1">
        <v>1</v>
      </c>
      <c r="G91" s="1">
        <v>0</v>
      </c>
      <c r="H91" s="1">
        <v>0</v>
      </c>
      <c r="I91" s="1" t="s">
        <v>80</v>
      </c>
      <c r="K91" s="1" t="str">
        <f t="shared" si="3"/>
        <v>RT</v>
      </c>
    </row>
    <row r="92" spans="1:11" x14ac:dyDescent="0.2">
      <c r="A92" s="1" t="s">
        <v>426</v>
      </c>
      <c r="B92" s="8">
        <v>43308</v>
      </c>
      <c r="C92" s="1" t="s">
        <v>202</v>
      </c>
      <c r="D92" s="1" t="s">
        <v>523</v>
      </c>
      <c r="E92" s="1">
        <v>0</v>
      </c>
      <c r="F92" s="1">
        <v>1</v>
      </c>
      <c r="G92" s="1">
        <v>0</v>
      </c>
      <c r="H92" s="1">
        <v>0</v>
      </c>
      <c r="I92" s="1" t="s">
        <v>181</v>
      </c>
      <c r="K92" s="1" t="str">
        <f t="shared" si="3"/>
        <v>CPP</v>
      </c>
    </row>
    <row r="93" spans="1:11" x14ac:dyDescent="0.2">
      <c r="A93" s="1" t="s">
        <v>427</v>
      </c>
      <c r="B93" s="8">
        <v>43287</v>
      </c>
      <c r="C93" s="1" t="s">
        <v>202</v>
      </c>
      <c r="D93" s="1" t="s">
        <v>459</v>
      </c>
      <c r="E93" s="1">
        <v>1</v>
      </c>
      <c r="F93" s="1">
        <v>0</v>
      </c>
      <c r="G93" s="1">
        <v>0</v>
      </c>
      <c r="H93" s="1">
        <v>0</v>
      </c>
      <c r="I93" s="1" t="s">
        <v>80</v>
      </c>
      <c r="K93" s="1" t="str">
        <f t="shared" si="3"/>
        <v>RT</v>
      </c>
    </row>
    <row r="94" spans="1:11" x14ac:dyDescent="0.2">
      <c r="A94" s="1" t="s">
        <v>428</v>
      </c>
      <c r="B94" s="8">
        <v>43329</v>
      </c>
      <c r="C94" s="1" t="s">
        <v>209</v>
      </c>
      <c r="D94" s="1" t="s">
        <v>524</v>
      </c>
      <c r="E94" s="1">
        <v>1</v>
      </c>
      <c r="F94" s="1">
        <v>0</v>
      </c>
      <c r="G94" s="1">
        <v>0</v>
      </c>
      <c r="H94" s="1">
        <v>0</v>
      </c>
      <c r="I94" s="1" t="s">
        <v>80</v>
      </c>
      <c r="K94" s="1" t="str">
        <f t="shared" si="3"/>
        <v>RT</v>
      </c>
    </row>
    <row r="95" spans="1:11" x14ac:dyDescent="0.2">
      <c r="A95" s="1" t="s">
        <v>429</v>
      </c>
      <c r="B95" s="8">
        <v>43490</v>
      </c>
      <c r="C95" s="1" t="s">
        <v>209</v>
      </c>
      <c r="D95" s="48" t="s">
        <v>525</v>
      </c>
      <c r="E95" s="1">
        <v>1</v>
      </c>
      <c r="F95" s="1">
        <v>0</v>
      </c>
      <c r="G95" s="1">
        <v>1</v>
      </c>
      <c r="H95" s="1">
        <v>0</v>
      </c>
      <c r="I95" s="1" t="s">
        <v>80</v>
      </c>
      <c r="K95" s="1" t="str">
        <f t="shared" si="3"/>
        <v>RT</v>
      </c>
    </row>
    <row r="96" spans="1:11" x14ac:dyDescent="0.2">
      <c r="A96" s="1" t="s">
        <v>430</v>
      </c>
      <c r="B96" s="8">
        <v>43307</v>
      </c>
      <c r="C96" s="1" t="s">
        <v>202</v>
      </c>
      <c r="D96" s="1" t="s">
        <v>526</v>
      </c>
      <c r="E96" s="1">
        <v>1</v>
      </c>
      <c r="F96" s="1">
        <v>0</v>
      </c>
      <c r="G96" s="1">
        <v>0</v>
      </c>
      <c r="H96" s="1">
        <v>0</v>
      </c>
      <c r="I96" s="1" t="s">
        <v>160</v>
      </c>
      <c r="K96" s="1" t="str">
        <f t="shared" ref="K96:K102" si="4">LEFT(I96,3)</f>
        <v>CPP</v>
      </c>
    </row>
    <row r="97" spans="1:11" x14ac:dyDescent="0.2">
      <c r="A97" s="1" t="s">
        <v>431</v>
      </c>
      <c r="B97" s="8">
        <v>43325</v>
      </c>
      <c r="C97" s="1" t="s">
        <v>202</v>
      </c>
      <c r="D97" s="1" t="s">
        <v>527</v>
      </c>
      <c r="E97" s="1">
        <v>0</v>
      </c>
      <c r="F97" s="1">
        <v>0</v>
      </c>
      <c r="G97" s="1">
        <v>1</v>
      </c>
      <c r="H97" s="1">
        <v>0</v>
      </c>
      <c r="I97" s="1" t="s">
        <v>181</v>
      </c>
      <c r="K97" s="1" t="str">
        <f t="shared" si="4"/>
        <v>CPP</v>
      </c>
    </row>
    <row r="98" spans="1:11" x14ac:dyDescent="0.2">
      <c r="A98" s="1" t="s">
        <v>432</v>
      </c>
      <c r="B98" s="8">
        <v>43286</v>
      </c>
      <c r="C98" s="1" t="s">
        <v>202</v>
      </c>
      <c r="D98" s="1" t="s">
        <v>453</v>
      </c>
      <c r="E98" s="1">
        <v>0</v>
      </c>
      <c r="F98" s="1">
        <v>0</v>
      </c>
      <c r="G98" s="1">
        <v>0</v>
      </c>
      <c r="H98" s="1">
        <v>0</v>
      </c>
      <c r="I98" s="1" t="s">
        <v>80</v>
      </c>
      <c r="K98" s="1" t="str">
        <f t="shared" si="4"/>
        <v>RT</v>
      </c>
    </row>
    <row r="99" spans="1:11" x14ac:dyDescent="0.2">
      <c r="A99" s="1" t="s">
        <v>433</v>
      </c>
      <c r="B99" s="8">
        <v>43266</v>
      </c>
      <c r="C99" s="1" t="s">
        <v>202</v>
      </c>
      <c r="D99" s="1" t="s">
        <v>528</v>
      </c>
      <c r="E99" s="1">
        <v>0</v>
      </c>
      <c r="F99" s="1">
        <v>1</v>
      </c>
      <c r="G99" s="1">
        <v>0</v>
      </c>
      <c r="H99" s="1">
        <v>0</v>
      </c>
      <c r="I99" s="1" t="s">
        <v>160</v>
      </c>
      <c r="K99" s="1" t="str">
        <f t="shared" si="4"/>
        <v>CPP</v>
      </c>
    </row>
    <row r="100" spans="1:11" x14ac:dyDescent="0.2">
      <c r="A100" s="1" t="s">
        <v>434</v>
      </c>
      <c r="B100" s="8">
        <v>43264</v>
      </c>
      <c r="C100" s="1" t="s">
        <v>202</v>
      </c>
      <c r="D100" s="1" t="s">
        <v>529</v>
      </c>
      <c r="E100" s="1">
        <v>0</v>
      </c>
      <c r="F100" s="1">
        <v>1</v>
      </c>
      <c r="G100" s="1">
        <v>1</v>
      </c>
      <c r="H100" s="1">
        <v>0</v>
      </c>
      <c r="I100" s="1" t="s">
        <v>160</v>
      </c>
      <c r="K100" s="1" t="str">
        <f t="shared" si="4"/>
        <v>CPP</v>
      </c>
    </row>
    <row r="101" spans="1:11" x14ac:dyDescent="0.2">
      <c r="A101" s="1" t="s">
        <v>435</v>
      </c>
      <c r="B101" s="8">
        <v>43529</v>
      </c>
      <c r="C101" s="1" t="s">
        <v>209</v>
      </c>
      <c r="D101" s="1" t="s">
        <v>530</v>
      </c>
      <c r="E101" s="1">
        <v>0</v>
      </c>
      <c r="F101" s="1">
        <v>0</v>
      </c>
      <c r="G101" s="1">
        <v>1</v>
      </c>
      <c r="H101" s="1">
        <v>0</v>
      </c>
      <c r="I101" s="1" t="s">
        <v>80</v>
      </c>
      <c r="K101" s="1" t="str">
        <f t="shared" si="4"/>
        <v>RT</v>
      </c>
    </row>
    <row r="102" spans="1:11" x14ac:dyDescent="0.2">
      <c r="A102" s="1" t="s">
        <v>436</v>
      </c>
      <c r="B102" s="8">
        <v>43532</v>
      </c>
      <c r="C102" s="1" t="s">
        <v>209</v>
      </c>
      <c r="D102" s="1" t="s">
        <v>531</v>
      </c>
      <c r="E102" s="1">
        <v>0</v>
      </c>
      <c r="F102" s="1">
        <v>0</v>
      </c>
      <c r="G102" s="1">
        <v>0</v>
      </c>
      <c r="H102" s="1">
        <v>1</v>
      </c>
      <c r="I102" s="1" t="s">
        <v>160</v>
      </c>
      <c r="K102" s="1" t="str">
        <f t="shared" si="4"/>
        <v>CPP</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95CF7-E610-42E7-80B4-49AC0810687C}">
  <dimension ref="A1:H5"/>
  <sheetViews>
    <sheetView workbookViewId="0">
      <selection sqref="A1:E5"/>
    </sheetView>
  </sheetViews>
  <sheetFormatPr defaultRowHeight="10" x14ac:dyDescent="0.2"/>
  <sheetData>
    <row r="1" spans="1:8" x14ac:dyDescent="0.2">
      <c r="A1" s="1" t="s">
        <v>322</v>
      </c>
      <c r="B1" s="1" t="s">
        <v>323</v>
      </c>
      <c r="C1" s="1" t="s">
        <v>324</v>
      </c>
      <c r="D1" s="1" t="s">
        <v>325</v>
      </c>
      <c r="E1" s="1" t="s">
        <v>326</v>
      </c>
      <c r="H1" t="s">
        <v>81</v>
      </c>
    </row>
    <row r="2" spans="1:8" x14ac:dyDescent="0.2">
      <c r="A2" s="1" t="s">
        <v>9</v>
      </c>
      <c r="B2" s="1">
        <v>618</v>
      </c>
      <c r="C2" s="1">
        <v>3.5145631067961198</v>
      </c>
      <c r="D2" s="1">
        <v>5.33730471378977</v>
      </c>
      <c r="E2" s="1" t="s">
        <v>327</v>
      </c>
      <c r="H2" t="str">
        <f>$A2&amp;"_"&amp;$E2</f>
        <v>Summer_All Participants</v>
      </c>
    </row>
    <row r="3" spans="1:8" x14ac:dyDescent="0.2">
      <c r="A3" s="1" t="s">
        <v>131</v>
      </c>
      <c r="B3" s="1">
        <v>618</v>
      </c>
      <c r="C3" s="1">
        <v>3.4789644012944998</v>
      </c>
      <c r="D3" s="1">
        <v>6.2115888108153499</v>
      </c>
      <c r="E3" s="1" t="s">
        <v>327</v>
      </c>
      <c r="H3" s="1" t="str">
        <f t="shared" ref="H3:H5" si="0">$A3&amp;"_"&amp;$E3</f>
        <v>Winter_All Participants</v>
      </c>
    </row>
    <row r="4" spans="1:8" x14ac:dyDescent="0.2">
      <c r="A4" s="1" t="s">
        <v>9</v>
      </c>
      <c r="B4" s="1">
        <v>40</v>
      </c>
      <c r="C4" s="1">
        <v>1.7749999999999999</v>
      </c>
      <c r="D4" s="1">
        <v>2.92195491286579</v>
      </c>
      <c r="E4" s="1" t="s">
        <v>191</v>
      </c>
      <c r="H4" s="1" t="str">
        <f t="shared" si="0"/>
        <v>Summer_Open House Attendees</v>
      </c>
    </row>
    <row r="5" spans="1:8" x14ac:dyDescent="0.2">
      <c r="A5" s="1" t="s">
        <v>131</v>
      </c>
      <c r="B5" s="1">
        <v>48</v>
      </c>
      <c r="C5" s="1">
        <v>2.3958333333333299</v>
      </c>
      <c r="D5" s="1">
        <v>5.1477720168621204</v>
      </c>
      <c r="E5" s="1" t="s">
        <v>191</v>
      </c>
      <c r="H5" s="1" t="str">
        <f t="shared" si="0"/>
        <v>Winter_Open House Attendees</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E5980-93C1-49DA-9CD9-ECD2270C068A}">
  <sheetPr>
    <tabColor theme="1"/>
  </sheetPr>
  <dimension ref="A1:E421"/>
  <sheetViews>
    <sheetView topLeftCell="A383" workbookViewId="0">
      <selection activeCell="A421" sqref="A421"/>
    </sheetView>
  </sheetViews>
  <sheetFormatPr defaultRowHeight="10" x14ac:dyDescent="0.2"/>
  <cols>
    <col min="1" max="1" width="16.88671875" customWidth="1"/>
  </cols>
  <sheetData>
    <row r="1" spans="1:5" x14ac:dyDescent="0.2">
      <c r="A1" t="s">
        <v>104</v>
      </c>
      <c r="B1" t="s">
        <v>109</v>
      </c>
    </row>
    <row r="2" spans="1:5" x14ac:dyDescent="0.2">
      <c r="A2" t="s">
        <v>105</v>
      </c>
      <c r="B2" t="s">
        <v>106</v>
      </c>
    </row>
    <row r="4" spans="1:5" x14ac:dyDescent="0.2">
      <c r="A4" s="1" t="s">
        <v>101</v>
      </c>
      <c r="B4" s="1" t="s">
        <v>84</v>
      </c>
      <c r="C4" s="1" t="s">
        <v>102</v>
      </c>
      <c r="D4" s="1" t="s">
        <v>86</v>
      </c>
      <c r="E4" s="1" t="s">
        <v>103</v>
      </c>
    </row>
    <row r="5" spans="1:5" x14ac:dyDescent="0.2">
      <c r="A5" s="8">
        <v>43169</v>
      </c>
      <c r="B5" s="1">
        <v>0</v>
      </c>
      <c r="C5" s="1">
        <v>122</v>
      </c>
      <c r="D5" s="1">
        <v>0</v>
      </c>
      <c r="E5" s="1">
        <v>0</v>
      </c>
    </row>
    <row r="6" spans="1:5" x14ac:dyDescent="0.2">
      <c r="A6" s="8">
        <v>43170</v>
      </c>
      <c r="B6" s="1">
        <v>0</v>
      </c>
      <c r="C6" s="1">
        <v>122</v>
      </c>
      <c r="D6" s="1">
        <v>0</v>
      </c>
      <c r="E6" s="1">
        <v>0</v>
      </c>
    </row>
    <row r="7" spans="1:5" x14ac:dyDescent="0.2">
      <c r="A7" s="8">
        <v>43171</v>
      </c>
      <c r="B7" s="1">
        <v>0</v>
      </c>
      <c r="C7" s="1">
        <v>122</v>
      </c>
      <c r="D7" s="1">
        <v>0</v>
      </c>
      <c r="E7" s="1">
        <v>0</v>
      </c>
    </row>
    <row r="8" spans="1:5" x14ac:dyDescent="0.2">
      <c r="A8" s="8">
        <v>43172</v>
      </c>
      <c r="B8" s="1">
        <v>0</v>
      </c>
      <c r="C8" s="1">
        <v>122</v>
      </c>
      <c r="D8" s="1">
        <v>0</v>
      </c>
      <c r="E8" s="1">
        <v>0</v>
      </c>
    </row>
    <row r="9" spans="1:5" x14ac:dyDescent="0.2">
      <c r="A9" s="8">
        <v>43173</v>
      </c>
      <c r="B9" s="1">
        <v>32</v>
      </c>
      <c r="C9" s="1">
        <v>122</v>
      </c>
      <c r="D9" s="1">
        <v>0</v>
      </c>
      <c r="E9" s="1">
        <v>0</v>
      </c>
    </row>
    <row r="10" spans="1:5" x14ac:dyDescent="0.2">
      <c r="A10" s="8">
        <v>43174</v>
      </c>
      <c r="B10" s="1">
        <v>55</v>
      </c>
      <c r="C10" s="1">
        <v>122</v>
      </c>
      <c r="D10" s="1">
        <v>0</v>
      </c>
      <c r="E10" s="1">
        <v>0</v>
      </c>
    </row>
    <row r="11" spans="1:5" x14ac:dyDescent="0.2">
      <c r="A11" s="8">
        <v>43175</v>
      </c>
      <c r="B11" s="1">
        <v>55</v>
      </c>
      <c r="C11" s="1">
        <v>122</v>
      </c>
      <c r="D11" s="1">
        <v>0</v>
      </c>
      <c r="E11" s="1">
        <v>0</v>
      </c>
    </row>
    <row r="12" spans="1:5" x14ac:dyDescent="0.2">
      <c r="A12" s="8">
        <v>43176</v>
      </c>
      <c r="B12" s="1">
        <v>55</v>
      </c>
      <c r="C12" s="1">
        <v>122</v>
      </c>
      <c r="D12" s="1">
        <v>0</v>
      </c>
      <c r="E12" s="1">
        <v>0</v>
      </c>
    </row>
    <row r="13" spans="1:5" x14ac:dyDescent="0.2">
      <c r="A13" s="8">
        <v>43177</v>
      </c>
      <c r="B13" s="1">
        <v>55</v>
      </c>
      <c r="C13" s="1">
        <v>122</v>
      </c>
      <c r="D13" s="1">
        <v>0</v>
      </c>
      <c r="E13" s="1">
        <v>0</v>
      </c>
    </row>
    <row r="14" spans="1:5" x14ac:dyDescent="0.2">
      <c r="A14" s="8">
        <v>43178</v>
      </c>
      <c r="B14" s="1">
        <v>55</v>
      </c>
      <c r="C14" s="1">
        <v>122</v>
      </c>
      <c r="D14" s="1">
        <v>0</v>
      </c>
      <c r="E14" s="1">
        <v>0</v>
      </c>
    </row>
    <row r="15" spans="1:5" x14ac:dyDescent="0.2">
      <c r="A15" s="8">
        <v>43179</v>
      </c>
      <c r="B15" s="1">
        <v>55</v>
      </c>
      <c r="C15" s="1">
        <v>122</v>
      </c>
      <c r="D15" s="1">
        <v>0</v>
      </c>
      <c r="E15" s="1">
        <v>0</v>
      </c>
    </row>
    <row r="16" spans="1:5" x14ac:dyDescent="0.2">
      <c r="A16" s="8">
        <v>43180</v>
      </c>
      <c r="B16" s="1">
        <v>55</v>
      </c>
      <c r="C16" s="1">
        <v>122</v>
      </c>
      <c r="D16" s="1">
        <v>0</v>
      </c>
      <c r="E16" s="1">
        <v>0</v>
      </c>
    </row>
    <row r="17" spans="1:5" x14ac:dyDescent="0.2">
      <c r="A17" s="8">
        <v>43181</v>
      </c>
      <c r="B17" s="1">
        <v>55</v>
      </c>
      <c r="C17" s="1">
        <v>122</v>
      </c>
      <c r="D17" s="1">
        <v>0</v>
      </c>
      <c r="E17" s="1">
        <v>0</v>
      </c>
    </row>
    <row r="18" spans="1:5" x14ac:dyDescent="0.2">
      <c r="A18" s="8">
        <v>43182</v>
      </c>
      <c r="B18" s="1">
        <v>55</v>
      </c>
      <c r="C18" s="1">
        <v>122</v>
      </c>
      <c r="D18" s="1">
        <v>0</v>
      </c>
      <c r="E18" s="1">
        <v>0</v>
      </c>
    </row>
    <row r="19" spans="1:5" x14ac:dyDescent="0.2">
      <c r="A19" s="8">
        <v>43183</v>
      </c>
      <c r="B19" s="1">
        <v>55</v>
      </c>
      <c r="C19" s="1">
        <v>262</v>
      </c>
      <c r="D19" s="1">
        <v>0</v>
      </c>
      <c r="E19" s="1">
        <v>0</v>
      </c>
    </row>
    <row r="20" spans="1:5" x14ac:dyDescent="0.2">
      <c r="A20" s="8">
        <v>43184</v>
      </c>
      <c r="B20" s="1">
        <v>55</v>
      </c>
      <c r="C20" s="1">
        <v>262</v>
      </c>
      <c r="D20" s="1">
        <v>0</v>
      </c>
      <c r="E20" s="1">
        <v>0</v>
      </c>
    </row>
    <row r="21" spans="1:5" x14ac:dyDescent="0.2">
      <c r="A21" s="8">
        <v>43185</v>
      </c>
      <c r="B21" s="1">
        <v>55</v>
      </c>
      <c r="C21" s="1">
        <v>262</v>
      </c>
      <c r="D21" s="1">
        <v>0</v>
      </c>
      <c r="E21" s="1">
        <v>0</v>
      </c>
    </row>
    <row r="22" spans="1:5" x14ac:dyDescent="0.2">
      <c r="A22" s="8">
        <v>43186</v>
      </c>
      <c r="B22" s="1">
        <v>55</v>
      </c>
      <c r="C22" s="1">
        <v>262</v>
      </c>
      <c r="D22" s="1">
        <v>0</v>
      </c>
      <c r="E22" s="1">
        <v>0</v>
      </c>
    </row>
    <row r="23" spans="1:5" x14ac:dyDescent="0.2">
      <c r="A23" s="8">
        <v>43187</v>
      </c>
      <c r="B23" s="1">
        <v>55</v>
      </c>
      <c r="C23" s="1">
        <v>262</v>
      </c>
      <c r="D23" s="1">
        <v>0</v>
      </c>
      <c r="E23" s="1">
        <v>0</v>
      </c>
    </row>
    <row r="24" spans="1:5" x14ac:dyDescent="0.2">
      <c r="A24" s="8">
        <v>43188</v>
      </c>
      <c r="B24" s="1">
        <v>55</v>
      </c>
      <c r="C24" s="1">
        <v>262</v>
      </c>
      <c r="D24" s="1">
        <v>0</v>
      </c>
      <c r="E24" s="1">
        <v>0</v>
      </c>
    </row>
    <row r="25" spans="1:5" x14ac:dyDescent="0.2">
      <c r="A25" s="8">
        <v>43189</v>
      </c>
      <c r="B25" s="1">
        <v>55</v>
      </c>
      <c r="C25" s="1">
        <v>262</v>
      </c>
      <c r="D25" s="1">
        <v>0</v>
      </c>
      <c r="E25" s="1">
        <v>0</v>
      </c>
    </row>
    <row r="26" spans="1:5" x14ac:dyDescent="0.2">
      <c r="A26" s="8">
        <v>43190</v>
      </c>
      <c r="B26" s="1">
        <v>55</v>
      </c>
      <c r="C26" s="1">
        <v>262</v>
      </c>
      <c r="D26" s="1">
        <v>0</v>
      </c>
      <c r="E26" s="1">
        <v>0</v>
      </c>
    </row>
    <row r="27" spans="1:5" x14ac:dyDescent="0.2">
      <c r="A27" s="8">
        <v>43191</v>
      </c>
      <c r="B27" s="1">
        <v>55</v>
      </c>
      <c r="C27" s="1">
        <v>262</v>
      </c>
      <c r="D27" s="1">
        <v>0</v>
      </c>
      <c r="E27" s="1">
        <v>0</v>
      </c>
    </row>
    <row r="28" spans="1:5" x14ac:dyDescent="0.2">
      <c r="A28" s="8">
        <v>43192</v>
      </c>
      <c r="B28" s="1">
        <v>55</v>
      </c>
      <c r="C28" s="1">
        <v>262</v>
      </c>
      <c r="D28" s="1">
        <v>0</v>
      </c>
      <c r="E28" s="1">
        <v>0</v>
      </c>
    </row>
    <row r="29" spans="1:5" x14ac:dyDescent="0.2">
      <c r="A29" s="8">
        <v>43193</v>
      </c>
      <c r="B29" s="1">
        <v>55</v>
      </c>
      <c r="C29" s="1">
        <v>262</v>
      </c>
      <c r="D29" s="1">
        <v>0</v>
      </c>
      <c r="E29" s="1">
        <v>0</v>
      </c>
    </row>
    <row r="30" spans="1:5" x14ac:dyDescent="0.2">
      <c r="A30" s="8">
        <v>43194</v>
      </c>
      <c r="B30" s="1">
        <v>55</v>
      </c>
      <c r="C30" s="1">
        <v>262</v>
      </c>
      <c r="D30" s="1">
        <v>0</v>
      </c>
      <c r="E30" s="1">
        <v>0</v>
      </c>
    </row>
    <row r="31" spans="1:5" x14ac:dyDescent="0.2">
      <c r="A31" s="8">
        <v>43195</v>
      </c>
      <c r="B31" s="1">
        <v>55</v>
      </c>
      <c r="C31" s="1">
        <v>262</v>
      </c>
      <c r="D31" s="1">
        <v>0</v>
      </c>
      <c r="E31" s="1">
        <v>0</v>
      </c>
    </row>
    <row r="32" spans="1:5" x14ac:dyDescent="0.2">
      <c r="A32" s="8">
        <v>43196</v>
      </c>
      <c r="B32" s="1">
        <v>55</v>
      </c>
      <c r="C32" s="1">
        <v>262</v>
      </c>
      <c r="D32" s="1">
        <v>0</v>
      </c>
      <c r="E32" s="1">
        <v>0</v>
      </c>
    </row>
    <row r="33" spans="1:5" x14ac:dyDescent="0.2">
      <c r="A33" s="8">
        <v>43197</v>
      </c>
      <c r="B33" s="1">
        <v>55</v>
      </c>
      <c r="C33" s="1">
        <v>262</v>
      </c>
      <c r="D33" s="1">
        <v>0</v>
      </c>
      <c r="E33" s="1">
        <v>0</v>
      </c>
    </row>
    <row r="34" spans="1:5" x14ac:dyDescent="0.2">
      <c r="A34" s="8">
        <v>43198</v>
      </c>
      <c r="B34" s="1">
        <v>55</v>
      </c>
      <c r="C34" s="1">
        <v>262</v>
      </c>
      <c r="D34" s="1">
        <v>0</v>
      </c>
      <c r="E34" s="1">
        <v>0</v>
      </c>
    </row>
    <row r="35" spans="1:5" x14ac:dyDescent="0.2">
      <c r="A35" s="8">
        <v>43199</v>
      </c>
      <c r="B35" s="1">
        <v>55</v>
      </c>
      <c r="C35" s="1">
        <v>262</v>
      </c>
      <c r="D35" s="1">
        <v>0</v>
      </c>
      <c r="E35" s="1">
        <v>0</v>
      </c>
    </row>
    <row r="36" spans="1:5" x14ac:dyDescent="0.2">
      <c r="A36" s="8">
        <v>43200</v>
      </c>
      <c r="B36" s="1">
        <v>55</v>
      </c>
      <c r="C36" s="1">
        <v>262</v>
      </c>
      <c r="D36" s="1">
        <v>0</v>
      </c>
      <c r="E36" s="1">
        <v>0</v>
      </c>
    </row>
    <row r="37" spans="1:5" x14ac:dyDescent="0.2">
      <c r="A37" s="8">
        <v>43201</v>
      </c>
      <c r="B37" s="1">
        <v>55</v>
      </c>
      <c r="C37" s="1">
        <v>262</v>
      </c>
      <c r="D37" s="1">
        <v>0</v>
      </c>
      <c r="E37" s="1">
        <v>0</v>
      </c>
    </row>
    <row r="38" spans="1:5" x14ac:dyDescent="0.2">
      <c r="A38" s="8">
        <v>43202</v>
      </c>
      <c r="B38" s="1">
        <v>55</v>
      </c>
      <c r="C38" s="1">
        <v>262</v>
      </c>
      <c r="D38" s="1">
        <v>0</v>
      </c>
      <c r="E38" s="1">
        <v>0</v>
      </c>
    </row>
    <row r="39" spans="1:5" x14ac:dyDescent="0.2">
      <c r="A39" s="8">
        <v>43203</v>
      </c>
      <c r="B39" s="1">
        <v>55</v>
      </c>
      <c r="C39" s="1">
        <v>262</v>
      </c>
      <c r="D39" s="1">
        <v>0</v>
      </c>
      <c r="E39" s="1">
        <v>0</v>
      </c>
    </row>
    <row r="40" spans="1:5" x14ac:dyDescent="0.2">
      <c r="A40" s="8">
        <v>43204</v>
      </c>
      <c r="B40" s="1">
        <v>55</v>
      </c>
      <c r="C40" s="1">
        <v>262</v>
      </c>
      <c r="D40" s="1">
        <v>0</v>
      </c>
      <c r="E40" s="1">
        <v>0</v>
      </c>
    </row>
    <row r="41" spans="1:5" x14ac:dyDescent="0.2">
      <c r="A41" s="8">
        <v>43205</v>
      </c>
      <c r="B41" s="1">
        <v>55</v>
      </c>
      <c r="C41" s="1">
        <v>262</v>
      </c>
      <c r="D41" s="1">
        <v>0</v>
      </c>
      <c r="E41" s="1">
        <v>0</v>
      </c>
    </row>
    <row r="42" spans="1:5" x14ac:dyDescent="0.2">
      <c r="A42" s="8">
        <v>43206</v>
      </c>
      <c r="B42" s="1">
        <v>55</v>
      </c>
      <c r="C42" s="1">
        <v>262</v>
      </c>
      <c r="D42" s="1">
        <v>0</v>
      </c>
      <c r="E42" s="1">
        <v>0</v>
      </c>
    </row>
    <row r="43" spans="1:5" x14ac:dyDescent="0.2">
      <c r="A43" s="8">
        <v>43207</v>
      </c>
      <c r="B43" s="1">
        <v>55</v>
      </c>
      <c r="C43" s="1">
        <v>262</v>
      </c>
      <c r="D43" s="1">
        <v>0</v>
      </c>
      <c r="E43" s="1">
        <v>0</v>
      </c>
    </row>
    <row r="44" spans="1:5" x14ac:dyDescent="0.2">
      <c r="A44" s="8">
        <v>43208</v>
      </c>
      <c r="B44" s="1">
        <v>55</v>
      </c>
      <c r="C44" s="1">
        <v>262</v>
      </c>
      <c r="D44" s="1">
        <v>0</v>
      </c>
      <c r="E44" s="1">
        <v>0</v>
      </c>
    </row>
    <row r="45" spans="1:5" x14ac:dyDescent="0.2">
      <c r="A45" s="8">
        <v>43209</v>
      </c>
      <c r="B45" s="1">
        <v>55</v>
      </c>
      <c r="C45" s="1">
        <v>262</v>
      </c>
      <c r="D45" s="1">
        <v>0</v>
      </c>
      <c r="E45" s="1">
        <v>0</v>
      </c>
    </row>
    <row r="46" spans="1:5" x14ac:dyDescent="0.2">
      <c r="A46" s="8">
        <v>43210</v>
      </c>
      <c r="B46" s="1">
        <v>55</v>
      </c>
      <c r="C46" s="1">
        <v>262</v>
      </c>
      <c r="D46" s="1">
        <v>0</v>
      </c>
      <c r="E46" s="1">
        <v>0</v>
      </c>
    </row>
    <row r="47" spans="1:5" x14ac:dyDescent="0.2">
      <c r="A47" s="8">
        <v>43211</v>
      </c>
      <c r="B47" s="1">
        <v>55</v>
      </c>
      <c r="C47" s="1">
        <v>262</v>
      </c>
      <c r="D47" s="1">
        <v>0</v>
      </c>
      <c r="E47" s="1">
        <v>0</v>
      </c>
    </row>
    <row r="48" spans="1:5" x14ac:dyDescent="0.2">
      <c r="A48" s="8">
        <v>43212</v>
      </c>
      <c r="B48" s="1">
        <v>55</v>
      </c>
      <c r="C48" s="1">
        <v>262</v>
      </c>
      <c r="D48" s="1">
        <v>0</v>
      </c>
      <c r="E48" s="1">
        <v>0</v>
      </c>
    </row>
    <row r="49" spans="1:5" x14ac:dyDescent="0.2">
      <c r="A49" s="8">
        <v>43213</v>
      </c>
      <c r="B49" s="1">
        <v>55</v>
      </c>
      <c r="C49" s="1">
        <v>262</v>
      </c>
      <c r="D49" s="1">
        <v>0</v>
      </c>
      <c r="E49" s="1">
        <v>0</v>
      </c>
    </row>
    <row r="50" spans="1:5" x14ac:dyDescent="0.2">
      <c r="A50" s="8">
        <v>43214</v>
      </c>
      <c r="B50" s="1">
        <v>55</v>
      </c>
      <c r="C50" s="1">
        <v>262</v>
      </c>
      <c r="D50" s="1">
        <v>0</v>
      </c>
      <c r="E50" s="1">
        <v>0</v>
      </c>
    </row>
    <row r="51" spans="1:5" x14ac:dyDescent="0.2">
      <c r="A51" s="8">
        <v>43215</v>
      </c>
      <c r="B51" s="1">
        <v>55</v>
      </c>
      <c r="C51" s="1">
        <v>262</v>
      </c>
      <c r="D51" s="1">
        <v>0</v>
      </c>
      <c r="E51" s="1">
        <v>0</v>
      </c>
    </row>
    <row r="52" spans="1:5" x14ac:dyDescent="0.2">
      <c r="A52" s="8">
        <v>43216</v>
      </c>
      <c r="B52" s="1">
        <v>55</v>
      </c>
      <c r="C52" s="1">
        <v>262</v>
      </c>
      <c r="D52" s="1">
        <v>0</v>
      </c>
      <c r="E52" s="1">
        <v>0</v>
      </c>
    </row>
    <row r="53" spans="1:5" x14ac:dyDescent="0.2">
      <c r="A53" s="8">
        <v>43217</v>
      </c>
      <c r="B53" s="1">
        <v>55</v>
      </c>
      <c r="C53" s="1">
        <v>262</v>
      </c>
      <c r="D53" s="1">
        <v>0</v>
      </c>
      <c r="E53" s="1">
        <v>0</v>
      </c>
    </row>
    <row r="54" spans="1:5" x14ac:dyDescent="0.2">
      <c r="A54" s="8">
        <v>43218</v>
      </c>
      <c r="B54" s="1">
        <v>55</v>
      </c>
      <c r="C54" s="1">
        <v>262</v>
      </c>
      <c r="D54" s="1">
        <v>0</v>
      </c>
      <c r="E54" s="1">
        <v>0</v>
      </c>
    </row>
    <row r="55" spans="1:5" x14ac:dyDescent="0.2">
      <c r="A55" s="8">
        <v>43219</v>
      </c>
      <c r="B55" s="1">
        <v>55</v>
      </c>
      <c r="C55" s="1">
        <v>262</v>
      </c>
      <c r="D55" s="1">
        <v>0</v>
      </c>
      <c r="E55" s="1">
        <v>0</v>
      </c>
    </row>
    <row r="56" spans="1:5" x14ac:dyDescent="0.2">
      <c r="A56" s="8">
        <v>43220</v>
      </c>
      <c r="B56" s="1">
        <v>55</v>
      </c>
      <c r="C56" s="1">
        <v>262</v>
      </c>
      <c r="D56" s="1">
        <v>0</v>
      </c>
      <c r="E56" s="1">
        <v>0</v>
      </c>
    </row>
    <row r="57" spans="1:5" x14ac:dyDescent="0.2">
      <c r="A57" s="8">
        <v>43221</v>
      </c>
      <c r="B57" s="1">
        <v>55</v>
      </c>
      <c r="C57" s="1">
        <v>262</v>
      </c>
      <c r="D57" s="1">
        <v>0</v>
      </c>
      <c r="E57" s="1">
        <v>0</v>
      </c>
    </row>
    <row r="58" spans="1:5" x14ac:dyDescent="0.2">
      <c r="A58" s="8">
        <v>43222</v>
      </c>
      <c r="B58" s="1">
        <v>55</v>
      </c>
      <c r="C58" s="1">
        <v>262</v>
      </c>
      <c r="D58" s="1">
        <v>0</v>
      </c>
      <c r="E58" s="1">
        <v>0</v>
      </c>
    </row>
    <row r="59" spans="1:5" x14ac:dyDescent="0.2">
      <c r="A59" s="8">
        <v>43223</v>
      </c>
      <c r="B59" s="1">
        <v>55</v>
      </c>
      <c r="C59" s="1">
        <v>262</v>
      </c>
      <c r="D59" s="1">
        <v>0</v>
      </c>
      <c r="E59" s="1">
        <v>0</v>
      </c>
    </row>
    <row r="60" spans="1:5" x14ac:dyDescent="0.2">
      <c r="A60" s="8">
        <v>43224</v>
      </c>
      <c r="B60" s="1">
        <v>55</v>
      </c>
      <c r="C60" s="1">
        <v>262</v>
      </c>
      <c r="D60" s="1">
        <v>0</v>
      </c>
      <c r="E60" s="1">
        <v>0</v>
      </c>
    </row>
    <row r="61" spans="1:5" x14ac:dyDescent="0.2">
      <c r="A61" s="8">
        <v>43225</v>
      </c>
      <c r="B61" s="1">
        <v>55</v>
      </c>
      <c r="C61" s="1">
        <v>262</v>
      </c>
      <c r="D61" s="1">
        <v>0</v>
      </c>
      <c r="E61" s="1">
        <v>0</v>
      </c>
    </row>
    <row r="62" spans="1:5" x14ac:dyDescent="0.2">
      <c r="A62" s="8">
        <v>43226</v>
      </c>
      <c r="B62" s="1">
        <v>55</v>
      </c>
      <c r="C62" s="1">
        <v>262</v>
      </c>
      <c r="D62" s="1">
        <v>0</v>
      </c>
      <c r="E62" s="1">
        <v>0</v>
      </c>
    </row>
    <row r="63" spans="1:5" x14ac:dyDescent="0.2">
      <c r="A63" s="8">
        <v>43227</v>
      </c>
      <c r="B63" s="1">
        <v>55</v>
      </c>
      <c r="C63" s="1">
        <v>262</v>
      </c>
      <c r="D63" s="1">
        <v>0</v>
      </c>
      <c r="E63" s="1">
        <v>0</v>
      </c>
    </row>
    <row r="64" spans="1:5" x14ac:dyDescent="0.2">
      <c r="A64" s="8">
        <v>43228</v>
      </c>
      <c r="B64" s="1">
        <v>55</v>
      </c>
      <c r="C64" s="1">
        <v>262</v>
      </c>
      <c r="D64" s="1">
        <v>0</v>
      </c>
      <c r="E64" s="1">
        <v>0</v>
      </c>
    </row>
    <row r="65" spans="1:5" x14ac:dyDescent="0.2">
      <c r="A65" s="8">
        <v>43229</v>
      </c>
      <c r="B65" s="1">
        <v>55</v>
      </c>
      <c r="C65" s="1">
        <v>262</v>
      </c>
      <c r="D65" s="1">
        <v>0</v>
      </c>
      <c r="E65" s="1">
        <v>0</v>
      </c>
    </row>
    <row r="66" spans="1:5" x14ac:dyDescent="0.2">
      <c r="A66" s="8">
        <v>43230</v>
      </c>
      <c r="B66" s="1">
        <v>55</v>
      </c>
      <c r="C66" s="1">
        <v>262</v>
      </c>
      <c r="D66" s="1">
        <v>0</v>
      </c>
      <c r="E66" s="1">
        <v>0</v>
      </c>
    </row>
    <row r="67" spans="1:5" x14ac:dyDescent="0.2">
      <c r="A67" s="8">
        <v>43231</v>
      </c>
      <c r="B67" s="1">
        <v>55</v>
      </c>
      <c r="C67" s="1">
        <v>262</v>
      </c>
      <c r="D67" s="1">
        <v>0</v>
      </c>
      <c r="E67" s="1">
        <v>0</v>
      </c>
    </row>
    <row r="68" spans="1:5" x14ac:dyDescent="0.2">
      <c r="A68" s="8">
        <v>43232</v>
      </c>
      <c r="B68" s="1">
        <v>55</v>
      </c>
      <c r="C68" s="1">
        <v>262</v>
      </c>
      <c r="D68" s="1">
        <v>0</v>
      </c>
      <c r="E68" s="1">
        <v>0</v>
      </c>
    </row>
    <row r="69" spans="1:5" x14ac:dyDescent="0.2">
      <c r="A69" s="8">
        <v>43233</v>
      </c>
      <c r="B69" s="1">
        <v>55</v>
      </c>
      <c r="C69" s="1">
        <v>262</v>
      </c>
      <c r="D69" s="1">
        <v>0</v>
      </c>
      <c r="E69" s="1">
        <v>0</v>
      </c>
    </row>
    <row r="70" spans="1:5" x14ac:dyDescent="0.2">
      <c r="A70" s="8">
        <v>43234</v>
      </c>
      <c r="B70" s="1">
        <v>55</v>
      </c>
      <c r="C70" s="1">
        <v>262</v>
      </c>
      <c r="D70" s="1">
        <v>0</v>
      </c>
      <c r="E70" s="1">
        <v>0</v>
      </c>
    </row>
    <row r="71" spans="1:5" x14ac:dyDescent="0.2">
      <c r="A71" s="8">
        <v>43235</v>
      </c>
      <c r="B71" s="1">
        <v>55</v>
      </c>
      <c r="C71" s="1">
        <v>262</v>
      </c>
      <c r="D71" s="1">
        <v>0</v>
      </c>
      <c r="E71" s="1">
        <v>0</v>
      </c>
    </row>
    <row r="72" spans="1:5" x14ac:dyDescent="0.2">
      <c r="A72" s="8">
        <v>43236</v>
      </c>
      <c r="B72" s="1">
        <v>55</v>
      </c>
      <c r="C72" s="1">
        <v>262</v>
      </c>
      <c r="D72" s="1">
        <v>0</v>
      </c>
      <c r="E72" s="1">
        <v>0</v>
      </c>
    </row>
    <row r="73" spans="1:5" x14ac:dyDescent="0.2">
      <c r="A73" s="8">
        <v>43237</v>
      </c>
      <c r="B73" s="1">
        <v>55</v>
      </c>
      <c r="C73" s="1">
        <v>262</v>
      </c>
      <c r="D73" s="1">
        <v>0</v>
      </c>
      <c r="E73" s="1">
        <v>0</v>
      </c>
    </row>
    <row r="74" spans="1:5" x14ac:dyDescent="0.2">
      <c r="A74" s="8">
        <v>43238</v>
      </c>
      <c r="B74" s="1">
        <v>55</v>
      </c>
      <c r="C74" s="1">
        <v>262</v>
      </c>
      <c r="D74" s="1">
        <v>0</v>
      </c>
      <c r="E74" s="1">
        <v>0</v>
      </c>
    </row>
    <row r="75" spans="1:5" x14ac:dyDescent="0.2">
      <c r="A75" s="8">
        <v>43239</v>
      </c>
      <c r="B75" s="1">
        <v>55</v>
      </c>
      <c r="C75" s="1">
        <v>262</v>
      </c>
      <c r="D75" s="1">
        <v>0</v>
      </c>
      <c r="E75" s="1">
        <v>0</v>
      </c>
    </row>
    <row r="76" spans="1:5" x14ac:dyDescent="0.2">
      <c r="A76" s="8">
        <v>43240</v>
      </c>
      <c r="B76" s="1">
        <v>55</v>
      </c>
      <c r="C76" s="1">
        <v>262</v>
      </c>
      <c r="D76" s="1">
        <v>0</v>
      </c>
      <c r="E76" s="1">
        <v>0</v>
      </c>
    </row>
    <row r="77" spans="1:5" x14ac:dyDescent="0.2">
      <c r="A77" s="8">
        <v>43241</v>
      </c>
      <c r="B77" s="1">
        <v>55</v>
      </c>
      <c r="C77" s="1">
        <v>262</v>
      </c>
      <c r="D77" s="1">
        <v>0</v>
      </c>
      <c r="E77" s="1">
        <v>0</v>
      </c>
    </row>
    <row r="78" spans="1:5" x14ac:dyDescent="0.2">
      <c r="A78" s="8">
        <v>43242</v>
      </c>
      <c r="B78" s="1">
        <v>55</v>
      </c>
      <c r="C78" s="1">
        <v>262</v>
      </c>
      <c r="D78" s="1">
        <v>0</v>
      </c>
      <c r="E78" s="1">
        <v>0</v>
      </c>
    </row>
    <row r="79" spans="1:5" x14ac:dyDescent="0.2">
      <c r="A79" s="8">
        <v>43243</v>
      </c>
      <c r="B79" s="1">
        <v>55</v>
      </c>
      <c r="C79" s="1">
        <v>262</v>
      </c>
      <c r="D79" s="1">
        <v>0</v>
      </c>
      <c r="E79" s="1">
        <v>0</v>
      </c>
    </row>
    <row r="80" spans="1:5" x14ac:dyDescent="0.2">
      <c r="A80" s="8">
        <v>43244</v>
      </c>
      <c r="B80" s="1">
        <v>55</v>
      </c>
      <c r="C80" s="1">
        <v>262</v>
      </c>
      <c r="D80" s="1">
        <v>0</v>
      </c>
      <c r="E80" s="1">
        <v>0</v>
      </c>
    </row>
    <row r="81" spans="1:5" x14ac:dyDescent="0.2">
      <c r="A81" s="8">
        <v>43245</v>
      </c>
      <c r="B81" s="1">
        <v>55</v>
      </c>
      <c r="C81" s="1">
        <v>262</v>
      </c>
      <c r="D81" s="1">
        <v>0</v>
      </c>
      <c r="E81" s="1">
        <v>0</v>
      </c>
    </row>
    <row r="82" spans="1:5" x14ac:dyDescent="0.2">
      <c r="A82" s="8">
        <v>43246</v>
      </c>
      <c r="B82" s="1">
        <v>55</v>
      </c>
      <c r="C82" s="1">
        <v>262</v>
      </c>
      <c r="D82" s="1">
        <v>0</v>
      </c>
      <c r="E82" s="1">
        <v>0</v>
      </c>
    </row>
    <row r="83" spans="1:5" x14ac:dyDescent="0.2">
      <c r="A83" s="8">
        <v>43247</v>
      </c>
      <c r="B83" s="1">
        <v>55</v>
      </c>
      <c r="C83" s="1">
        <v>262</v>
      </c>
      <c r="D83" s="1">
        <v>0</v>
      </c>
      <c r="E83" s="1">
        <v>0</v>
      </c>
    </row>
    <row r="84" spans="1:5" x14ac:dyDescent="0.2">
      <c r="A84" s="8">
        <v>43248</v>
      </c>
      <c r="B84" s="1">
        <v>55</v>
      </c>
      <c r="C84" s="1">
        <v>262</v>
      </c>
      <c r="D84" s="1">
        <v>0</v>
      </c>
      <c r="E84" s="1">
        <v>0</v>
      </c>
    </row>
    <row r="85" spans="1:5" x14ac:dyDescent="0.2">
      <c r="A85" s="8">
        <v>43249</v>
      </c>
      <c r="B85" s="1">
        <v>55</v>
      </c>
      <c r="C85" s="1">
        <v>262</v>
      </c>
      <c r="D85" s="1">
        <v>0</v>
      </c>
      <c r="E85" s="1">
        <v>0</v>
      </c>
    </row>
    <row r="86" spans="1:5" x14ac:dyDescent="0.2">
      <c r="A86" s="8">
        <v>43250</v>
      </c>
      <c r="B86" s="1">
        <v>55</v>
      </c>
      <c r="C86" s="1">
        <v>262</v>
      </c>
      <c r="D86" s="1">
        <v>0</v>
      </c>
      <c r="E86" s="1">
        <v>0</v>
      </c>
    </row>
    <row r="87" spans="1:5" x14ac:dyDescent="0.2">
      <c r="A87" s="8">
        <v>43251</v>
      </c>
      <c r="B87" s="1">
        <v>55</v>
      </c>
      <c r="C87" s="1">
        <v>262</v>
      </c>
      <c r="D87" s="1">
        <v>0</v>
      </c>
      <c r="E87" s="1">
        <v>0</v>
      </c>
    </row>
    <row r="88" spans="1:5" x14ac:dyDescent="0.2">
      <c r="A88" s="8">
        <v>43252</v>
      </c>
      <c r="B88" s="1">
        <v>55</v>
      </c>
      <c r="C88" s="1">
        <v>262</v>
      </c>
      <c r="D88" s="1">
        <v>0</v>
      </c>
      <c r="E88" s="1">
        <v>0</v>
      </c>
    </row>
    <row r="89" spans="1:5" x14ac:dyDescent="0.2">
      <c r="A89" s="8">
        <v>43253</v>
      </c>
      <c r="B89" s="1">
        <v>55</v>
      </c>
      <c r="C89" s="1">
        <v>262</v>
      </c>
      <c r="D89" s="1">
        <v>0</v>
      </c>
      <c r="E89" s="1">
        <v>0</v>
      </c>
    </row>
    <row r="90" spans="1:5" x14ac:dyDescent="0.2">
      <c r="A90" s="8">
        <v>43254</v>
      </c>
      <c r="B90" s="1">
        <v>55</v>
      </c>
      <c r="C90" s="1">
        <v>262</v>
      </c>
      <c r="D90" s="1">
        <v>0</v>
      </c>
      <c r="E90" s="1">
        <v>0</v>
      </c>
    </row>
    <row r="91" spans="1:5" x14ac:dyDescent="0.2">
      <c r="A91" s="8">
        <v>43255</v>
      </c>
      <c r="B91" s="1">
        <v>55</v>
      </c>
      <c r="C91" s="1">
        <v>262</v>
      </c>
      <c r="D91" s="1">
        <v>0</v>
      </c>
      <c r="E91" s="1">
        <v>0</v>
      </c>
    </row>
    <row r="92" spans="1:5" x14ac:dyDescent="0.2">
      <c r="A92" s="8">
        <v>43256</v>
      </c>
      <c r="B92" s="1">
        <v>55</v>
      </c>
      <c r="C92" s="1">
        <v>262</v>
      </c>
      <c r="D92" s="1">
        <v>0</v>
      </c>
      <c r="E92" s="1">
        <v>0</v>
      </c>
    </row>
    <row r="93" spans="1:5" x14ac:dyDescent="0.2">
      <c r="A93" s="8">
        <v>43257</v>
      </c>
      <c r="B93" s="1">
        <v>55</v>
      </c>
      <c r="C93" s="1">
        <v>262</v>
      </c>
      <c r="D93" s="1">
        <v>0</v>
      </c>
      <c r="E93" s="1">
        <v>0</v>
      </c>
    </row>
    <row r="94" spans="1:5" x14ac:dyDescent="0.2">
      <c r="A94" s="8">
        <v>43258</v>
      </c>
      <c r="B94" s="1">
        <v>55</v>
      </c>
      <c r="C94" s="1">
        <v>262</v>
      </c>
      <c r="D94" s="1">
        <v>0</v>
      </c>
      <c r="E94" s="1">
        <v>0</v>
      </c>
    </row>
    <row r="95" spans="1:5" x14ac:dyDescent="0.2">
      <c r="A95" s="8">
        <v>43259</v>
      </c>
      <c r="B95" s="1">
        <v>55</v>
      </c>
      <c r="C95" s="1">
        <v>262</v>
      </c>
      <c r="D95" s="1">
        <v>0</v>
      </c>
      <c r="E95" s="1">
        <v>0</v>
      </c>
    </row>
    <row r="96" spans="1:5" x14ac:dyDescent="0.2">
      <c r="A96" s="8">
        <v>43260</v>
      </c>
      <c r="B96" s="1">
        <v>55</v>
      </c>
      <c r="C96" s="1">
        <v>262</v>
      </c>
      <c r="D96" s="1">
        <v>0</v>
      </c>
      <c r="E96" s="1">
        <v>0</v>
      </c>
    </row>
    <row r="97" spans="1:5" x14ac:dyDescent="0.2">
      <c r="A97" s="8">
        <v>43261</v>
      </c>
      <c r="B97" s="1">
        <v>55</v>
      </c>
      <c r="C97" s="1">
        <v>262</v>
      </c>
      <c r="D97" s="1">
        <v>0</v>
      </c>
      <c r="E97" s="1">
        <v>0</v>
      </c>
    </row>
    <row r="98" spans="1:5" x14ac:dyDescent="0.2">
      <c r="A98" s="8">
        <v>43262</v>
      </c>
      <c r="B98" s="1">
        <v>55</v>
      </c>
      <c r="C98" s="1">
        <v>262</v>
      </c>
      <c r="D98" s="1">
        <v>1</v>
      </c>
      <c r="E98" s="1">
        <v>0</v>
      </c>
    </row>
    <row r="99" spans="1:5" x14ac:dyDescent="0.2">
      <c r="A99" s="8">
        <v>43263</v>
      </c>
      <c r="B99" s="1">
        <v>55</v>
      </c>
      <c r="C99" s="1">
        <v>262</v>
      </c>
      <c r="D99" s="1">
        <v>2</v>
      </c>
      <c r="E99" s="1">
        <v>0</v>
      </c>
    </row>
    <row r="100" spans="1:5" x14ac:dyDescent="0.2">
      <c r="A100" s="8">
        <v>43264</v>
      </c>
      <c r="B100" s="1">
        <v>55</v>
      </c>
      <c r="C100" s="1">
        <v>262</v>
      </c>
      <c r="D100" s="1">
        <v>3</v>
      </c>
      <c r="E100" s="1">
        <v>0</v>
      </c>
    </row>
    <row r="101" spans="1:5" x14ac:dyDescent="0.2">
      <c r="A101" s="8">
        <v>43265</v>
      </c>
      <c r="B101" s="1">
        <v>55</v>
      </c>
      <c r="C101" s="1">
        <v>262</v>
      </c>
      <c r="D101" s="1">
        <v>9</v>
      </c>
      <c r="E101" s="1">
        <v>0</v>
      </c>
    </row>
    <row r="102" spans="1:5" x14ac:dyDescent="0.2">
      <c r="A102" s="8">
        <v>43266</v>
      </c>
      <c r="B102" s="1">
        <v>55</v>
      </c>
      <c r="C102" s="1">
        <v>262</v>
      </c>
      <c r="D102" s="1">
        <v>14</v>
      </c>
      <c r="E102" s="1">
        <v>0</v>
      </c>
    </row>
    <row r="103" spans="1:5" x14ac:dyDescent="0.2">
      <c r="A103" s="8">
        <v>43267</v>
      </c>
      <c r="B103" s="1">
        <v>55</v>
      </c>
      <c r="C103" s="1">
        <v>262</v>
      </c>
      <c r="D103" s="1">
        <v>14</v>
      </c>
      <c r="E103" s="1">
        <v>0</v>
      </c>
    </row>
    <row r="104" spans="1:5" x14ac:dyDescent="0.2">
      <c r="A104" s="8">
        <v>43268</v>
      </c>
      <c r="B104" s="1">
        <v>55</v>
      </c>
      <c r="C104" s="1">
        <v>262</v>
      </c>
      <c r="D104" s="1">
        <v>14</v>
      </c>
      <c r="E104" s="1">
        <v>0</v>
      </c>
    </row>
    <row r="105" spans="1:5" x14ac:dyDescent="0.2">
      <c r="A105" s="8">
        <v>43269</v>
      </c>
      <c r="B105" s="1">
        <v>55</v>
      </c>
      <c r="C105" s="1">
        <v>262</v>
      </c>
      <c r="D105" s="1">
        <v>14</v>
      </c>
      <c r="E105" s="1">
        <v>0</v>
      </c>
    </row>
    <row r="106" spans="1:5" x14ac:dyDescent="0.2">
      <c r="A106" s="8">
        <v>43270</v>
      </c>
      <c r="B106" s="1">
        <v>55</v>
      </c>
      <c r="C106" s="1">
        <v>262</v>
      </c>
      <c r="D106" s="1">
        <v>14</v>
      </c>
      <c r="E106" s="1">
        <v>0</v>
      </c>
    </row>
    <row r="107" spans="1:5" x14ac:dyDescent="0.2">
      <c r="A107" s="8">
        <v>43271</v>
      </c>
      <c r="B107" s="1">
        <v>55</v>
      </c>
      <c r="C107" s="1">
        <v>262</v>
      </c>
      <c r="D107" s="1">
        <v>14</v>
      </c>
      <c r="E107" s="1">
        <v>0</v>
      </c>
    </row>
    <row r="108" spans="1:5" x14ac:dyDescent="0.2">
      <c r="A108" s="8">
        <v>43272</v>
      </c>
      <c r="B108" s="1">
        <v>55</v>
      </c>
      <c r="C108" s="1">
        <v>262</v>
      </c>
      <c r="D108" s="1">
        <v>14</v>
      </c>
      <c r="E108" s="1">
        <v>0</v>
      </c>
    </row>
    <row r="109" spans="1:5" x14ac:dyDescent="0.2">
      <c r="A109" s="8">
        <v>43273</v>
      </c>
      <c r="B109" s="1">
        <v>55</v>
      </c>
      <c r="C109" s="1">
        <v>262</v>
      </c>
      <c r="D109" s="1">
        <v>14</v>
      </c>
      <c r="E109" s="1">
        <v>0</v>
      </c>
    </row>
    <row r="110" spans="1:5" x14ac:dyDescent="0.2">
      <c r="A110" s="8">
        <v>43274</v>
      </c>
      <c r="B110" s="1">
        <v>55</v>
      </c>
      <c r="C110" s="1">
        <v>262</v>
      </c>
      <c r="D110" s="1">
        <v>14</v>
      </c>
      <c r="E110" s="1">
        <v>0</v>
      </c>
    </row>
    <row r="111" spans="1:5" x14ac:dyDescent="0.2">
      <c r="A111" s="8">
        <v>43275</v>
      </c>
      <c r="B111" s="1">
        <v>55</v>
      </c>
      <c r="C111" s="1">
        <v>262</v>
      </c>
      <c r="D111" s="1">
        <v>14</v>
      </c>
      <c r="E111" s="1">
        <v>0</v>
      </c>
    </row>
    <row r="112" spans="1:5" x14ac:dyDescent="0.2">
      <c r="A112" s="8">
        <v>43276</v>
      </c>
      <c r="B112" s="1">
        <v>55</v>
      </c>
      <c r="C112" s="1">
        <v>262</v>
      </c>
      <c r="D112" s="1">
        <v>14</v>
      </c>
      <c r="E112" s="1">
        <v>0</v>
      </c>
    </row>
    <row r="113" spans="1:5" x14ac:dyDescent="0.2">
      <c r="A113" s="8">
        <v>43277</v>
      </c>
      <c r="B113" s="1">
        <v>55</v>
      </c>
      <c r="C113" s="1">
        <v>262</v>
      </c>
      <c r="D113" s="1">
        <v>14</v>
      </c>
      <c r="E113" s="1">
        <v>0</v>
      </c>
    </row>
    <row r="114" spans="1:5" x14ac:dyDescent="0.2">
      <c r="A114" s="8">
        <v>43278</v>
      </c>
      <c r="B114" s="1">
        <v>55</v>
      </c>
      <c r="C114" s="1">
        <v>262</v>
      </c>
      <c r="D114" s="1">
        <v>14</v>
      </c>
      <c r="E114" s="1">
        <v>0</v>
      </c>
    </row>
    <row r="115" spans="1:5" x14ac:dyDescent="0.2">
      <c r="A115" s="8">
        <v>43279</v>
      </c>
      <c r="B115" s="1">
        <v>55</v>
      </c>
      <c r="C115" s="1">
        <v>262</v>
      </c>
      <c r="D115" s="1">
        <v>14</v>
      </c>
      <c r="E115" s="1">
        <v>0</v>
      </c>
    </row>
    <row r="116" spans="1:5" x14ac:dyDescent="0.2">
      <c r="A116" s="8">
        <v>43280</v>
      </c>
      <c r="B116" s="1">
        <v>55</v>
      </c>
      <c r="C116" s="1">
        <v>262</v>
      </c>
      <c r="D116" s="1">
        <v>14</v>
      </c>
      <c r="E116" s="1">
        <v>0</v>
      </c>
    </row>
    <row r="117" spans="1:5" x14ac:dyDescent="0.2">
      <c r="A117" s="8">
        <v>43281</v>
      </c>
      <c r="B117" s="1">
        <v>55</v>
      </c>
      <c r="C117" s="1">
        <v>262</v>
      </c>
      <c r="D117" s="1">
        <v>14</v>
      </c>
      <c r="E117" s="1">
        <v>0</v>
      </c>
    </row>
    <row r="118" spans="1:5" x14ac:dyDescent="0.2">
      <c r="A118" s="8">
        <v>43282</v>
      </c>
      <c r="B118" s="1">
        <v>55</v>
      </c>
      <c r="C118" s="1">
        <v>262</v>
      </c>
      <c r="D118" s="1">
        <v>14</v>
      </c>
      <c r="E118" s="1">
        <v>0</v>
      </c>
    </row>
    <row r="119" spans="1:5" x14ac:dyDescent="0.2">
      <c r="A119" s="8">
        <v>43283</v>
      </c>
      <c r="B119" s="1">
        <v>55</v>
      </c>
      <c r="C119" s="1">
        <v>262</v>
      </c>
      <c r="D119" s="1">
        <v>14</v>
      </c>
      <c r="E119" s="1">
        <v>0</v>
      </c>
    </row>
    <row r="120" spans="1:5" x14ac:dyDescent="0.2">
      <c r="A120" s="8">
        <v>43284</v>
      </c>
      <c r="B120" s="1">
        <v>55</v>
      </c>
      <c r="C120" s="1">
        <v>262</v>
      </c>
      <c r="D120" s="1">
        <v>18</v>
      </c>
      <c r="E120" s="1">
        <v>0</v>
      </c>
    </row>
    <row r="121" spans="1:5" x14ac:dyDescent="0.2">
      <c r="A121" s="8">
        <v>43285</v>
      </c>
      <c r="B121" s="1">
        <v>55</v>
      </c>
      <c r="C121" s="1">
        <v>262</v>
      </c>
      <c r="D121" s="1">
        <v>20</v>
      </c>
      <c r="E121" s="1">
        <v>0</v>
      </c>
    </row>
    <row r="122" spans="1:5" x14ac:dyDescent="0.2">
      <c r="A122" s="8">
        <v>43286</v>
      </c>
      <c r="B122" s="1">
        <v>55</v>
      </c>
      <c r="C122" s="1">
        <v>262</v>
      </c>
      <c r="D122" s="1">
        <v>28</v>
      </c>
      <c r="E122" s="1">
        <v>0</v>
      </c>
    </row>
    <row r="123" spans="1:5" x14ac:dyDescent="0.2">
      <c r="A123" s="8">
        <v>43287</v>
      </c>
      <c r="B123" s="1">
        <v>55</v>
      </c>
      <c r="C123" s="1">
        <v>262</v>
      </c>
      <c r="D123" s="1">
        <v>38</v>
      </c>
      <c r="E123" s="1">
        <v>0</v>
      </c>
    </row>
    <row r="124" spans="1:5" x14ac:dyDescent="0.2">
      <c r="A124" s="8">
        <v>43288</v>
      </c>
      <c r="B124" s="1">
        <v>55</v>
      </c>
      <c r="C124" s="1">
        <v>262</v>
      </c>
      <c r="D124" s="1">
        <v>38</v>
      </c>
      <c r="E124" s="1">
        <v>0</v>
      </c>
    </row>
    <row r="125" spans="1:5" x14ac:dyDescent="0.2">
      <c r="A125" s="8">
        <v>43289</v>
      </c>
      <c r="B125" s="1">
        <v>55</v>
      </c>
      <c r="C125" s="1">
        <v>262</v>
      </c>
      <c r="D125" s="1">
        <v>38</v>
      </c>
      <c r="E125" s="1">
        <v>0</v>
      </c>
    </row>
    <row r="126" spans="1:5" x14ac:dyDescent="0.2">
      <c r="A126" s="8">
        <v>43290</v>
      </c>
      <c r="B126" s="1">
        <v>55</v>
      </c>
      <c r="C126" s="1">
        <v>262</v>
      </c>
      <c r="D126" s="1">
        <v>38</v>
      </c>
      <c r="E126" s="1">
        <v>0</v>
      </c>
    </row>
    <row r="127" spans="1:5" x14ac:dyDescent="0.2">
      <c r="A127" s="8">
        <v>43291</v>
      </c>
      <c r="B127" s="1">
        <v>55</v>
      </c>
      <c r="C127" s="1">
        <v>262</v>
      </c>
      <c r="D127" s="1">
        <v>38</v>
      </c>
      <c r="E127" s="1">
        <v>0</v>
      </c>
    </row>
    <row r="128" spans="1:5" x14ac:dyDescent="0.2">
      <c r="A128" s="8">
        <v>43292</v>
      </c>
      <c r="B128" s="1">
        <v>55</v>
      </c>
      <c r="C128" s="1">
        <v>262</v>
      </c>
      <c r="D128" s="1">
        <v>38</v>
      </c>
      <c r="E128" s="1">
        <v>0</v>
      </c>
    </row>
    <row r="129" spans="1:5" x14ac:dyDescent="0.2">
      <c r="A129" s="8">
        <v>43293</v>
      </c>
      <c r="B129" s="1">
        <v>55</v>
      </c>
      <c r="C129" s="1">
        <v>262</v>
      </c>
      <c r="D129" s="1">
        <v>38</v>
      </c>
      <c r="E129" s="1">
        <v>0</v>
      </c>
    </row>
    <row r="130" spans="1:5" x14ac:dyDescent="0.2">
      <c r="A130" s="8">
        <v>43294</v>
      </c>
      <c r="B130" s="1">
        <v>55</v>
      </c>
      <c r="C130" s="1">
        <v>262</v>
      </c>
      <c r="D130" s="1">
        <v>38</v>
      </c>
      <c r="E130" s="1">
        <v>0</v>
      </c>
    </row>
    <row r="131" spans="1:5" x14ac:dyDescent="0.2">
      <c r="A131" s="8">
        <v>43295</v>
      </c>
      <c r="B131" s="1">
        <v>55</v>
      </c>
      <c r="C131" s="1">
        <v>262</v>
      </c>
      <c r="D131" s="1">
        <v>38</v>
      </c>
      <c r="E131" s="1">
        <v>0</v>
      </c>
    </row>
    <row r="132" spans="1:5" x14ac:dyDescent="0.2">
      <c r="A132" s="8">
        <v>43296</v>
      </c>
      <c r="B132" s="1">
        <v>55</v>
      </c>
      <c r="C132" s="1">
        <v>262</v>
      </c>
      <c r="D132" s="1">
        <v>38</v>
      </c>
      <c r="E132" s="1">
        <v>0</v>
      </c>
    </row>
    <row r="133" spans="1:5" x14ac:dyDescent="0.2">
      <c r="A133" s="8">
        <v>43297</v>
      </c>
      <c r="B133" s="1">
        <v>55</v>
      </c>
      <c r="C133" s="1">
        <v>262</v>
      </c>
      <c r="D133" s="1">
        <v>38</v>
      </c>
      <c r="E133" s="1">
        <v>0</v>
      </c>
    </row>
    <row r="134" spans="1:5" x14ac:dyDescent="0.2">
      <c r="A134" s="8">
        <v>43298</v>
      </c>
      <c r="B134" s="1">
        <v>55</v>
      </c>
      <c r="C134" s="1">
        <v>262</v>
      </c>
      <c r="D134" s="1">
        <v>38</v>
      </c>
      <c r="E134" s="1">
        <v>0</v>
      </c>
    </row>
    <row r="135" spans="1:5" x14ac:dyDescent="0.2">
      <c r="A135" s="8">
        <v>43299</v>
      </c>
      <c r="B135" s="1">
        <v>55</v>
      </c>
      <c r="C135" s="1">
        <v>262</v>
      </c>
      <c r="D135" s="1">
        <v>38</v>
      </c>
      <c r="E135" s="1">
        <v>0</v>
      </c>
    </row>
    <row r="136" spans="1:5" x14ac:dyDescent="0.2">
      <c r="A136" s="8">
        <v>43300</v>
      </c>
      <c r="B136" s="1">
        <v>55</v>
      </c>
      <c r="C136" s="1">
        <v>262</v>
      </c>
      <c r="D136" s="1">
        <v>38</v>
      </c>
      <c r="E136" s="1">
        <v>0</v>
      </c>
    </row>
    <row r="137" spans="1:5" x14ac:dyDescent="0.2">
      <c r="A137" s="8">
        <v>43301</v>
      </c>
      <c r="B137" s="1">
        <v>55</v>
      </c>
      <c r="C137" s="1">
        <v>262</v>
      </c>
      <c r="D137" s="1">
        <v>38</v>
      </c>
      <c r="E137" s="1">
        <v>0</v>
      </c>
    </row>
    <row r="138" spans="1:5" x14ac:dyDescent="0.2">
      <c r="A138" s="8">
        <v>43302</v>
      </c>
      <c r="B138" s="1">
        <v>55</v>
      </c>
      <c r="C138" s="1">
        <v>262</v>
      </c>
      <c r="D138" s="1">
        <v>38</v>
      </c>
      <c r="E138" s="1">
        <v>0</v>
      </c>
    </row>
    <row r="139" spans="1:5" x14ac:dyDescent="0.2">
      <c r="A139" s="8">
        <v>43303</v>
      </c>
      <c r="B139" s="1">
        <v>55</v>
      </c>
      <c r="C139" s="1">
        <v>262</v>
      </c>
      <c r="D139" s="1">
        <v>38</v>
      </c>
      <c r="E139" s="1">
        <v>0</v>
      </c>
    </row>
    <row r="140" spans="1:5" x14ac:dyDescent="0.2">
      <c r="A140" s="8">
        <v>43304</v>
      </c>
      <c r="B140" s="1">
        <v>55</v>
      </c>
      <c r="C140" s="1">
        <v>262</v>
      </c>
      <c r="D140" s="1">
        <v>42</v>
      </c>
      <c r="E140" s="1">
        <v>0</v>
      </c>
    </row>
    <row r="141" spans="1:5" x14ac:dyDescent="0.2">
      <c r="A141" s="8">
        <v>43305</v>
      </c>
      <c r="B141" s="1">
        <v>55</v>
      </c>
      <c r="C141" s="1">
        <v>262</v>
      </c>
      <c r="D141" s="1">
        <v>46</v>
      </c>
      <c r="E141" s="1">
        <v>0</v>
      </c>
    </row>
    <row r="142" spans="1:5" x14ac:dyDescent="0.2">
      <c r="A142" s="8">
        <v>43306</v>
      </c>
      <c r="B142" s="1">
        <v>55</v>
      </c>
      <c r="C142" s="1">
        <v>262</v>
      </c>
      <c r="D142" s="1">
        <v>48</v>
      </c>
      <c r="E142" s="1">
        <v>0</v>
      </c>
    </row>
    <row r="143" spans="1:5" x14ac:dyDescent="0.2">
      <c r="A143" s="8">
        <v>43307</v>
      </c>
      <c r="B143" s="1">
        <v>55</v>
      </c>
      <c r="C143" s="1">
        <v>262</v>
      </c>
      <c r="D143" s="1">
        <v>58</v>
      </c>
      <c r="E143" s="1">
        <v>0</v>
      </c>
    </row>
    <row r="144" spans="1:5" x14ac:dyDescent="0.2">
      <c r="A144" s="8">
        <v>43308</v>
      </c>
      <c r="B144" s="1">
        <v>55</v>
      </c>
      <c r="C144" s="1">
        <v>262</v>
      </c>
      <c r="D144" s="1">
        <v>71</v>
      </c>
      <c r="E144" s="1">
        <v>0</v>
      </c>
    </row>
    <row r="145" spans="1:5" x14ac:dyDescent="0.2">
      <c r="A145" s="8">
        <v>43309</v>
      </c>
      <c r="B145" s="1">
        <v>55</v>
      </c>
      <c r="C145" s="1">
        <v>262</v>
      </c>
      <c r="D145" s="1">
        <v>71</v>
      </c>
      <c r="E145" s="1">
        <v>0</v>
      </c>
    </row>
    <row r="146" spans="1:5" x14ac:dyDescent="0.2">
      <c r="A146" s="8">
        <v>43310</v>
      </c>
      <c r="B146" s="1">
        <v>55</v>
      </c>
      <c r="C146" s="1">
        <v>262</v>
      </c>
      <c r="D146" s="1">
        <v>71</v>
      </c>
      <c r="E146" s="1">
        <v>0</v>
      </c>
    </row>
    <row r="147" spans="1:5" x14ac:dyDescent="0.2">
      <c r="A147" s="8">
        <v>43311</v>
      </c>
      <c r="B147" s="1">
        <v>55</v>
      </c>
      <c r="C147" s="1">
        <v>262</v>
      </c>
      <c r="D147" s="1">
        <v>71</v>
      </c>
      <c r="E147" s="1">
        <v>0</v>
      </c>
    </row>
    <row r="148" spans="1:5" x14ac:dyDescent="0.2">
      <c r="A148" s="8">
        <v>43312</v>
      </c>
      <c r="B148" s="1">
        <v>55</v>
      </c>
      <c r="C148" s="1">
        <v>262</v>
      </c>
      <c r="D148" s="1">
        <v>71</v>
      </c>
      <c r="E148" s="1">
        <v>0</v>
      </c>
    </row>
    <row r="149" spans="1:5" x14ac:dyDescent="0.2">
      <c r="A149" s="8">
        <v>43313</v>
      </c>
      <c r="B149" s="1">
        <v>55</v>
      </c>
      <c r="C149" s="1">
        <v>262</v>
      </c>
      <c r="D149" s="1">
        <v>71</v>
      </c>
      <c r="E149" s="1">
        <v>0</v>
      </c>
    </row>
    <row r="150" spans="1:5" x14ac:dyDescent="0.2">
      <c r="A150" s="8">
        <v>43314</v>
      </c>
      <c r="B150" s="1">
        <v>55</v>
      </c>
      <c r="C150" s="1">
        <v>262</v>
      </c>
      <c r="D150" s="1">
        <v>71</v>
      </c>
      <c r="E150" s="1">
        <v>0</v>
      </c>
    </row>
    <row r="151" spans="1:5" x14ac:dyDescent="0.2">
      <c r="A151" s="8">
        <v>43315</v>
      </c>
      <c r="B151" s="1">
        <v>55</v>
      </c>
      <c r="C151" s="1">
        <v>262</v>
      </c>
      <c r="D151" s="1">
        <v>71</v>
      </c>
      <c r="E151" s="1">
        <v>0</v>
      </c>
    </row>
    <row r="152" spans="1:5" x14ac:dyDescent="0.2">
      <c r="A152" s="8">
        <v>43316</v>
      </c>
      <c r="B152" s="1">
        <v>55</v>
      </c>
      <c r="C152" s="1">
        <v>262</v>
      </c>
      <c r="D152" s="1">
        <v>71</v>
      </c>
      <c r="E152" s="1">
        <v>0</v>
      </c>
    </row>
    <row r="153" spans="1:5" x14ac:dyDescent="0.2">
      <c r="A153" s="8">
        <v>43317</v>
      </c>
      <c r="B153" s="1">
        <v>55</v>
      </c>
      <c r="C153" s="1">
        <v>262</v>
      </c>
      <c r="D153" s="1">
        <v>71</v>
      </c>
      <c r="E153" s="1">
        <v>0</v>
      </c>
    </row>
    <row r="154" spans="1:5" x14ac:dyDescent="0.2">
      <c r="A154" s="8">
        <v>43318</v>
      </c>
      <c r="B154" s="1">
        <v>55</v>
      </c>
      <c r="C154" s="1">
        <v>262</v>
      </c>
      <c r="D154" s="1">
        <v>71</v>
      </c>
      <c r="E154" s="1">
        <v>0</v>
      </c>
    </row>
    <row r="155" spans="1:5" x14ac:dyDescent="0.2">
      <c r="A155" s="8">
        <v>43319</v>
      </c>
      <c r="B155" s="1">
        <v>55</v>
      </c>
      <c r="C155" s="1">
        <v>262</v>
      </c>
      <c r="D155" s="1">
        <v>71</v>
      </c>
      <c r="E155" s="1">
        <v>0</v>
      </c>
    </row>
    <row r="156" spans="1:5" x14ac:dyDescent="0.2">
      <c r="A156" s="8">
        <v>43320</v>
      </c>
      <c r="B156" s="1">
        <v>55</v>
      </c>
      <c r="C156" s="1">
        <v>262</v>
      </c>
      <c r="D156" s="1">
        <v>71</v>
      </c>
      <c r="E156" s="1">
        <v>0</v>
      </c>
    </row>
    <row r="157" spans="1:5" x14ac:dyDescent="0.2">
      <c r="A157" s="8">
        <v>43321</v>
      </c>
      <c r="B157" s="1">
        <v>55</v>
      </c>
      <c r="C157" s="1">
        <v>262</v>
      </c>
      <c r="D157" s="1">
        <v>71</v>
      </c>
      <c r="E157" s="1">
        <v>0</v>
      </c>
    </row>
    <row r="158" spans="1:5" x14ac:dyDescent="0.2">
      <c r="A158" s="8">
        <v>43322</v>
      </c>
      <c r="B158" s="1">
        <v>55</v>
      </c>
      <c r="C158" s="1">
        <v>262</v>
      </c>
      <c r="D158" s="1">
        <v>71</v>
      </c>
      <c r="E158" s="1">
        <v>0</v>
      </c>
    </row>
    <row r="159" spans="1:5" x14ac:dyDescent="0.2">
      <c r="A159" s="8">
        <v>43323</v>
      </c>
      <c r="B159" s="1">
        <v>55</v>
      </c>
      <c r="C159" s="1">
        <v>262</v>
      </c>
      <c r="D159" s="1">
        <v>71</v>
      </c>
      <c r="E159" s="1">
        <v>0</v>
      </c>
    </row>
    <row r="160" spans="1:5" x14ac:dyDescent="0.2">
      <c r="A160" s="8">
        <v>43324</v>
      </c>
      <c r="B160" s="1">
        <v>55</v>
      </c>
      <c r="C160" s="1">
        <v>262</v>
      </c>
      <c r="D160" s="1">
        <v>71</v>
      </c>
      <c r="E160" s="1">
        <v>0</v>
      </c>
    </row>
    <row r="161" spans="1:5" x14ac:dyDescent="0.2">
      <c r="A161" s="8">
        <v>43325</v>
      </c>
      <c r="B161" s="1">
        <v>55</v>
      </c>
      <c r="C161" s="1">
        <v>262</v>
      </c>
      <c r="D161" s="1">
        <v>72</v>
      </c>
      <c r="E161" s="1">
        <v>0</v>
      </c>
    </row>
    <row r="162" spans="1:5" x14ac:dyDescent="0.2">
      <c r="A162" s="8">
        <v>43326</v>
      </c>
      <c r="B162" s="1">
        <v>55</v>
      </c>
      <c r="C162" s="1">
        <v>262</v>
      </c>
      <c r="D162" s="1">
        <v>72</v>
      </c>
      <c r="E162" s="1">
        <v>0</v>
      </c>
    </row>
    <row r="163" spans="1:5" x14ac:dyDescent="0.2">
      <c r="A163" s="8">
        <v>43327</v>
      </c>
      <c r="B163" s="1">
        <v>55</v>
      </c>
      <c r="C163" s="1">
        <v>262</v>
      </c>
      <c r="D163" s="1">
        <v>77</v>
      </c>
      <c r="E163" s="1">
        <v>0</v>
      </c>
    </row>
    <row r="164" spans="1:5" x14ac:dyDescent="0.2">
      <c r="A164" s="8">
        <v>43328</v>
      </c>
      <c r="B164" s="1">
        <v>55</v>
      </c>
      <c r="C164" s="1">
        <v>262</v>
      </c>
      <c r="D164" s="1">
        <v>81</v>
      </c>
      <c r="E164" s="1">
        <v>0</v>
      </c>
    </row>
    <row r="165" spans="1:5" x14ac:dyDescent="0.2">
      <c r="A165" s="8">
        <v>43329</v>
      </c>
      <c r="B165" s="1">
        <v>55</v>
      </c>
      <c r="C165" s="1">
        <v>262</v>
      </c>
      <c r="D165" s="1">
        <v>86</v>
      </c>
      <c r="E165" s="1">
        <v>0</v>
      </c>
    </row>
    <row r="166" spans="1:5" x14ac:dyDescent="0.2">
      <c r="A166" s="8">
        <v>43330</v>
      </c>
      <c r="B166" s="1">
        <v>55</v>
      </c>
      <c r="C166" s="1">
        <v>262</v>
      </c>
      <c r="D166" s="1">
        <v>86</v>
      </c>
      <c r="E166" s="1">
        <v>0</v>
      </c>
    </row>
    <row r="167" spans="1:5" x14ac:dyDescent="0.2">
      <c r="A167" s="8">
        <v>43331</v>
      </c>
      <c r="B167" s="1">
        <v>55</v>
      </c>
      <c r="C167" s="1">
        <v>262</v>
      </c>
      <c r="D167" s="1">
        <v>86</v>
      </c>
      <c r="E167" s="1">
        <v>0</v>
      </c>
    </row>
    <row r="168" spans="1:5" x14ac:dyDescent="0.2">
      <c r="A168" s="8">
        <v>43332</v>
      </c>
      <c r="B168" s="1">
        <v>55</v>
      </c>
      <c r="C168" s="1">
        <v>262</v>
      </c>
      <c r="D168" s="1">
        <v>86</v>
      </c>
      <c r="E168" s="1">
        <v>0</v>
      </c>
    </row>
    <row r="169" spans="1:5" x14ac:dyDescent="0.2">
      <c r="A169" s="8">
        <v>43333</v>
      </c>
      <c r="B169" s="1">
        <v>55</v>
      </c>
      <c r="C169" s="1">
        <v>262</v>
      </c>
      <c r="D169" s="1">
        <v>86</v>
      </c>
      <c r="E169" s="1">
        <v>0</v>
      </c>
    </row>
    <row r="170" spans="1:5" x14ac:dyDescent="0.2">
      <c r="A170" s="8">
        <v>43334</v>
      </c>
      <c r="B170" s="1">
        <v>55</v>
      </c>
      <c r="C170" s="1">
        <v>262</v>
      </c>
      <c r="D170" s="1">
        <v>86</v>
      </c>
      <c r="E170" s="1">
        <v>0</v>
      </c>
    </row>
    <row r="171" spans="1:5" x14ac:dyDescent="0.2">
      <c r="A171" s="8">
        <v>43335</v>
      </c>
      <c r="B171" s="1">
        <v>55</v>
      </c>
      <c r="C171" s="1">
        <v>262</v>
      </c>
      <c r="D171" s="1">
        <v>86</v>
      </c>
      <c r="E171" s="1">
        <v>0</v>
      </c>
    </row>
    <row r="172" spans="1:5" x14ac:dyDescent="0.2">
      <c r="A172" s="8">
        <v>43336</v>
      </c>
      <c r="B172" s="1">
        <v>55</v>
      </c>
      <c r="C172" s="1">
        <v>262</v>
      </c>
      <c r="D172" s="1">
        <v>86</v>
      </c>
      <c r="E172" s="1">
        <v>0</v>
      </c>
    </row>
    <row r="173" spans="1:5" x14ac:dyDescent="0.2">
      <c r="A173" s="8">
        <v>43337</v>
      </c>
      <c r="B173" s="1">
        <v>55</v>
      </c>
      <c r="C173" s="1">
        <v>262</v>
      </c>
      <c r="D173" s="1">
        <v>86</v>
      </c>
      <c r="E173" s="1">
        <v>0</v>
      </c>
    </row>
    <row r="174" spans="1:5" x14ac:dyDescent="0.2">
      <c r="A174" s="8">
        <v>43338</v>
      </c>
      <c r="B174" s="1">
        <v>55</v>
      </c>
      <c r="C174" s="1">
        <v>262</v>
      </c>
      <c r="D174" s="1">
        <v>86</v>
      </c>
      <c r="E174" s="1">
        <v>0</v>
      </c>
    </row>
    <row r="175" spans="1:5" x14ac:dyDescent="0.2">
      <c r="A175" s="8">
        <v>43339</v>
      </c>
      <c r="B175" s="1">
        <v>55</v>
      </c>
      <c r="C175" s="1">
        <v>262</v>
      </c>
      <c r="D175" s="1">
        <v>86</v>
      </c>
      <c r="E175" s="1">
        <v>0</v>
      </c>
    </row>
    <row r="176" spans="1:5" x14ac:dyDescent="0.2">
      <c r="A176" s="8">
        <v>43340</v>
      </c>
      <c r="B176" s="1">
        <v>55</v>
      </c>
      <c r="C176" s="1">
        <v>262</v>
      </c>
      <c r="D176" s="1">
        <v>86</v>
      </c>
      <c r="E176" s="1">
        <v>37</v>
      </c>
    </row>
    <row r="177" spans="1:5" x14ac:dyDescent="0.2">
      <c r="A177" s="8">
        <v>43341</v>
      </c>
      <c r="B177" s="1">
        <v>55</v>
      </c>
      <c r="C177" s="1">
        <v>262</v>
      </c>
      <c r="D177" s="1">
        <v>86</v>
      </c>
      <c r="E177" s="1">
        <v>37</v>
      </c>
    </row>
    <row r="178" spans="1:5" x14ac:dyDescent="0.2">
      <c r="A178" s="8">
        <v>43342</v>
      </c>
      <c r="B178" s="1">
        <v>55</v>
      </c>
      <c r="C178" s="1">
        <v>262</v>
      </c>
      <c r="D178" s="1">
        <v>86</v>
      </c>
      <c r="E178" s="1">
        <v>37</v>
      </c>
    </row>
    <row r="179" spans="1:5" x14ac:dyDescent="0.2">
      <c r="A179" s="8">
        <v>43343</v>
      </c>
      <c r="B179" s="1">
        <v>55</v>
      </c>
      <c r="C179" s="1">
        <v>262</v>
      </c>
      <c r="D179" s="1">
        <v>86</v>
      </c>
      <c r="E179" s="1">
        <v>37</v>
      </c>
    </row>
    <row r="180" spans="1:5" x14ac:dyDescent="0.2">
      <c r="A180" s="8">
        <v>43344</v>
      </c>
      <c r="B180" s="1">
        <v>55</v>
      </c>
      <c r="C180" s="1">
        <v>262</v>
      </c>
      <c r="D180" s="1">
        <v>86</v>
      </c>
      <c r="E180" s="1">
        <v>37</v>
      </c>
    </row>
    <row r="181" spans="1:5" x14ac:dyDescent="0.2">
      <c r="A181" s="8">
        <v>43345</v>
      </c>
      <c r="B181" s="1">
        <v>55</v>
      </c>
      <c r="C181" s="1">
        <v>262</v>
      </c>
      <c r="D181" s="1">
        <v>86</v>
      </c>
      <c r="E181" s="1">
        <v>37</v>
      </c>
    </row>
    <row r="182" spans="1:5" x14ac:dyDescent="0.2">
      <c r="A182" s="8">
        <v>43346</v>
      </c>
      <c r="B182" s="1">
        <v>55</v>
      </c>
      <c r="C182" s="1">
        <v>262</v>
      </c>
      <c r="D182" s="1">
        <v>86</v>
      </c>
      <c r="E182" s="1">
        <v>37</v>
      </c>
    </row>
    <row r="183" spans="1:5" x14ac:dyDescent="0.2">
      <c r="A183" s="8">
        <v>43347</v>
      </c>
      <c r="B183" s="1">
        <v>55</v>
      </c>
      <c r="C183" s="1">
        <v>262</v>
      </c>
      <c r="D183" s="1">
        <v>86</v>
      </c>
      <c r="E183" s="1">
        <v>37</v>
      </c>
    </row>
    <row r="184" spans="1:5" x14ac:dyDescent="0.2">
      <c r="A184" s="8">
        <v>43348</v>
      </c>
      <c r="B184" s="1">
        <v>55</v>
      </c>
      <c r="C184" s="1">
        <v>262</v>
      </c>
      <c r="D184" s="1">
        <v>86</v>
      </c>
      <c r="E184" s="1">
        <v>37</v>
      </c>
    </row>
    <row r="185" spans="1:5" x14ac:dyDescent="0.2">
      <c r="A185" s="8">
        <v>43349</v>
      </c>
      <c r="B185" s="1">
        <v>55</v>
      </c>
      <c r="C185" s="1">
        <v>262</v>
      </c>
      <c r="D185" s="1">
        <v>86</v>
      </c>
      <c r="E185" s="1">
        <v>37</v>
      </c>
    </row>
    <row r="186" spans="1:5" x14ac:dyDescent="0.2">
      <c r="A186" s="8">
        <v>43350</v>
      </c>
      <c r="B186" s="1">
        <v>55</v>
      </c>
      <c r="C186" s="1">
        <v>262</v>
      </c>
      <c r="D186" s="1">
        <v>86</v>
      </c>
      <c r="E186" s="1">
        <v>37</v>
      </c>
    </row>
    <row r="187" spans="1:5" x14ac:dyDescent="0.2">
      <c r="A187" s="8">
        <v>43351</v>
      </c>
      <c r="B187" s="1">
        <v>55</v>
      </c>
      <c r="C187" s="1">
        <v>262</v>
      </c>
      <c r="D187" s="1">
        <v>86</v>
      </c>
      <c r="E187" s="1">
        <v>37</v>
      </c>
    </row>
    <row r="188" spans="1:5" x14ac:dyDescent="0.2">
      <c r="A188" s="8">
        <v>43352</v>
      </c>
      <c r="B188" s="1">
        <v>55</v>
      </c>
      <c r="C188" s="1">
        <v>262</v>
      </c>
      <c r="D188" s="1">
        <v>86</v>
      </c>
      <c r="E188" s="1">
        <v>37</v>
      </c>
    </row>
    <row r="189" spans="1:5" x14ac:dyDescent="0.2">
      <c r="A189" s="8">
        <v>43353</v>
      </c>
      <c r="B189" s="1">
        <v>55</v>
      </c>
      <c r="C189" s="1">
        <v>262</v>
      </c>
      <c r="D189" s="1">
        <v>86</v>
      </c>
      <c r="E189" s="1">
        <v>37</v>
      </c>
    </row>
    <row r="190" spans="1:5" x14ac:dyDescent="0.2">
      <c r="A190" s="8">
        <v>43354</v>
      </c>
      <c r="B190" s="1">
        <v>55</v>
      </c>
      <c r="C190" s="1">
        <v>262</v>
      </c>
      <c r="D190" s="1">
        <v>86</v>
      </c>
      <c r="E190" s="1">
        <v>37</v>
      </c>
    </row>
    <row r="191" spans="1:5" x14ac:dyDescent="0.2">
      <c r="A191" s="8">
        <v>43355</v>
      </c>
      <c r="B191" s="1">
        <v>55</v>
      </c>
      <c r="C191" s="1">
        <v>262</v>
      </c>
      <c r="D191" s="1">
        <v>86</v>
      </c>
      <c r="E191" s="1">
        <v>37</v>
      </c>
    </row>
    <row r="192" spans="1:5" x14ac:dyDescent="0.2">
      <c r="A192" s="8">
        <v>43356</v>
      </c>
      <c r="B192" s="1">
        <v>55</v>
      </c>
      <c r="C192" s="1">
        <v>262</v>
      </c>
      <c r="D192" s="1">
        <v>86</v>
      </c>
      <c r="E192" s="1">
        <v>37</v>
      </c>
    </row>
    <row r="193" spans="1:5" x14ac:dyDescent="0.2">
      <c r="A193" s="8">
        <v>43357</v>
      </c>
      <c r="B193" s="1">
        <v>55</v>
      </c>
      <c r="C193" s="1">
        <v>262</v>
      </c>
      <c r="D193" s="1">
        <v>86</v>
      </c>
      <c r="E193" s="1">
        <v>37</v>
      </c>
    </row>
    <row r="194" spans="1:5" x14ac:dyDescent="0.2">
      <c r="A194" s="8">
        <v>43358</v>
      </c>
      <c r="B194" s="1">
        <v>55</v>
      </c>
      <c r="C194" s="1">
        <v>262</v>
      </c>
      <c r="D194" s="1">
        <v>86</v>
      </c>
      <c r="E194" s="1">
        <v>37</v>
      </c>
    </row>
    <row r="195" spans="1:5" x14ac:dyDescent="0.2">
      <c r="A195" s="8">
        <v>43359</v>
      </c>
      <c r="B195" s="1">
        <v>55</v>
      </c>
      <c r="C195" s="1">
        <v>262</v>
      </c>
      <c r="D195" s="1">
        <v>86</v>
      </c>
      <c r="E195" s="1">
        <v>37</v>
      </c>
    </row>
    <row r="196" spans="1:5" x14ac:dyDescent="0.2">
      <c r="A196" s="8">
        <v>43360</v>
      </c>
      <c r="B196" s="1">
        <v>55</v>
      </c>
      <c r="C196" s="1">
        <v>262</v>
      </c>
      <c r="D196" s="1">
        <v>86</v>
      </c>
      <c r="E196" s="1">
        <v>37</v>
      </c>
    </row>
    <row r="197" spans="1:5" x14ac:dyDescent="0.2">
      <c r="A197" s="8">
        <v>43361</v>
      </c>
      <c r="B197" s="1">
        <v>55</v>
      </c>
      <c r="C197" s="1">
        <v>262</v>
      </c>
      <c r="D197" s="1">
        <v>86</v>
      </c>
      <c r="E197" s="1">
        <v>37</v>
      </c>
    </row>
    <row r="198" spans="1:5" x14ac:dyDescent="0.2">
      <c r="A198" s="8">
        <v>43362</v>
      </c>
      <c r="B198" s="1">
        <v>55</v>
      </c>
      <c r="C198" s="1">
        <v>262</v>
      </c>
      <c r="D198" s="1">
        <v>86</v>
      </c>
      <c r="E198" s="1">
        <v>37</v>
      </c>
    </row>
    <row r="199" spans="1:5" x14ac:dyDescent="0.2">
      <c r="A199" s="8">
        <v>43363</v>
      </c>
      <c r="B199" s="1">
        <v>55</v>
      </c>
      <c r="C199" s="1">
        <v>262</v>
      </c>
      <c r="D199" s="1">
        <v>86</v>
      </c>
      <c r="E199" s="1">
        <v>37</v>
      </c>
    </row>
    <row r="200" spans="1:5" x14ac:dyDescent="0.2">
      <c r="A200" s="8">
        <v>43364</v>
      </c>
      <c r="B200" s="1">
        <v>55</v>
      </c>
      <c r="C200" s="1">
        <v>262</v>
      </c>
      <c r="D200" s="1">
        <v>86</v>
      </c>
      <c r="E200" s="1">
        <v>37</v>
      </c>
    </row>
    <row r="201" spans="1:5" x14ac:dyDescent="0.2">
      <c r="A201" s="8">
        <v>43365</v>
      </c>
      <c r="B201" s="1">
        <v>55</v>
      </c>
      <c r="C201" s="1">
        <v>262</v>
      </c>
      <c r="D201" s="1">
        <v>86</v>
      </c>
      <c r="E201" s="1">
        <v>37</v>
      </c>
    </row>
    <row r="202" spans="1:5" x14ac:dyDescent="0.2">
      <c r="A202" s="8">
        <v>43366</v>
      </c>
      <c r="B202" s="1">
        <v>55</v>
      </c>
      <c r="C202" s="1">
        <v>262</v>
      </c>
      <c r="D202" s="1">
        <v>86</v>
      </c>
      <c r="E202" s="1">
        <v>37</v>
      </c>
    </row>
    <row r="203" spans="1:5" x14ac:dyDescent="0.2">
      <c r="A203" s="8">
        <v>43367</v>
      </c>
      <c r="B203" s="1">
        <v>55</v>
      </c>
      <c r="C203" s="1">
        <v>262</v>
      </c>
      <c r="D203" s="1">
        <v>86</v>
      </c>
      <c r="E203" s="1">
        <v>37</v>
      </c>
    </row>
    <row r="204" spans="1:5" x14ac:dyDescent="0.2">
      <c r="A204" s="8">
        <v>43368</v>
      </c>
      <c r="B204" s="1">
        <v>55</v>
      </c>
      <c r="C204" s="1">
        <v>262</v>
      </c>
      <c r="D204" s="1">
        <v>86</v>
      </c>
      <c r="E204" s="1">
        <v>37</v>
      </c>
    </row>
    <row r="205" spans="1:5" x14ac:dyDescent="0.2">
      <c r="A205" s="8">
        <v>43369</v>
      </c>
      <c r="B205" s="1">
        <v>55</v>
      </c>
      <c r="C205" s="1">
        <v>262</v>
      </c>
      <c r="D205" s="1">
        <v>86</v>
      </c>
      <c r="E205" s="1">
        <v>37</v>
      </c>
    </row>
    <row r="206" spans="1:5" x14ac:dyDescent="0.2">
      <c r="A206" s="8">
        <v>43370</v>
      </c>
      <c r="B206" s="1">
        <v>55</v>
      </c>
      <c r="C206" s="1">
        <v>262</v>
      </c>
      <c r="D206" s="1">
        <v>86</v>
      </c>
      <c r="E206" s="1">
        <v>37</v>
      </c>
    </row>
    <row r="207" spans="1:5" x14ac:dyDescent="0.2">
      <c r="A207" s="8">
        <v>43371</v>
      </c>
      <c r="B207" s="1">
        <v>55</v>
      </c>
      <c r="C207" s="1">
        <v>262</v>
      </c>
      <c r="D207" s="1">
        <v>86</v>
      </c>
      <c r="E207" s="1">
        <v>37</v>
      </c>
    </row>
    <row r="208" spans="1:5" x14ac:dyDescent="0.2">
      <c r="A208" s="8">
        <v>43372</v>
      </c>
      <c r="B208" s="1">
        <v>55</v>
      </c>
      <c r="C208" s="1">
        <v>262</v>
      </c>
      <c r="D208" s="1">
        <v>86</v>
      </c>
      <c r="E208" s="1">
        <v>37</v>
      </c>
    </row>
    <row r="209" spans="1:5" x14ac:dyDescent="0.2">
      <c r="A209" s="8">
        <v>43373</v>
      </c>
      <c r="B209" s="1">
        <v>55</v>
      </c>
      <c r="C209" s="1">
        <v>262</v>
      </c>
      <c r="D209" s="1">
        <v>86</v>
      </c>
      <c r="E209" s="1">
        <v>37</v>
      </c>
    </row>
    <row r="210" spans="1:5" x14ac:dyDescent="0.2">
      <c r="A210" s="8">
        <v>43374</v>
      </c>
      <c r="B210" s="1">
        <v>55</v>
      </c>
      <c r="C210" s="1">
        <v>262</v>
      </c>
      <c r="D210" s="1">
        <v>86</v>
      </c>
      <c r="E210" s="1">
        <v>37</v>
      </c>
    </row>
    <row r="211" spans="1:5" x14ac:dyDescent="0.2">
      <c r="A211" s="8">
        <v>43375</v>
      </c>
      <c r="B211" s="1">
        <v>55</v>
      </c>
      <c r="C211" s="1">
        <v>262</v>
      </c>
      <c r="D211" s="1">
        <v>86</v>
      </c>
      <c r="E211" s="1">
        <v>37</v>
      </c>
    </row>
    <row r="212" spans="1:5" x14ac:dyDescent="0.2">
      <c r="A212" s="8">
        <v>43376</v>
      </c>
      <c r="B212" s="1">
        <v>55</v>
      </c>
      <c r="C212" s="1">
        <v>262</v>
      </c>
      <c r="D212" s="1">
        <v>86</v>
      </c>
      <c r="E212" s="1">
        <v>37</v>
      </c>
    </row>
    <row r="213" spans="1:5" x14ac:dyDescent="0.2">
      <c r="A213" s="8">
        <v>43377</v>
      </c>
      <c r="B213" s="1">
        <v>55</v>
      </c>
      <c r="C213" s="1">
        <v>262</v>
      </c>
      <c r="D213" s="1">
        <v>86</v>
      </c>
      <c r="E213" s="1">
        <v>37</v>
      </c>
    </row>
    <row r="214" spans="1:5" x14ac:dyDescent="0.2">
      <c r="A214" s="8">
        <v>43378</v>
      </c>
      <c r="B214" s="1">
        <v>55</v>
      </c>
      <c r="C214" s="1">
        <v>262</v>
      </c>
      <c r="D214" s="1">
        <v>86</v>
      </c>
      <c r="E214" s="1">
        <v>37</v>
      </c>
    </row>
    <row r="215" spans="1:5" x14ac:dyDescent="0.2">
      <c r="A215" s="8">
        <v>43379</v>
      </c>
      <c r="B215" s="1">
        <v>55</v>
      </c>
      <c r="C215" s="1">
        <v>262</v>
      </c>
      <c r="D215" s="1">
        <v>86</v>
      </c>
      <c r="E215" s="1">
        <v>37</v>
      </c>
    </row>
    <row r="216" spans="1:5" x14ac:dyDescent="0.2">
      <c r="A216" s="8">
        <v>43380</v>
      </c>
      <c r="B216" s="1">
        <v>55</v>
      </c>
      <c r="C216" s="1">
        <v>262</v>
      </c>
      <c r="D216" s="1">
        <v>86</v>
      </c>
      <c r="E216" s="1">
        <v>37</v>
      </c>
    </row>
    <row r="217" spans="1:5" x14ac:dyDescent="0.2">
      <c r="A217" s="8">
        <v>43381</v>
      </c>
      <c r="B217" s="1">
        <v>55</v>
      </c>
      <c r="C217" s="1">
        <v>262</v>
      </c>
      <c r="D217" s="1">
        <v>86</v>
      </c>
      <c r="E217" s="1">
        <v>37</v>
      </c>
    </row>
    <row r="218" spans="1:5" x14ac:dyDescent="0.2">
      <c r="A218" s="8">
        <v>43382</v>
      </c>
      <c r="B218" s="1">
        <v>55</v>
      </c>
      <c r="C218" s="1">
        <v>262</v>
      </c>
      <c r="D218" s="1">
        <v>86</v>
      </c>
      <c r="E218" s="1">
        <v>37</v>
      </c>
    </row>
    <row r="219" spans="1:5" x14ac:dyDescent="0.2">
      <c r="A219" s="8">
        <v>43383</v>
      </c>
      <c r="B219" s="1">
        <v>55</v>
      </c>
      <c r="C219" s="1">
        <v>262</v>
      </c>
      <c r="D219" s="1">
        <v>86</v>
      </c>
      <c r="E219" s="1">
        <v>37</v>
      </c>
    </row>
    <row r="220" spans="1:5" x14ac:dyDescent="0.2">
      <c r="A220" s="8">
        <v>43384</v>
      </c>
      <c r="B220" s="1">
        <v>55</v>
      </c>
      <c r="C220" s="1">
        <v>262</v>
      </c>
      <c r="D220" s="1">
        <v>86</v>
      </c>
      <c r="E220" s="1">
        <v>37</v>
      </c>
    </row>
    <row r="221" spans="1:5" x14ac:dyDescent="0.2">
      <c r="A221" s="8">
        <v>43385</v>
      </c>
      <c r="B221" s="1">
        <v>55</v>
      </c>
      <c r="C221" s="1">
        <v>262</v>
      </c>
      <c r="D221" s="1">
        <v>86</v>
      </c>
      <c r="E221" s="1">
        <v>37</v>
      </c>
    </row>
    <row r="222" spans="1:5" x14ac:dyDescent="0.2">
      <c r="A222" s="8">
        <v>43386</v>
      </c>
      <c r="B222" s="1">
        <v>55</v>
      </c>
      <c r="C222" s="1">
        <v>262</v>
      </c>
      <c r="D222" s="1">
        <v>86</v>
      </c>
      <c r="E222" s="1">
        <v>37</v>
      </c>
    </row>
    <row r="223" spans="1:5" x14ac:dyDescent="0.2">
      <c r="A223" s="8">
        <v>43387</v>
      </c>
      <c r="B223" s="1">
        <v>55</v>
      </c>
      <c r="C223" s="1">
        <v>262</v>
      </c>
      <c r="D223" s="1">
        <v>86</v>
      </c>
      <c r="E223" s="1">
        <v>37</v>
      </c>
    </row>
    <row r="224" spans="1:5" x14ac:dyDescent="0.2">
      <c r="A224" s="8">
        <v>43388</v>
      </c>
      <c r="B224" s="1">
        <v>55</v>
      </c>
      <c r="C224" s="1">
        <v>262</v>
      </c>
      <c r="D224" s="1">
        <v>86</v>
      </c>
      <c r="E224" s="1">
        <v>37</v>
      </c>
    </row>
    <row r="225" spans="1:5" x14ac:dyDescent="0.2">
      <c r="A225" s="8">
        <v>43389</v>
      </c>
      <c r="B225" s="1">
        <v>55</v>
      </c>
      <c r="C225" s="1">
        <v>262</v>
      </c>
      <c r="D225" s="1">
        <v>86</v>
      </c>
      <c r="E225" s="1">
        <v>37</v>
      </c>
    </row>
    <row r="226" spans="1:5" x14ac:dyDescent="0.2">
      <c r="A226" s="8">
        <v>43390</v>
      </c>
      <c r="B226" s="1">
        <v>55</v>
      </c>
      <c r="C226" s="1">
        <v>262</v>
      </c>
      <c r="D226" s="1">
        <v>86</v>
      </c>
      <c r="E226" s="1">
        <v>37</v>
      </c>
    </row>
    <row r="227" spans="1:5" x14ac:dyDescent="0.2">
      <c r="A227" s="8">
        <v>43391</v>
      </c>
      <c r="B227" s="1">
        <v>55</v>
      </c>
      <c r="C227" s="1">
        <v>262</v>
      </c>
      <c r="D227" s="1">
        <v>86</v>
      </c>
      <c r="E227" s="1">
        <v>37</v>
      </c>
    </row>
    <row r="228" spans="1:5" x14ac:dyDescent="0.2">
      <c r="A228" s="8">
        <v>43392</v>
      </c>
      <c r="B228" s="1">
        <v>55</v>
      </c>
      <c r="C228" s="1">
        <v>262</v>
      </c>
      <c r="D228" s="1">
        <v>86</v>
      </c>
      <c r="E228" s="1">
        <v>37</v>
      </c>
    </row>
    <row r="229" spans="1:5" x14ac:dyDescent="0.2">
      <c r="A229" s="8">
        <v>43393</v>
      </c>
      <c r="B229" s="1">
        <v>55</v>
      </c>
      <c r="C229" s="1">
        <v>262</v>
      </c>
      <c r="D229" s="1">
        <v>86</v>
      </c>
      <c r="E229" s="1">
        <v>37</v>
      </c>
    </row>
    <row r="230" spans="1:5" x14ac:dyDescent="0.2">
      <c r="A230" s="8">
        <v>43394</v>
      </c>
      <c r="B230" s="1">
        <v>55</v>
      </c>
      <c r="C230" s="1">
        <v>262</v>
      </c>
      <c r="D230" s="1">
        <v>86</v>
      </c>
      <c r="E230" s="1">
        <v>37</v>
      </c>
    </row>
    <row r="231" spans="1:5" x14ac:dyDescent="0.2">
      <c r="A231" s="8">
        <v>43395</v>
      </c>
      <c r="B231" s="1">
        <v>55</v>
      </c>
      <c r="C231" s="1">
        <v>262</v>
      </c>
      <c r="D231" s="1">
        <v>86</v>
      </c>
      <c r="E231" s="1">
        <v>37</v>
      </c>
    </row>
    <row r="232" spans="1:5" x14ac:dyDescent="0.2">
      <c r="A232" s="8">
        <v>43396</v>
      </c>
      <c r="B232" s="1">
        <v>55</v>
      </c>
      <c r="C232" s="1">
        <v>262</v>
      </c>
      <c r="D232" s="1">
        <v>86</v>
      </c>
      <c r="E232" s="1">
        <v>37</v>
      </c>
    </row>
    <row r="233" spans="1:5" x14ac:dyDescent="0.2">
      <c r="A233" s="8">
        <v>43397</v>
      </c>
      <c r="B233" s="1">
        <v>55</v>
      </c>
      <c r="C233" s="1">
        <v>262</v>
      </c>
      <c r="D233" s="1">
        <v>86</v>
      </c>
      <c r="E233" s="1">
        <v>37</v>
      </c>
    </row>
    <row r="234" spans="1:5" x14ac:dyDescent="0.2">
      <c r="A234" s="8">
        <v>43398</v>
      </c>
      <c r="B234" s="1">
        <v>55</v>
      </c>
      <c r="C234" s="1">
        <v>262</v>
      </c>
      <c r="D234" s="1">
        <v>86</v>
      </c>
      <c r="E234" s="1">
        <v>37</v>
      </c>
    </row>
    <row r="235" spans="1:5" x14ac:dyDescent="0.2">
      <c r="A235" s="8">
        <v>43399</v>
      </c>
      <c r="B235" s="1">
        <v>55</v>
      </c>
      <c r="C235" s="1">
        <v>262</v>
      </c>
      <c r="D235" s="1">
        <v>86</v>
      </c>
      <c r="E235" s="1">
        <v>37</v>
      </c>
    </row>
    <row r="236" spans="1:5" x14ac:dyDescent="0.2">
      <c r="A236" s="8">
        <v>43400</v>
      </c>
      <c r="B236" s="1">
        <v>55</v>
      </c>
      <c r="C236" s="1">
        <v>262</v>
      </c>
      <c r="D236" s="1">
        <v>86</v>
      </c>
      <c r="E236" s="1">
        <v>37</v>
      </c>
    </row>
    <row r="237" spans="1:5" x14ac:dyDescent="0.2">
      <c r="A237" s="8">
        <v>43401</v>
      </c>
      <c r="B237" s="1">
        <v>55</v>
      </c>
      <c r="C237" s="1">
        <v>262</v>
      </c>
      <c r="D237" s="1">
        <v>86</v>
      </c>
      <c r="E237" s="1">
        <v>37</v>
      </c>
    </row>
    <row r="238" spans="1:5" x14ac:dyDescent="0.2">
      <c r="A238" s="8">
        <v>43402</v>
      </c>
      <c r="B238" s="1">
        <v>55</v>
      </c>
      <c r="C238" s="1">
        <v>262</v>
      </c>
      <c r="D238" s="1">
        <v>86</v>
      </c>
      <c r="E238" s="1">
        <v>37</v>
      </c>
    </row>
    <row r="239" spans="1:5" x14ac:dyDescent="0.2">
      <c r="A239" s="8">
        <v>43403</v>
      </c>
      <c r="B239" s="1">
        <v>55</v>
      </c>
      <c r="C239" s="1">
        <v>262</v>
      </c>
      <c r="D239" s="1">
        <v>86</v>
      </c>
      <c r="E239" s="1">
        <v>37</v>
      </c>
    </row>
    <row r="240" spans="1:5" x14ac:dyDescent="0.2">
      <c r="A240" s="8">
        <v>43404</v>
      </c>
      <c r="B240" s="1">
        <v>55</v>
      </c>
      <c r="C240" s="1">
        <v>262</v>
      </c>
      <c r="D240" s="1">
        <v>86</v>
      </c>
      <c r="E240" s="1">
        <v>37</v>
      </c>
    </row>
    <row r="241" spans="1:5" x14ac:dyDescent="0.2">
      <c r="A241" s="8">
        <v>43405</v>
      </c>
      <c r="B241" s="1">
        <v>55</v>
      </c>
      <c r="C241" s="1">
        <v>262</v>
      </c>
      <c r="D241" s="1">
        <v>86</v>
      </c>
      <c r="E241" s="1">
        <v>37</v>
      </c>
    </row>
    <row r="242" spans="1:5" x14ac:dyDescent="0.2">
      <c r="A242" s="8">
        <v>43406</v>
      </c>
      <c r="B242" s="1">
        <v>55</v>
      </c>
      <c r="C242" s="1">
        <v>262</v>
      </c>
      <c r="D242" s="1">
        <v>86</v>
      </c>
      <c r="E242" s="1">
        <v>37</v>
      </c>
    </row>
    <row r="243" spans="1:5" x14ac:dyDescent="0.2">
      <c r="A243" s="8">
        <v>43407</v>
      </c>
      <c r="B243" s="1">
        <v>55</v>
      </c>
      <c r="C243" s="1">
        <v>262</v>
      </c>
      <c r="D243" s="1">
        <v>86</v>
      </c>
      <c r="E243" s="1">
        <v>37</v>
      </c>
    </row>
    <row r="244" spans="1:5" x14ac:dyDescent="0.2">
      <c r="A244" s="8">
        <v>43408</v>
      </c>
      <c r="B244" s="1">
        <v>55</v>
      </c>
      <c r="C244" s="1">
        <v>262</v>
      </c>
      <c r="D244" s="1">
        <v>86</v>
      </c>
      <c r="E244" s="1">
        <v>37</v>
      </c>
    </row>
    <row r="245" spans="1:5" x14ac:dyDescent="0.2">
      <c r="A245" s="8">
        <v>43409</v>
      </c>
      <c r="B245" s="1">
        <v>55</v>
      </c>
      <c r="C245" s="1">
        <v>262</v>
      </c>
      <c r="D245" s="1">
        <v>86</v>
      </c>
      <c r="E245" s="1">
        <v>37</v>
      </c>
    </row>
    <row r="246" spans="1:5" x14ac:dyDescent="0.2">
      <c r="A246" s="8">
        <v>43410</v>
      </c>
      <c r="B246" s="1">
        <v>55</v>
      </c>
      <c r="C246" s="1">
        <v>262</v>
      </c>
      <c r="D246" s="1">
        <v>86</v>
      </c>
      <c r="E246" s="1">
        <v>37</v>
      </c>
    </row>
    <row r="247" spans="1:5" x14ac:dyDescent="0.2">
      <c r="A247" s="8">
        <v>43411</v>
      </c>
      <c r="B247" s="1">
        <v>55</v>
      </c>
      <c r="C247" s="1">
        <v>262</v>
      </c>
      <c r="D247" s="1">
        <v>86</v>
      </c>
      <c r="E247" s="1">
        <v>37</v>
      </c>
    </row>
    <row r="248" spans="1:5" x14ac:dyDescent="0.2">
      <c r="A248" s="8">
        <v>43412</v>
      </c>
      <c r="B248" s="1">
        <v>55</v>
      </c>
      <c r="C248" s="1">
        <v>262</v>
      </c>
      <c r="D248" s="1">
        <v>86</v>
      </c>
      <c r="E248" s="1">
        <v>37</v>
      </c>
    </row>
    <row r="249" spans="1:5" x14ac:dyDescent="0.2">
      <c r="A249" s="8">
        <v>43413</v>
      </c>
      <c r="B249" s="1">
        <v>55</v>
      </c>
      <c r="C249" s="1">
        <v>262</v>
      </c>
      <c r="D249" s="1">
        <v>86</v>
      </c>
      <c r="E249" s="1">
        <v>37</v>
      </c>
    </row>
    <row r="250" spans="1:5" x14ac:dyDescent="0.2">
      <c r="A250" s="8">
        <v>43414</v>
      </c>
      <c r="B250" s="1">
        <v>55</v>
      </c>
      <c r="C250" s="1">
        <v>262</v>
      </c>
      <c r="D250" s="1">
        <v>86</v>
      </c>
      <c r="E250" s="1">
        <v>37</v>
      </c>
    </row>
    <row r="251" spans="1:5" x14ac:dyDescent="0.2">
      <c r="A251" s="8">
        <v>43415</v>
      </c>
      <c r="B251" s="1">
        <v>55</v>
      </c>
      <c r="C251" s="1">
        <v>262</v>
      </c>
      <c r="D251" s="1">
        <v>86</v>
      </c>
      <c r="E251" s="1">
        <v>37</v>
      </c>
    </row>
    <row r="252" spans="1:5" x14ac:dyDescent="0.2">
      <c r="A252" s="8">
        <v>43416</v>
      </c>
      <c r="B252" s="1">
        <v>55</v>
      </c>
      <c r="C252" s="1">
        <v>262</v>
      </c>
      <c r="D252" s="1">
        <v>86</v>
      </c>
      <c r="E252" s="1">
        <v>37</v>
      </c>
    </row>
    <row r="253" spans="1:5" x14ac:dyDescent="0.2">
      <c r="A253" s="8">
        <v>43417</v>
      </c>
      <c r="B253" s="1">
        <v>55</v>
      </c>
      <c r="C253" s="1">
        <v>262</v>
      </c>
      <c r="D253" s="1">
        <v>86</v>
      </c>
      <c r="E253" s="1">
        <v>37</v>
      </c>
    </row>
    <row r="254" spans="1:5" x14ac:dyDescent="0.2">
      <c r="A254" s="8">
        <v>43418</v>
      </c>
      <c r="B254" s="1">
        <v>55</v>
      </c>
      <c r="C254" s="1">
        <v>262</v>
      </c>
      <c r="D254" s="1">
        <v>86</v>
      </c>
      <c r="E254" s="1">
        <v>37</v>
      </c>
    </row>
    <row r="255" spans="1:5" x14ac:dyDescent="0.2">
      <c r="A255" s="8">
        <v>43419</v>
      </c>
      <c r="B255" s="1">
        <v>55</v>
      </c>
      <c r="C255" s="1">
        <v>262</v>
      </c>
      <c r="D255" s="1">
        <v>86</v>
      </c>
      <c r="E255" s="1">
        <v>37</v>
      </c>
    </row>
    <row r="256" spans="1:5" x14ac:dyDescent="0.2">
      <c r="A256" s="8">
        <v>43420</v>
      </c>
      <c r="B256" s="1">
        <v>55</v>
      </c>
      <c r="C256" s="1">
        <v>262</v>
      </c>
      <c r="D256" s="1">
        <v>86</v>
      </c>
      <c r="E256" s="1">
        <v>37</v>
      </c>
    </row>
    <row r="257" spans="1:5" x14ac:dyDescent="0.2">
      <c r="A257" s="8">
        <v>43421</v>
      </c>
      <c r="B257" s="1">
        <v>55</v>
      </c>
      <c r="C257" s="1">
        <v>262</v>
      </c>
      <c r="D257" s="1">
        <v>86</v>
      </c>
      <c r="E257" s="1">
        <v>37</v>
      </c>
    </row>
    <row r="258" spans="1:5" x14ac:dyDescent="0.2">
      <c r="A258" s="8">
        <v>43422</v>
      </c>
      <c r="B258" s="1">
        <v>55</v>
      </c>
      <c r="C258" s="1">
        <v>262</v>
      </c>
      <c r="D258" s="1">
        <v>86</v>
      </c>
      <c r="E258" s="1">
        <v>37</v>
      </c>
    </row>
    <row r="259" spans="1:5" x14ac:dyDescent="0.2">
      <c r="A259" s="8">
        <v>43423</v>
      </c>
      <c r="B259" s="1">
        <v>55</v>
      </c>
      <c r="C259" s="1">
        <v>262</v>
      </c>
      <c r="D259" s="1">
        <v>86</v>
      </c>
      <c r="E259" s="1">
        <v>37</v>
      </c>
    </row>
    <row r="260" spans="1:5" x14ac:dyDescent="0.2">
      <c r="A260" s="8">
        <v>43424</v>
      </c>
      <c r="B260" s="1">
        <v>55</v>
      </c>
      <c r="C260" s="1">
        <v>262</v>
      </c>
      <c r="D260" s="1">
        <v>86</v>
      </c>
      <c r="E260" s="1">
        <v>37</v>
      </c>
    </row>
    <row r="261" spans="1:5" x14ac:dyDescent="0.2">
      <c r="A261" s="8">
        <v>43425</v>
      </c>
      <c r="B261" s="1">
        <v>55</v>
      </c>
      <c r="C261" s="1">
        <v>262</v>
      </c>
      <c r="D261" s="1">
        <v>86</v>
      </c>
      <c r="E261" s="1">
        <v>37</v>
      </c>
    </row>
    <row r="262" spans="1:5" x14ac:dyDescent="0.2">
      <c r="A262" s="8">
        <v>43426</v>
      </c>
      <c r="B262" s="1">
        <v>55</v>
      </c>
      <c r="C262" s="1">
        <v>262</v>
      </c>
      <c r="D262" s="1">
        <v>86</v>
      </c>
      <c r="E262" s="1">
        <v>37</v>
      </c>
    </row>
    <row r="263" spans="1:5" x14ac:dyDescent="0.2">
      <c r="A263" s="8">
        <v>43427</v>
      </c>
      <c r="B263" s="1">
        <v>55</v>
      </c>
      <c r="C263" s="1">
        <v>262</v>
      </c>
      <c r="D263" s="1">
        <v>86</v>
      </c>
      <c r="E263" s="1">
        <v>37</v>
      </c>
    </row>
    <row r="264" spans="1:5" x14ac:dyDescent="0.2">
      <c r="A264" s="8">
        <v>43428</v>
      </c>
      <c r="B264" s="1">
        <v>55</v>
      </c>
      <c r="C264" s="1">
        <v>262</v>
      </c>
      <c r="D264" s="1">
        <v>86</v>
      </c>
      <c r="E264" s="1">
        <v>37</v>
      </c>
    </row>
    <row r="265" spans="1:5" x14ac:dyDescent="0.2">
      <c r="A265" s="8">
        <v>43429</v>
      </c>
      <c r="B265" s="1">
        <v>55</v>
      </c>
      <c r="C265" s="1">
        <v>262</v>
      </c>
      <c r="D265" s="1">
        <v>86</v>
      </c>
      <c r="E265" s="1">
        <v>37</v>
      </c>
    </row>
    <row r="266" spans="1:5" x14ac:dyDescent="0.2">
      <c r="A266" s="8">
        <v>43430</v>
      </c>
      <c r="B266" s="1">
        <v>55</v>
      </c>
      <c r="C266" s="1">
        <v>262</v>
      </c>
      <c r="D266" s="1">
        <v>86</v>
      </c>
      <c r="E266" s="1">
        <v>37</v>
      </c>
    </row>
    <row r="267" spans="1:5" x14ac:dyDescent="0.2">
      <c r="A267" s="8">
        <v>43431</v>
      </c>
      <c r="B267" s="1">
        <v>55</v>
      </c>
      <c r="C267" s="1">
        <v>262</v>
      </c>
      <c r="D267" s="1">
        <v>86</v>
      </c>
      <c r="E267" s="1">
        <v>37</v>
      </c>
    </row>
    <row r="268" spans="1:5" x14ac:dyDescent="0.2">
      <c r="A268" s="8">
        <v>43432</v>
      </c>
      <c r="B268" s="1">
        <v>55</v>
      </c>
      <c r="C268" s="1">
        <v>262</v>
      </c>
      <c r="D268" s="1">
        <v>86</v>
      </c>
      <c r="E268" s="1">
        <v>37</v>
      </c>
    </row>
    <row r="269" spans="1:5" x14ac:dyDescent="0.2">
      <c r="A269" s="8">
        <v>43433</v>
      </c>
      <c r="B269" s="1">
        <v>55</v>
      </c>
      <c r="C269" s="1">
        <v>262</v>
      </c>
      <c r="D269" s="1">
        <v>86</v>
      </c>
      <c r="E269" s="1">
        <v>37</v>
      </c>
    </row>
    <row r="270" spans="1:5" x14ac:dyDescent="0.2">
      <c r="A270" s="8">
        <v>43434</v>
      </c>
      <c r="B270" s="1">
        <v>55</v>
      </c>
      <c r="C270" s="1">
        <v>262</v>
      </c>
      <c r="D270" s="1">
        <v>86</v>
      </c>
      <c r="E270" s="1">
        <v>37</v>
      </c>
    </row>
    <row r="271" spans="1:5" x14ac:dyDescent="0.2">
      <c r="A271" s="8">
        <v>43435</v>
      </c>
      <c r="B271" s="1">
        <v>55</v>
      </c>
      <c r="C271" s="1">
        <v>262</v>
      </c>
      <c r="D271" s="1">
        <v>86</v>
      </c>
      <c r="E271" s="1">
        <v>37</v>
      </c>
    </row>
    <row r="272" spans="1:5" x14ac:dyDescent="0.2">
      <c r="A272" s="8">
        <v>43436</v>
      </c>
      <c r="B272" s="1">
        <v>55</v>
      </c>
      <c r="C272" s="1">
        <v>262</v>
      </c>
      <c r="D272" s="1">
        <v>86</v>
      </c>
      <c r="E272" s="1">
        <v>37</v>
      </c>
    </row>
    <row r="273" spans="1:5" x14ac:dyDescent="0.2">
      <c r="A273" s="8">
        <v>43437</v>
      </c>
      <c r="B273" s="1">
        <v>55</v>
      </c>
      <c r="C273" s="1">
        <v>262</v>
      </c>
      <c r="D273" s="1">
        <v>86</v>
      </c>
      <c r="E273" s="1">
        <v>37</v>
      </c>
    </row>
    <row r="274" spans="1:5" x14ac:dyDescent="0.2">
      <c r="A274" s="8">
        <v>43438</v>
      </c>
      <c r="B274" s="1">
        <v>55</v>
      </c>
      <c r="C274" s="1">
        <v>262</v>
      </c>
      <c r="D274" s="1">
        <v>86</v>
      </c>
      <c r="E274" s="1">
        <v>37</v>
      </c>
    </row>
    <row r="275" spans="1:5" x14ac:dyDescent="0.2">
      <c r="A275" s="8">
        <v>43439</v>
      </c>
      <c r="B275" s="1">
        <v>55</v>
      </c>
      <c r="C275" s="1">
        <v>262</v>
      </c>
      <c r="D275" s="1">
        <v>86</v>
      </c>
      <c r="E275" s="1">
        <v>37</v>
      </c>
    </row>
    <row r="276" spans="1:5" x14ac:dyDescent="0.2">
      <c r="A276" s="8">
        <v>43440</v>
      </c>
      <c r="B276" s="1">
        <v>55</v>
      </c>
      <c r="C276" s="1">
        <v>262</v>
      </c>
      <c r="D276" s="1">
        <v>86</v>
      </c>
      <c r="E276" s="1">
        <v>37</v>
      </c>
    </row>
    <row r="277" spans="1:5" x14ac:dyDescent="0.2">
      <c r="A277" s="8">
        <v>43441</v>
      </c>
      <c r="B277" s="1">
        <v>55</v>
      </c>
      <c r="C277" s="1">
        <v>262</v>
      </c>
      <c r="D277" s="1">
        <v>86</v>
      </c>
      <c r="E277" s="1">
        <v>37</v>
      </c>
    </row>
    <row r="278" spans="1:5" x14ac:dyDescent="0.2">
      <c r="A278" s="8">
        <v>43442</v>
      </c>
      <c r="B278" s="1">
        <v>55</v>
      </c>
      <c r="C278" s="1">
        <v>262</v>
      </c>
      <c r="D278" s="1">
        <v>86</v>
      </c>
      <c r="E278" s="1">
        <v>37</v>
      </c>
    </row>
    <row r="279" spans="1:5" x14ac:dyDescent="0.2">
      <c r="A279" s="8">
        <v>43443</v>
      </c>
      <c r="B279" s="1">
        <v>55</v>
      </c>
      <c r="C279" s="1">
        <v>262</v>
      </c>
      <c r="D279" s="1">
        <v>86</v>
      </c>
      <c r="E279" s="1">
        <v>37</v>
      </c>
    </row>
    <row r="280" spans="1:5" x14ac:dyDescent="0.2">
      <c r="A280" s="8">
        <v>43444</v>
      </c>
      <c r="B280" s="1">
        <v>55</v>
      </c>
      <c r="C280" s="1">
        <v>262</v>
      </c>
      <c r="D280" s="1">
        <v>86</v>
      </c>
      <c r="E280" s="1">
        <v>37</v>
      </c>
    </row>
    <row r="281" spans="1:5" x14ac:dyDescent="0.2">
      <c r="A281" s="8">
        <v>43445</v>
      </c>
      <c r="B281" s="1">
        <v>55</v>
      </c>
      <c r="C281" s="1">
        <v>262</v>
      </c>
      <c r="D281" s="1">
        <v>86</v>
      </c>
      <c r="E281" s="1">
        <v>37</v>
      </c>
    </row>
    <row r="282" spans="1:5" x14ac:dyDescent="0.2">
      <c r="A282" s="8">
        <v>43446</v>
      </c>
      <c r="B282" s="1">
        <v>62</v>
      </c>
      <c r="C282" s="1">
        <v>262</v>
      </c>
      <c r="D282" s="1">
        <v>86</v>
      </c>
      <c r="E282" s="1">
        <v>37</v>
      </c>
    </row>
    <row r="283" spans="1:5" x14ac:dyDescent="0.2">
      <c r="A283" s="8">
        <v>43447</v>
      </c>
      <c r="B283" s="1">
        <v>62</v>
      </c>
      <c r="C283" s="1">
        <v>262</v>
      </c>
      <c r="D283" s="1">
        <v>86</v>
      </c>
      <c r="E283" s="1">
        <v>37</v>
      </c>
    </row>
    <row r="284" spans="1:5" x14ac:dyDescent="0.2">
      <c r="A284" s="8">
        <v>43448</v>
      </c>
      <c r="B284" s="1">
        <v>62</v>
      </c>
      <c r="C284" s="1">
        <v>262</v>
      </c>
      <c r="D284" s="1">
        <v>86</v>
      </c>
      <c r="E284" s="1">
        <v>37</v>
      </c>
    </row>
    <row r="285" spans="1:5" x14ac:dyDescent="0.2">
      <c r="A285" s="8">
        <v>43449</v>
      </c>
      <c r="B285" s="1">
        <v>62</v>
      </c>
      <c r="C285" s="1">
        <v>262</v>
      </c>
      <c r="D285" s="1">
        <v>86</v>
      </c>
      <c r="E285" s="1">
        <v>37</v>
      </c>
    </row>
    <row r="286" spans="1:5" x14ac:dyDescent="0.2">
      <c r="A286" s="8">
        <v>43450</v>
      </c>
      <c r="B286" s="1">
        <v>62</v>
      </c>
      <c r="C286" s="1">
        <v>262</v>
      </c>
      <c r="D286" s="1">
        <v>86</v>
      </c>
      <c r="E286" s="1">
        <v>37</v>
      </c>
    </row>
    <row r="287" spans="1:5" x14ac:dyDescent="0.2">
      <c r="A287" s="8">
        <v>43451</v>
      </c>
      <c r="B287" s="1">
        <v>62</v>
      </c>
      <c r="C287" s="1">
        <v>262</v>
      </c>
      <c r="D287" s="1">
        <v>86</v>
      </c>
      <c r="E287" s="1">
        <v>37</v>
      </c>
    </row>
    <row r="288" spans="1:5" x14ac:dyDescent="0.2">
      <c r="A288" s="8">
        <v>43452</v>
      </c>
      <c r="B288" s="1">
        <v>62</v>
      </c>
      <c r="C288" s="1">
        <v>262</v>
      </c>
      <c r="D288" s="1">
        <v>86</v>
      </c>
      <c r="E288" s="1">
        <v>37</v>
      </c>
    </row>
    <row r="289" spans="1:5" x14ac:dyDescent="0.2">
      <c r="A289" s="8">
        <v>43453</v>
      </c>
      <c r="B289" s="1">
        <v>62</v>
      </c>
      <c r="C289" s="1">
        <v>262</v>
      </c>
      <c r="D289" s="1">
        <v>86</v>
      </c>
      <c r="E289" s="1">
        <v>37</v>
      </c>
    </row>
    <row r="290" spans="1:5" x14ac:dyDescent="0.2">
      <c r="A290" s="8">
        <v>43454</v>
      </c>
      <c r="B290" s="1">
        <v>62</v>
      </c>
      <c r="C290" s="1">
        <v>262</v>
      </c>
      <c r="D290" s="1">
        <v>86</v>
      </c>
      <c r="E290" s="1">
        <v>37</v>
      </c>
    </row>
    <row r="291" spans="1:5" x14ac:dyDescent="0.2">
      <c r="A291" s="8">
        <v>43455</v>
      </c>
      <c r="B291" s="1">
        <v>62</v>
      </c>
      <c r="C291" s="1">
        <v>262</v>
      </c>
      <c r="D291" s="1">
        <v>86</v>
      </c>
      <c r="E291" s="1">
        <v>37</v>
      </c>
    </row>
    <row r="292" spans="1:5" x14ac:dyDescent="0.2">
      <c r="A292" s="8">
        <v>43456</v>
      </c>
      <c r="B292" s="1">
        <v>62</v>
      </c>
      <c r="C292" s="1">
        <v>262</v>
      </c>
      <c r="D292" s="1">
        <v>86</v>
      </c>
      <c r="E292" s="1">
        <v>37</v>
      </c>
    </row>
    <row r="293" spans="1:5" x14ac:dyDescent="0.2">
      <c r="A293" s="8">
        <v>43457</v>
      </c>
      <c r="B293" s="1">
        <v>62</v>
      </c>
      <c r="C293" s="1">
        <v>262</v>
      </c>
      <c r="D293" s="1">
        <v>86</v>
      </c>
      <c r="E293" s="1">
        <v>37</v>
      </c>
    </row>
    <row r="294" spans="1:5" x14ac:dyDescent="0.2">
      <c r="A294" s="8">
        <v>43458</v>
      </c>
      <c r="B294" s="1">
        <v>62</v>
      </c>
      <c r="C294" s="1">
        <v>262</v>
      </c>
      <c r="D294" s="1">
        <v>86</v>
      </c>
      <c r="E294" s="1">
        <v>37</v>
      </c>
    </row>
    <row r="295" spans="1:5" x14ac:dyDescent="0.2">
      <c r="A295" s="8">
        <v>43459</v>
      </c>
      <c r="B295" s="1">
        <v>62</v>
      </c>
      <c r="C295" s="1">
        <v>262</v>
      </c>
      <c r="D295" s="1">
        <v>86</v>
      </c>
      <c r="E295" s="1">
        <v>37</v>
      </c>
    </row>
    <row r="296" spans="1:5" x14ac:dyDescent="0.2">
      <c r="A296" s="8">
        <v>43460</v>
      </c>
      <c r="B296" s="1">
        <v>62</v>
      </c>
      <c r="C296" s="1">
        <v>262</v>
      </c>
      <c r="D296" s="1">
        <v>86</v>
      </c>
      <c r="E296" s="1">
        <v>37</v>
      </c>
    </row>
    <row r="297" spans="1:5" x14ac:dyDescent="0.2">
      <c r="A297" s="8">
        <v>43461</v>
      </c>
      <c r="B297" s="1">
        <v>62</v>
      </c>
      <c r="C297" s="1">
        <v>262</v>
      </c>
      <c r="D297" s="1">
        <v>86</v>
      </c>
      <c r="E297" s="1">
        <v>37</v>
      </c>
    </row>
    <row r="298" spans="1:5" x14ac:dyDescent="0.2">
      <c r="A298" s="8">
        <v>43462</v>
      </c>
      <c r="B298" s="1">
        <v>62</v>
      </c>
      <c r="C298" s="1">
        <v>262</v>
      </c>
      <c r="D298" s="1">
        <v>86</v>
      </c>
      <c r="E298" s="1">
        <v>37</v>
      </c>
    </row>
    <row r="299" spans="1:5" x14ac:dyDescent="0.2">
      <c r="A299" s="8">
        <v>43463</v>
      </c>
      <c r="B299" s="1">
        <v>62</v>
      </c>
      <c r="C299" s="1">
        <v>262</v>
      </c>
      <c r="D299" s="1">
        <v>86</v>
      </c>
      <c r="E299" s="1">
        <v>37</v>
      </c>
    </row>
    <row r="300" spans="1:5" x14ac:dyDescent="0.2">
      <c r="A300" s="8">
        <v>43464</v>
      </c>
      <c r="B300" s="1">
        <v>62</v>
      </c>
      <c r="C300" s="1">
        <v>262</v>
      </c>
      <c r="D300" s="1">
        <v>86</v>
      </c>
      <c r="E300" s="1">
        <v>37</v>
      </c>
    </row>
    <row r="301" spans="1:5" x14ac:dyDescent="0.2">
      <c r="A301" s="8">
        <v>43465</v>
      </c>
      <c r="B301" s="1">
        <v>62</v>
      </c>
      <c r="C301" s="1">
        <v>262</v>
      </c>
      <c r="D301" s="1">
        <v>86</v>
      </c>
      <c r="E301" s="1">
        <v>37</v>
      </c>
    </row>
    <row r="302" spans="1:5" x14ac:dyDescent="0.2">
      <c r="A302" s="8">
        <v>43466</v>
      </c>
      <c r="B302" s="1">
        <v>62</v>
      </c>
      <c r="C302" s="1">
        <v>262</v>
      </c>
      <c r="D302" s="1">
        <v>86</v>
      </c>
      <c r="E302" s="1">
        <v>37</v>
      </c>
    </row>
    <row r="303" spans="1:5" x14ac:dyDescent="0.2">
      <c r="A303" s="8">
        <v>43467</v>
      </c>
      <c r="B303" s="1">
        <v>62</v>
      </c>
      <c r="C303" s="1">
        <v>262</v>
      </c>
      <c r="D303" s="1">
        <v>86</v>
      </c>
      <c r="E303" s="1">
        <v>37</v>
      </c>
    </row>
    <row r="304" spans="1:5" x14ac:dyDescent="0.2">
      <c r="A304" s="8">
        <v>43468</v>
      </c>
      <c r="B304" s="1">
        <v>62</v>
      </c>
      <c r="C304" s="1">
        <v>262</v>
      </c>
      <c r="D304" s="1">
        <v>86</v>
      </c>
      <c r="E304" s="1">
        <v>37</v>
      </c>
    </row>
    <row r="305" spans="1:5" x14ac:dyDescent="0.2">
      <c r="A305" s="8">
        <v>43469</v>
      </c>
      <c r="B305" s="1">
        <v>62</v>
      </c>
      <c r="C305" s="1">
        <v>262</v>
      </c>
      <c r="D305" s="1">
        <v>86</v>
      </c>
      <c r="E305" s="1">
        <v>37</v>
      </c>
    </row>
    <row r="306" spans="1:5" x14ac:dyDescent="0.2">
      <c r="A306" s="8">
        <v>43470</v>
      </c>
      <c r="B306" s="1">
        <v>62</v>
      </c>
      <c r="C306" s="1">
        <v>262</v>
      </c>
      <c r="D306" s="1">
        <v>86</v>
      </c>
      <c r="E306" s="1">
        <v>37</v>
      </c>
    </row>
    <row r="307" spans="1:5" x14ac:dyDescent="0.2">
      <c r="A307" s="8">
        <v>43471</v>
      </c>
      <c r="B307" s="1">
        <v>62</v>
      </c>
      <c r="C307" s="1">
        <v>262</v>
      </c>
      <c r="D307" s="1">
        <v>86</v>
      </c>
      <c r="E307" s="1">
        <v>37</v>
      </c>
    </row>
    <row r="308" spans="1:5" x14ac:dyDescent="0.2">
      <c r="A308" s="8">
        <v>43472</v>
      </c>
      <c r="B308" s="1">
        <v>62</v>
      </c>
      <c r="C308" s="1">
        <v>262</v>
      </c>
      <c r="D308" s="1">
        <v>86</v>
      </c>
      <c r="E308" s="1">
        <v>37</v>
      </c>
    </row>
    <row r="309" spans="1:5" x14ac:dyDescent="0.2">
      <c r="A309" s="8">
        <v>43473</v>
      </c>
      <c r="B309" s="1">
        <v>62</v>
      </c>
      <c r="C309" s="1">
        <v>262</v>
      </c>
      <c r="D309" s="1">
        <v>86</v>
      </c>
      <c r="E309" s="1">
        <v>37</v>
      </c>
    </row>
    <row r="310" spans="1:5" x14ac:dyDescent="0.2">
      <c r="A310" s="8">
        <v>43474</v>
      </c>
      <c r="B310" s="1">
        <v>62</v>
      </c>
      <c r="C310" s="1">
        <v>262</v>
      </c>
      <c r="D310" s="1">
        <v>86</v>
      </c>
      <c r="E310" s="1">
        <v>37</v>
      </c>
    </row>
    <row r="311" spans="1:5" x14ac:dyDescent="0.2">
      <c r="A311" s="8">
        <v>43475</v>
      </c>
      <c r="B311" s="1">
        <v>62</v>
      </c>
      <c r="C311" s="1">
        <v>262</v>
      </c>
      <c r="D311" s="1">
        <v>86</v>
      </c>
      <c r="E311" s="1">
        <v>37</v>
      </c>
    </row>
    <row r="312" spans="1:5" x14ac:dyDescent="0.2">
      <c r="A312" s="8">
        <v>43476</v>
      </c>
      <c r="B312" s="1">
        <v>62</v>
      </c>
      <c r="C312" s="1">
        <v>262</v>
      </c>
      <c r="D312" s="1">
        <v>86</v>
      </c>
      <c r="E312" s="1">
        <v>37</v>
      </c>
    </row>
    <row r="313" spans="1:5" x14ac:dyDescent="0.2">
      <c r="A313" s="8">
        <v>43477</v>
      </c>
      <c r="B313" s="1">
        <v>62</v>
      </c>
      <c r="C313" s="1">
        <v>262</v>
      </c>
      <c r="D313" s="1">
        <v>86</v>
      </c>
      <c r="E313" s="1">
        <v>37</v>
      </c>
    </row>
    <row r="314" spans="1:5" x14ac:dyDescent="0.2">
      <c r="A314" s="8">
        <v>43478</v>
      </c>
      <c r="B314" s="1">
        <v>62</v>
      </c>
      <c r="C314" s="1">
        <v>262</v>
      </c>
      <c r="D314" s="1">
        <v>86</v>
      </c>
      <c r="E314" s="1">
        <v>37</v>
      </c>
    </row>
    <row r="315" spans="1:5" x14ac:dyDescent="0.2">
      <c r="A315" s="8">
        <v>43479</v>
      </c>
      <c r="B315" s="1">
        <v>62</v>
      </c>
      <c r="C315" s="1">
        <v>262</v>
      </c>
      <c r="D315" s="1">
        <v>86</v>
      </c>
      <c r="E315" s="1">
        <v>37</v>
      </c>
    </row>
    <row r="316" spans="1:5" x14ac:dyDescent="0.2">
      <c r="A316" s="8">
        <v>43480</v>
      </c>
      <c r="B316" s="1">
        <v>62</v>
      </c>
      <c r="C316" s="1">
        <v>262</v>
      </c>
      <c r="D316" s="1">
        <v>86</v>
      </c>
      <c r="E316" s="1">
        <v>37</v>
      </c>
    </row>
    <row r="317" spans="1:5" x14ac:dyDescent="0.2">
      <c r="A317" s="8">
        <v>43481</v>
      </c>
      <c r="B317" s="1">
        <v>62</v>
      </c>
      <c r="C317" s="1">
        <v>262</v>
      </c>
      <c r="D317" s="1">
        <v>86</v>
      </c>
      <c r="E317" s="1">
        <v>37</v>
      </c>
    </row>
    <row r="318" spans="1:5" x14ac:dyDescent="0.2">
      <c r="A318" s="8">
        <v>43482</v>
      </c>
      <c r="B318" s="1">
        <v>62</v>
      </c>
      <c r="C318" s="1">
        <v>262</v>
      </c>
      <c r="D318" s="1">
        <v>86</v>
      </c>
      <c r="E318" s="1">
        <v>37</v>
      </c>
    </row>
    <row r="319" spans="1:5" x14ac:dyDescent="0.2">
      <c r="A319" s="8">
        <v>43483</v>
      </c>
      <c r="B319" s="1">
        <v>62</v>
      </c>
      <c r="C319" s="1">
        <v>262</v>
      </c>
      <c r="D319" s="1">
        <v>86</v>
      </c>
      <c r="E319" s="1">
        <v>37</v>
      </c>
    </row>
    <row r="320" spans="1:5" x14ac:dyDescent="0.2">
      <c r="A320" s="8">
        <v>43484</v>
      </c>
      <c r="B320" s="1">
        <v>62</v>
      </c>
      <c r="C320" s="1">
        <v>262</v>
      </c>
      <c r="D320" s="1">
        <v>86</v>
      </c>
      <c r="E320" s="1">
        <v>37</v>
      </c>
    </row>
    <row r="321" spans="1:5" x14ac:dyDescent="0.2">
      <c r="A321" s="8">
        <v>43485</v>
      </c>
      <c r="B321" s="1">
        <v>62</v>
      </c>
      <c r="C321" s="1">
        <v>262</v>
      </c>
      <c r="D321" s="1">
        <v>86</v>
      </c>
      <c r="E321" s="1">
        <v>37</v>
      </c>
    </row>
    <row r="322" spans="1:5" x14ac:dyDescent="0.2">
      <c r="A322" s="8">
        <v>43486</v>
      </c>
      <c r="B322" s="1">
        <v>62</v>
      </c>
      <c r="C322" s="1">
        <v>262</v>
      </c>
      <c r="D322" s="1">
        <v>87</v>
      </c>
      <c r="E322" s="1">
        <v>37</v>
      </c>
    </row>
    <row r="323" spans="1:5" x14ac:dyDescent="0.2">
      <c r="A323" s="8">
        <v>43487</v>
      </c>
      <c r="B323" s="1">
        <v>62</v>
      </c>
      <c r="C323" s="1">
        <v>262</v>
      </c>
      <c r="D323" s="1">
        <v>88</v>
      </c>
      <c r="E323" s="1">
        <v>37</v>
      </c>
    </row>
    <row r="324" spans="1:5" x14ac:dyDescent="0.2">
      <c r="A324" s="8">
        <v>43488</v>
      </c>
      <c r="B324" s="1">
        <v>62</v>
      </c>
      <c r="C324" s="1">
        <v>262</v>
      </c>
      <c r="D324" s="1">
        <v>90</v>
      </c>
      <c r="E324" s="1">
        <v>37</v>
      </c>
    </row>
    <row r="325" spans="1:5" x14ac:dyDescent="0.2">
      <c r="A325" s="8">
        <v>43489</v>
      </c>
      <c r="B325" s="1">
        <v>62</v>
      </c>
      <c r="C325" s="1">
        <v>262</v>
      </c>
      <c r="D325" s="1">
        <v>91</v>
      </c>
      <c r="E325" s="1">
        <v>37</v>
      </c>
    </row>
    <row r="326" spans="1:5" x14ac:dyDescent="0.2">
      <c r="A326" s="8">
        <v>43490</v>
      </c>
      <c r="B326" s="1">
        <v>62</v>
      </c>
      <c r="C326" s="1">
        <v>262</v>
      </c>
      <c r="D326" s="1">
        <v>92</v>
      </c>
      <c r="E326" s="1">
        <v>37</v>
      </c>
    </row>
    <row r="327" spans="1:5" x14ac:dyDescent="0.2">
      <c r="A327" s="8">
        <v>43491</v>
      </c>
      <c r="B327" s="1">
        <v>62</v>
      </c>
      <c r="C327" s="1">
        <v>262</v>
      </c>
      <c r="D327" s="1">
        <v>92</v>
      </c>
      <c r="E327" s="1">
        <v>37</v>
      </c>
    </row>
    <row r="328" spans="1:5" x14ac:dyDescent="0.2">
      <c r="A328" s="8">
        <v>43492</v>
      </c>
      <c r="B328" s="1">
        <v>62</v>
      </c>
      <c r="C328" s="1">
        <v>262</v>
      </c>
      <c r="D328" s="1">
        <v>92</v>
      </c>
      <c r="E328" s="1">
        <v>37</v>
      </c>
    </row>
    <row r="329" spans="1:5" x14ac:dyDescent="0.2">
      <c r="A329" s="8">
        <v>43493</v>
      </c>
      <c r="B329" s="1">
        <v>62</v>
      </c>
      <c r="C329" s="1">
        <v>262</v>
      </c>
      <c r="D329" s="1">
        <v>92</v>
      </c>
      <c r="E329" s="1">
        <v>37</v>
      </c>
    </row>
    <row r="330" spans="1:5" x14ac:dyDescent="0.2">
      <c r="A330" s="8">
        <v>43494</v>
      </c>
      <c r="B330" s="1">
        <v>62</v>
      </c>
      <c r="C330" s="1">
        <v>262</v>
      </c>
      <c r="D330" s="1">
        <v>92</v>
      </c>
      <c r="E330" s="1">
        <v>37</v>
      </c>
    </row>
    <row r="331" spans="1:5" x14ac:dyDescent="0.2">
      <c r="A331" s="8">
        <v>43495</v>
      </c>
      <c r="B331" s="1">
        <v>62</v>
      </c>
      <c r="C331" s="1">
        <v>262</v>
      </c>
      <c r="D331" s="1">
        <v>92</v>
      </c>
      <c r="E331" s="1">
        <v>37</v>
      </c>
    </row>
    <row r="332" spans="1:5" x14ac:dyDescent="0.2">
      <c r="A332" s="8">
        <v>43496</v>
      </c>
      <c r="B332" s="1">
        <v>62</v>
      </c>
      <c r="C332" s="1">
        <v>262</v>
      </c>
      <c r="D332" s="1">
        <v>92</v>
      </c>
      <c r="E332" s="1">
        <v>37</v>
      </c>
    </row>
    <row r="333" spans="1:5" x14ac:dyDescent="0.2">
      <c r="A333" s="8">
        <v>43497</v>
      </c>
      <c r="B333" s="1">
        <v>62</v>
      </c>
      <c r="C333" s="1">
        <v>262</v>
      </c>
      <c r="D333" s="1">
        <v>92</v>
      </c>
      <c r="E333" s="1">
        <v>37</v>
      </c>
    </row>
    <row r="334" spans="1:5" x14ac:dyDescent="0.2">
      <c r="A334" s="8">
        <v>43498</v>
      </c>
      <c r="B334" s="1">
        <v>62</v>
      </c>
      <c r="C334" s="1">
        <v>262</v>
      </c>
      <c r="D334" s="1">
        <v>92</v>
      </c>
      <c r="E334" s="1">
        <v>37</v>
      </c>
    </row>
    <row r="335" spans="1:5" x14ac:dyDescent="0.2">
      <c r="A335" s="8">
        <v>43499</v>
      </c>
      <c r="B335" s="1">
        <v>62</v>
      </c>
      <c r="C335" s="1">
        <v>262</v>
      </c>
      <c r="D335" s="1">
        <v>92</v>
      </c>
      <c r="E335" s="1">
        <v>37</v>
      </c>
    </row>
    <row r="336" spans="1:5" x14ac:dyDescent="0.2">
      <c r="A336" s="8">
        <v>43500</v>
      </c>
      <c r="B336" s="1">
        <v>62</v>
      </c>
      <c r="C336" s="1">
        <v>262</v>
      </c>
      <c r="D336" s="1">
        <v>92</v>
      </c>
      <c r="E336" s="1">
        <v>37</v>
      </c>
    </row>
    <row r="337" spans="1:5" x14ac:dyDescent="0.2">
      <c r="A337" s="8">
        <v>43501</v>
      </c>
      <c r="B337" s="1">
        <v>62</v>
      </c>
      <c r="C337" s="1">
        <v>262</v>
      </c>
      <c r="D337" s="1">
        <v>92</v>
      </c>
      <c r="E337" s="1">
        <v>37</v>
      </c>
    </row>
    <row r="338" spans="1:5" x14ac:dyDescent="0.2">
      <c r="A338" s="8">
        <v>43502</v>
      </c>
      <c r="B338" s="1">
        <v>62</v>
      </c>
      <c r="C338" s="1">
        <v>262</v>
      </c>
      <c r="D338" s="1">
        <v>92</v>
      </c>
      <c r="E338" s="1">
        <v>37</v>
      </c>
    </row>
    <row r="339" spans="1:5" x14ac:dyDescent="0.2">
      <c r="A339" s="8">
        <v>43503</v>
      </c>
      <c r="B339" s="1">
        <v>62</v>
      </c>
      <c r="C339" s="1">
        <v>262</v>
      </c>
      <c r="D339" s="1">
        <v>92</v>
      </c>
      <c r="E339" s="1">
        <v>37</v>
      </c>
    </row>
    <row r="340" spans="1:5" x14ac:dyDescent="0.2">
      <c r="A340" s="8">
        <v>43504</v>
      </c>
      <c r="B340" s="1">
        <v>62</v>
      </c>
      <c r="C340" s="1">
        <v>262</v>
      </c>
      <c r="D340" s="1">
        <v>92</v>
      </c>
      <c r="E340" s="1">
        <v>37</v>
      </c>
    </row>
    <row r="341" spans="1:5" x14ac:dyDescent="0.2">
      <c r="A341" s="8">
        <v>43505</v>
      </c>
      <c r="B341" s="1">
        <v>62</v>
      </c>
      <c r="C341" s="1">
        <v>262</v>
      </c>
      <c r="D341" s="1">
        <v>92</v>
      </c>
      <c r="E341" s="1">
        <v>37</v>
      </c>
    </row>
    <row r="342" spans="1:5" x14ac:dyDescent="0.2">
      <c r="A342" s="8">
        <v>43506</v>
      </c>
      <c r="B342" s="1">
        <v>62</v>
      </c>
      <c r="C342" s="1">
        <v>262</v>
      </c>
      <c r="D342" s="1">
        <v>92</v>
      </c>
      <c r="E342" s="1">
        <v>37</v>
      </c>
    </row>
    <row r="343" spans="1:5" x14ac:dyDescent="0.2">
      <c r="A343" s="8">
        <v>43507</v>
      </c>
      <c r="B343" s="1">
        <v>62</v>
      </c>
      <c r="C343" s="1">
        <v>262</v>
      </c>
      <c r="D343" s="1">
        <v>92</v>
      </c>
      <c r="E343" s="1">
        <v>37</v>
      </c>
    </row>
    <row r="344" spans="1:5" x14ac:dyDescent="0.2">
      <c r="A344" s="8">
        <v>43508</v>
      </c>
      <c r="B344" s="1">
        <v>62</v>
      </c>
      <c r="C344" s="1">
        <v>262</v>
      </c>
      <c r="D344" s="1">
        <v>92</v>
      </c>
      <c r="E344" s="1">
        <v>37</v>
      </c>
    </row>
    <row r="345" spans="1:5" x14ac:dyDescent="0.2">
      <c r="A345" s="8">
        <v>43509</v>
      </c>
      <c r="B345" s="1">
        <v>62</v>
      </c>
      <c r="C345" s="1">
        <v>262</v>
      </c>
      <c r="D345" s="1">
        <v>92</v>
      </c>
      <c r="E345" s="1">
        <v>37</v>
      </c>
    </row>
    <row r="346" spans="1:5" x14ac:dyDescent="0.2">
      <c r="A346" s="8">
        <v>43510</v>
      </c>
      <c r="B346" s="1">
        <v>62</v>
      </c>
      <c r="C346" s="1">
        <v>262</v>
      </c>
      <c r="D346" s="1">
        <v>92</v>
      </c>
      <c r="E346" s="1">
        <v>37</v>
      </c>
    </row>
    <row r="347" spans="1:5" x14ac:dyDescent="0.2">
      <c r="A347" s="8">
        <v>43511</v>
      </c>
      <c r="B347" s="1">
        <v>62</v>
      </c>
      <c r="C347" s="1">
        <v>262</v>
      </c>
      <c r="D347" s="1">
        <v>92</v>
      </c>
      <c r="E347" s="1">
        <v>37</v>
      </c>
    </row>
    <row r="348" spans="1:5" x14ac:dyDescent="0.2">
      <c r="A348" s="8">
        <v>43512</v>
      </c>
      <c r="B348" s="1">
        <v>62</v>
      </c>
      <c r="C348" s="1">
        <v>262</v>
      </c>
      <c r="D348" s="1">
        <v>92</v>
      </c>
      <c r="E348" s="1">
        <v>37</v>
      </c>
    </row>
    <row r="349" spans="1:5" x14ac:dyDescent="0.2">
      <c r="A349" s="8">
        <v>43513</v>
      </c>
      <c r="B349" s="1">
        <v>62</v>
      </c>
      <c r="C349" s="1">
        <v>262</v>
      </c>
      <c r="D349" s="1">
        <v>92</v>
      </c>
      <c r="E349" s="1">
        <v>37</v>
      </c>
    </row>
    <row r="350" spans="1:5" x14ac:dyDescent="0.2">
      <c r="A350" s="8">
        <v>43514</v>
      </c>
      <c r="B350" s="1">
        <v>62</v>
      </c>
      <c r="C350" s="1">
        <v>262</v>
      </c>
      <c r="D350" s="1">
        <v>92</v>
      </c>
      <c r="E350" s="1">
        <v>37</v>
      </c>
    </row>
    <row r="351" spans="1:5" x14ac:dyDescent="0.2">
      <c r="A351" s="8">
        <v>43515</v>
      </c>
      <c r="B351" s="1">
        <v>62</v>
      </c>
      <c r="C351" s="1">
        <v>262</v>
      </c>
      <c r="D351" s="1">
        <v>92</v>
      </c>
      <c r="E351" s="1">
        <v>37</v>
      </c>
    </row>
    <row r="352" spans="1:5" x14ac:dyDescent="0.2">
      <c r="A352" s="8">
        <v>43516</v>
      </c>
      <c r="B352" s="1">
        <v>62</v>
      </c>
      <c r="C352" s="1">
        <v>262</v>
      </c>
      <c r="D352" s="1">
        <v>92</v>
      </c>
      <c r="E352" s="1">
        <v>37</v>
      </c>
    </row>
    <row r="353" spans="1:5" x14ac:dyDescent="0.2">
      <c r="A353" s="8">
        <v>43517</v>
      </c>
      <c r="B353" s="1">
        <v>62</v>
      </c>
      <c r="C353" s="1">
        <v>262</v>
      </c>
      <c r="D353" s="1">
        <v>92</v>
      </c>
      <c r="E353" s="1">
        <v>37</v>
      </c>
    </row>
    <row r="354" spans="1:5" x14ac:dyDescent="0.2">
      <c r="A354" s="8">
        <v>43518</v>
      </c>
      <c r="B354" s="1">
        <v>62</v>
      </c>
      <c r="C354" s="1">
        <v>262</v>
      </c>
      <c r="D354" s="1">
        <v>92</v>
      </c>
      <c r="E354" s="1">
        <v>37</v>
      </c>
    </row>
    <row r="355" spans="1:5" x14ac:dyDescent="0.2">
      <c r="A355" s="8">
        <v>43519</v>
      </c>
      <c r="B355" s="1">
        <v>62</v>
      </c>
      <c r="C355" s="1">
        <v>262</v>
      </c>
      <c r="D355" s="1">
        <v>92</v>
      </c>
      <c r="E355" s="1">
        <v>37</v>
      </c>
    </row>
    <row r="356" spans="1:5" x14ac:dyDescent="0.2">
      <c r="A356" s="8">
        <v>43520</v>
      </c>
      <c r="B356" s="1">
        <v>62</v>
      </c>
      <c r="C356" s="1">
        <v>262</v>
      </c>
      <c r="D356" s="1">
        <v>92</v>
      </c>
      <c r="E356" s="1">
        <v>37</v>
      </c>
    </row>
    <row r="357" spans="1:5" x14ac:dyDescent="0.2">
      <c r="A357" s="8">
        <v>43521</v>
      </c>
      <c r="B357" s="1">
        <v>62</v>
      </c>
      <c r="C357" s="1">
        <v>262</v>
      </c>
      <c r="D357" s="1">
        <v>92</v>
      </c>
      <c r="E357" s="1">
        <v>37</v>
      </c>
    </row>
    <row r="358" spans="1:5" x14ac:dyDescent="0.2">
      <c r="A358" s="8">
        <v>43522</v>
      </c>
      <c r="B358" s="1">
        <v>62</v>
      </c>
      <c r="C358" s="1">
        <v>262</v>
      </c>
      <c r="D358" s="1">
        <v>92</v>
      </c>
      <c r="E358" s="1">
        <v>37</v>
      </c>
    </row>
    <row r="359" spans="1:5" x14ac:dyDescent="0.2">
      <c r="A359" s="8">
        <v>43523</v>
      </c>
      <c r="B359" s="1">
        <v>62</v>
      </c>
      <c r="C359" s="1">
        <v>262</v>
      </c>
      <c r="D359" s="1">
        <v>92</v>
      </c>
      <c r="E359" s="1">
        <v>37</v>
      </c>
    </row>
    <row r="360" spans="1:5" x14ac:dyDescent="0.2">
      <c r="A360" s="8">
        <v>43524</v>
      </c>
      <c r="B360" s="1">
        <v>62</v>
      </c>
      <c r="C360" s="1">
        <v>262</v>
      </c>
      <c r="D360" s="1">
        <v>92</v>
      </c>
      <c r="E360" s="1">
        <v>37</v>
      </c>
    </row>
    <row r="361" spans="1:5" x14ac:dyDescent="0.2">
      <c r="A361" s="8">
        <v>43525</v>
      </c>
      <c r="B361" s="1">
        <v>62</v>
      </c>
      <c r="C361" s="1">
        <v>262</v>
      </c>
      <c r="D361" s="1">
        <v>92</v>
      </c>
      <c r="E361" s="1">
        <v>37</v>
      </c>
    </row>
    <row r="362" spans="1:5" x14ac:dyDescent="0.2">
      <c r="A362" s="8">
        <v>43526</v>
      </c>
      <c r="B362" s="1">
        <v>62</v>
      </c>
      <c r="C362" s="1">
        <v>262</v>
      </c>
      <c r="D362" s="1">
        <v>92</v>
      </c>
      <c r="E362" s="1">
        <v>37</v>
      </c>
    </row>
    <row r="363" spans="1:5" x14ac:dyDescent="0.2">
      <c r="A363" s="8">
        <v>43527</v>
      </c>
      <c r="B363" s="1">
        <v>62</v>
      </c>
      <c r="C363" s="1">
        <v>262</v>
      </c>
      <c r="D363" s="1">
        <v>92</v>
      </c>
      <c r="E363" s="1">
        <v>37</v>
      </c>
    </row>
    <row r="364" spans="1:5" x14ac:dyDescent="0.2">
      <c r="A364" s="8">
        <v>43528</v>
      </c>
      <c r="B364" s="1">
        <v>62</v>
      </c>
      <c r="C364" s="1">
        <v>262</v>
      </c>
      <c r="D364" s="1">
        <v>92</v>
      </c>
      <c r="E364" s="1">
        <v>37</v>
      </c>
    </row>
    <row r="365" spans="1:5" x14ac:dyDescent="0.2">
      <c r="A365" s="8">
        <v>43529</v>
      </c>
      <c r="B365" s="1">
        <v>62</v>
      </c>
      <c r="C365" s="1">
        <v>262</v>
      </c>
      <c r="D365" s="1">
        <v>93</v>
      </c>
      <c r="E365" s="1">
        <v>37</v>
      </c>
    </row>
    <row r="366" spans="1:5" x14ac:dyDescent="0.2">
      <c r="A366" s="8">
        <v>43530</v>
      </c>
      <c r="B366" s="1">
        <v>62</v>
      </c>
      <c r="C366" s="1">
        <v>262</v>
      </c>
      <c r="D366" s="1">
        <v>95</v>
      </c>
      <c r="E366" s="1">
        <v>37</v>
      </c>
    </row>
    <row r="367" spans="1:5" x14ac:dyDescent="0.2">
      <c r="A367" s="8">
        <v>43531</v>
      </c>
      <c r="B367" s="1">
        <v>62</v>
      </c>
      <c r="C367" s="1">
        <v>262</v>
      </c>
      <c r="D367" s="1">
        <v>97</v>
      </c>
      <c r="E367" s="1">
        <v>37</v>
      </c>
    </row>
    <row r="368" spans="1:5" x14ac:dyDescent="0.2">
      <c r="A368" s="8">
        <v>43532</v>
      </c>
      <c r="B368" s="1">
        <v>62</v>
      </c>
      <c r="C368" s="1">
        <v>262</v>
      </c>
      <c r="D368" s="1">
        <v>98</v>
      </c>
      <c r="E368" s="1">
        <v>37</v>
      </c>
    </row>
    <row r="369" spans="1:5" x14ac:dyDescent="0.2">
      <c r="A369" s="8">
        <v>43533</v>
      </c>
      <c r="B369" s="1">
        <v>62</v>
      </c>
      <c r="C369" s="1">
        <v>262</v>
      </c>
      <c r="D369" s="1">
        <v>98</v>
      </c>
      <c r="E369" s="1">
        <v>37</v>
      </c>
    </row>
    <row r="370" spans="1:5" x14ac:dyDescent="0.2">
      <c r="A370" s="8">
        <v>43534</v>
      </c>
      <c r="B370" s="1">
        <v>62</v>
      </c>
      <c r="C370" s="1">
        <v>262</v>
      </c>
      <c r="D370" s="1">
        <v>98</v>
      </c>
      <c r="E370" s="1">
        <v>37</v>
      </c>
    </row>
    <row r="371" spans="1:5" x14ac:dyDescent="0.2">
      <c r="A371" s="8">
        <v>43535</v>
      </c>
      <c r="B371" s="1">
        <v>62</v>
      </c>
      <c r="C371" s="1">
        <v>262</v>
      </c>
      <c r="D371" s="1">
        <v>98</v>
      </c>
      <c r="E371" s="1">
        <v>37</v>
      </c>
    </row>
    <row r="372" spans="1:5" x14ac:dyDescent="0.2">
      <c r="A372" s="8">
        <v>43536</v>
      </c>
      <c r="B372" s="1">
        <v>62</v>
      </c>
      <c r="C372" s="1">
        <v>262</v>
      </c>
      <c r="D372" s="1">
        <v>98</v>
      </c>
      <c r="E372" s="1">
        <v>37</v>
      </c>
    </row>
    <row r="373" spans="1:5" x14ac:dyDescent="0.2">
      <c r="A373" s="8">
        <v>43537</v>
      </c>
      <c r="B373" s="1">
        <v>62</v>
      </c>
      <c r="C373" s="1">
        <v>262</v>
      </c>
      <c r="D373" s="1">
        <v>98</v>
      </c>
      <c r="E373" s="1">
        <v>37</v>
      </c>
    </row>
    <row r="374" spans="1:5" x14ac:dyDescent="0.2">
      <c r="A374" s="8">
        <v>43538</v>
      </c>
      <c r="B374" s="1">
        <v>62</v>
      </c>
      <c r="C374" s="1">
        <v>262</v>
      </c>
      <c r="D374" s="1">
        <v>98</v>
      </c>
      <c r="E374" s="1">
        <v>37</v>
      </c>
    </row>
    <row r="375" spans="1:5" x14ac:dyDescent="0.2">
      <c r="A375" s="8">
        <v>43539</v>
      </c>
      <c r="B375" s="1">
        <v>62</v>
      </c>
      <c r="C375" s="1">
        <v>262</v>
      </c>
      <c r="D375" s="1">
        <v>98</v>
      </c>
      <c r="E375" s="1">
        <v>37</v>
      </c>
    </row>
    <row r="376" spans="1:5" x14ac:dyDescent="0.2">
      <c r="A376" s="8">
        <v>43540</v>
      </c>
      <c r="B376" s="1">
        <v>62</v>
      </c>
      <c r="C376" s="1">
        <v>262</v>
      </c>
      <c r="D376" s="1">
        <v>98</v>
      </c>
      <c r="E376" s="1">
        <v>37</v>
      </c>
    </row>
    <row r="377" spans="1:5" x14ac:dyDescent="0.2">
      <c r="A377" s="8">
        <v>43541</v>
      </c>
      <c r="B377" s="1">
        <v>62</v>
      </c>
      <c r="C377" s="1">
        <v>262</v>
      </c>
      <c r="D377" s="1">
        <v>98</v>
      </c>
      <c r="E377" s="1">
        <v>37</v>
      </c>
    </row>
    <row r="378" spans="1:5" x14ac:dyDescent="0.2">
      <c r="A378" s="8">
        <v>43542</v>
      </c>
      <c r="B378" s="1">
        <v>62</v>
      </c>
      <c r="C378" s="1">
        <v>262</v>
      </c>
      <c r="D378" s="1">
        <v>98</v>
      </c>
      <c r="E378" s="1">
        <v>37</v>
      </c>
    </row>
    <row r="379" spans="1:5" x14ac:dyDescent="0.2">
      <c r="A379" s="8">
        <v>43543</v>
      </c>
      <c r="B379" s="1">
        <v>62</v>
      </c>
      <c r="C379" s="1">
        <v>262</v>
      </c>
      <c r="D379" s="1">
        <v>98</v>
      </c>
      <c r="E379" s="1">
        <v>37</v>
      </c>
    </row>
    <row r="380" spans="1:5" x14ac:dyDescent="0.2">
      <c r="A380" s="8">
        <v>43544</v>
      </c>
      <c r="B380" s="1">
        <v>62</v>
      </c>
      <c r="C380" s="1">
        <v>262</v>
      </c>
      <c r="D380" s="1">
        <v>98</v>
      </c>
      <c r="E380" s="1">
        <v>37</v>
      </c>
    </row>
    <row r="381" spans="1:5" x14ac:dyDescent="0.2">
      <c r="A381" s="8">
        <v>43545</v>
      </c>
      <c r="B381" s="1">
        <v>62</v>
      </c>
      <c r="C381" s="1">
        <v>262</v>
      </c>
      <c r="D381" s="1">
        <v>98</v>
      </c>
      <c r="E381" s="1">
        <v>37</v>
      </c>
    </row>
    <row r="382" spans="1:5" x14ac:dyDescent="0.2">
      <c r="A382" s="8">
        <v>43546</v>
      </c>
      <c r="B382" s="1">
        <v>62</v>
      </c>
      <c r="C382" s="1">
        <v>262</v>
      </c>
      <c r="D382" s="1">
        <v>98</v>
      </c>
      <c r="E382" s="1">
        <v>37</v>
      </c>
    </row>
    <row r="383" spans="1:5" x14ac:dyDescent="0.2">
      <c r="A383" s="8">
        <v>43547</v>
      </c>
      <c r="B383" s="1">
        <v>62</v>
      </c>
      <c r="C383" s="1">
        <v>262</v>
      </c>
      <c r="D383" s="1">
        <v>98</v>
      </c>
      <c r="E383" s="1">
        <v>37</v>
      </c>
    </row>
    <row r="384" spans="1:5" x14ac:dyDescent="0.2">
      <c r="A384" s="8">
        <v>43548</v>
      </c>
      <c r="B384" s="1">
        <v>62</v>
      </c>
      <c r="C384" s="1">
        <v>262</v>
      </c>
      <c r="D384" s="1">
        <v>98</v>
      </c>
      <c r="E384" s="1">
        <v>37</v>
      </c>
    </row>
    <row r="385" spans="1:5" x14ac:dyDescent="0.2">
      <c r="A385" s="8">
        <v>43549</v>
      </c>
      <c r="B385" s="1">
        <v>62</v>
      </c>
      <c r="C385" s="1">
        <v>262</v>
      </c>
      <c r="D385" s="1">
        <v>98</v>
      </c>
      <c r="E385" s="1">
        <v>37</v>
      </c>
    </row>
    <row r="386" spans="1:5" x14ac:dyDescent="0.2">
      <c r="A386" s="8">
        <v>43550</v>
      </c>
      <c r="B386" s="1">
        <v>62</v>
      </c>
      <c r="C386" s="1">
        <v>262</v>
      </c>
      <c r="D386" s="1">
        <v>98</v>
      </c>
      <c r="E386" s="1">
        <v>37</v>
      </c>
    </row>
    <row r="387" spans="1:5" x14ac:dyDescent="0.2">
      <c r="A387" s="8">
        <v>43551</v>
      </c>
      <c r="B387" s="1">
        <v>62</v>
      </c>
      <c r="C387" s="1">
        <v>262</v>
      </c>
      <c r="D387" s="1">
        <v>98</v>
      </c>
      <c r="E387" s="1">
        <v>37</v>
      </c>
    </row>
    <row r="388" spans="1:5" x14ac:dyDescent="0.2">
      <c r="A388" s="8">
        <v>43552</v>
      </c>
      <c r="B388" s="1">
        <v>62</v>
      </c>
      <c r="C388" s="1">
        <v>262</v>
      </c>
      <c r="D388" s="1">
        <v>98</v>
      </c>
      <c r="E388" s="1">
        <v>37</v>
      </c>
    </row>
    <row r="389" spans="1:5" x14ac:dyDescent="0.2">
      <c r="A389" s="8">
        <v>43553</v>
      </c>
      <c r="B389" s="1">
        <v>62</v>
      </c>
      <c r="C389" s="1">
        <v>262</v>
      </c>
      <c r="D389" s="1">
        <v>98</v>
      </c>
      <c r="E389" s="1">
        <v>37</v>
      </c>
    </row>
    <row r="390" spans="1:5" x14ac:dyDescent="0.2">
      <c r="A390" s="8">
        <v>43554</v>
      </c>
      <c r="B390" s="1">
        <v>62</v>
      </c>
      <c r="C390" s="1">
        <v>262</v>
      </c>
      <c r="D390" s="1">
        <v>98</v>
      </c>
      <c r="E390" s="1">
        <v>37</v>
      </c>
    </row>
    <row r="391" spans="1:5" x14ac:dyDescent="0.2">
      <c r="A391" s="8">
        <v>43555</v>
      </c>
      <c r="B391" s="1">
        <v>62</v>
      </c>
      <c r="C391" s="1">
        <v>262</v>
      </c>
      <c r="D391" s="1">
        <v>98</v>
      </c>
      <c r="E391" s="1">
        <v>37</v>
      </c>
    </row>
    <row r="392" spans="1:5" x14ac:dyDescent="0.2">
      <c r="A392" s="8">
        <v>43556</v>
      </c>
      <c r="B392" s="1">
        <v>62</v>
      </c>
      <c r="C392" s="1">
        <v>262</v>
      </c>
      <c r="D392" s="1">
        <v>98</v>
      </c>
      <c r="E392" s="1">
        <v>37</v>
      </c>
    </row>
    <row r="393" spans="1:5" x14ac:dyDescent="0.2">
      <c r="A393" s="8">
        <v>43557</v>
      </c>
      <c r="B393" s="1">
        <v>62</v>
      </c>
      <c r="C393" s="1">
        <v>262</v>
      </c>
      <c r="D393" s="1">
        <v>98</v>
      </c>
      <c r="E393" s="1">
        <v>37</v>
      </c>
    </row>
    <row r="394" spans="1:5" x14ac:dyDescent="0.2">
      <c r="A394" s="8">
        <v>43558</v>
      </c>
      <c r="B394" s="1">
        <v>62</v>
      </c>
      <c r="C394" s="1">
        <v>262</v>
      </c>
      <c r="D394" s="1">
        <v>98</v>
      </c>
      <c r="E394" s="1">
        <v>37</v>
      </c>
    </row>
    <row r="395" spans="1:5" x14ac:dyDescent="0.2">
      <c r="A395" s="8">
        <v>43559</v>
      </c>
      <c r="B395" s="1">
        <v>62</v>
      </c>
      <c r="C395" s="1">
        <v>262</v>
      </c>
      <c r="D395" s="1">
        <v>98</v>
      </c>
      <c r="E395" s="1">
        <v>37</v>
      </c>
    </row>
    <row r="396" spans="1:5" x14ac:dyDescent="0.2">
      <c r="A396" s="8">
        <v>43560</v>
      </c>
      <c r="B396" s="1">
        <v>62</v>
      </c>
      <c r="C396" s="1">
        <v>262</v>
      </c>
      <c r="D396" s="1">
        <v>98</v>
      </c>
      <c r="E396" s="1">
        <v>37</v>
      </c>
    </row>
    <row r="397" spans="1:5" x14ac:dyDescent="0.2">
      <c r="A397" s="8">
        <v>43561</v>
      </c>
      <c r="B397" s="1">
        <v>62</v>
      </c>
      <c r="C397" s="1">
        <v>262</v>
      </c>
      <c r="D397" s="1">
        <v>98</v>
      </c>
      <c r="E397" s="1">
        <v>37</v>
      </c>
    </row>
    <row r="398" spans="1:5" x14ac:dyDescent="0.2">
      <c r="A398" s="8">
        <v>43562</v>
      </c>
      <c r="B398" s="1">
        <v>62</v>
      </c>
      <c r="C398" s="1">
        <v>262</v>
      </c>
      <c r="D398" s="1">
        <v>98</v>
      </c>
      <c r="E398" s="1">
        <v>37</v>
      </c>
    </row>
    <row r="399" spans="1:5" x14ac:dyDescent="0.2">
      <c r="A399" s="8">
        <v>43563</v>
      </c>
      <c r="B399" s="1">
        <v>62</v>
      </c>
      <c r="C399" s="1">
        <v>262</v>
      </c>
      <c r="D399" s="1">
        <v>98</v>
      </c>
      <c r="E399" s="1">
        <v>37</v>
      </c>
    </row>
    <row r="400" spans="1:5" x14ac:dyDescent="0.2">
      <c r="A400" s="8">
        <v>43564</v>
      </c>
      <c r="B400" s="1">
        <v>62</v>
      </c>
      <c r="C400" s="1">
        <v>262</v>
      </c>
      <c r="D400" s="1">
        <v>98</v>
      </c>
      <c r="E400" s="1">
        <v>37</v>
      </c>
    </row>
    <row r="401" spans="1:5" x14ac:dyDescent="0.2">
      <c r="A401" s="8">
        <v>43565</v>
      </c>
      <c r="B401" s="1">
        <v>62</v>
      </c>
      <c r="C401" s="1">
        <v>262</v>
      </c>
      <c r="D401" s="1">
        <v>98</v>
      </c>
      <c r="E401" s="1">
        <v>37</v>
      </c>
    </row>
    <row r="402" spans="1:5" x14ac:dyDescent="0.2">
      <c r="A402" s="8">
        <v>43566</v>
      </c>
      <c r="B402" s="1">
        <v>62</v>
      </c>
      <c r="C402" s="1">
        <v>262</v>
      </c>
      <c r="D402" s="1">
        <v>98</v>
      </c>
      <c r="E402" s="1">
        <v>37</v>
      </c>
    </row>
    <row r="403" spans="1:5" x14ac:dyDescent="0.2">
      <c r="A403" s="8">
        <v>43567</v>
      </c>
      <c r="B403" s="1">
        <v>62</v>
      </c>
      <c r="C403" s="1">
        <v>262</v>
      </c>
      <c r="D403" s="1">
        <v>98</v>
      </c>
      <c r="E403" s="1">
        <v>37</v>
      </c>
    </row>
    <row r="404" spans="1:5" x14ac:dyDescent="0.2">
      <c r="A404" s="8">
        <v>43568</v>
      </c>
      <c r="B404" s="1">
        <v>62</v>
      </c>
      <c r="C404" s="1">
        <v>262</v>
      </c>
      <c r="D404" s="1">
        <v>98</v>
      </c>
      <c r="E404" s="1">
        <v>37</v>
      </c>
    </row>
    <row r="405" spans="1:5" x14ac:dyDescent="0.2">
      <c r="A405" s="8">
        <v>43569</v>
      </c>
      <c r="B405" s="1">
        <v>62</v>
      </c>
      <c r="C405" s="1">
        <v>262</v>
      </c>
      <c r="D405" s="1">
        <v>98</v>
      </c>
      <c r="E405" s="1">
        <v>37</v>
      </c>
    </row>
    <row r="406" spans="1:5" x14ac:dyDescent="0.2">
      <c r="A406" s="8">
        <v>43570</v>
      </c>
      <c r="B406" s="1">
        <v>62</v>
      </c>
      <c r="C406" s="1">
        <v>262</v>
      </c>
      <c r="D406" s="1">
        <v>98</v>
      </c>
      <c r="E406" s="1">
        <v>37</v>
      </c>
    </row>
    <row r="407" spans="1:5" x14ac:dyDescent="0.2">
      <c r="A407" s="8">
        <v>43571</v>
      </c>
      <c r="B407" s="1">
        <v>62</v>
      </c>
      <c r="C407" s="1">
        <v>262</v>
      </c>
      <c r="D407" s="1">
        <v>98</v>
      </c>
      <c r="E407" s="1">
        <v>37</v>
      </c>
    </row>
    <row r="408" spans="1:5" x14ac:dyDescent="0.2">
      <c r="A408" s="8">
        <v>43572</v>
      </c>
      <c r="B408" s="1">
        <v>62</v>
      </c>
      <c r="C408" s="1">
        <v>262</v>
      </c>
      <c r="D408" s="1">
        <v>98</v>
      </c>
      <c r="E408" s="1">
        <v>37</v>
      </c>
    </row>
    <row r="409" spans="1:5" x14ac:dyDescent="0.2">
      <c r="A409" s="8">
        <v>43573</v>
      </c>
      <c r="B409" s="1">
        <v>62</v>
      </c>
      <c r="C409" s="1">
        <v>262</v>
      </c>
      <c r="D409" s="1">
        <v>98</v>
      </c>
      <c r="E409" s="1">
        <v>37</v>
      </c>
    </row>
    <row r="410" spans="1:5" x14ac:dyDescent="0.2">
      <c r="A410" s="8">
        <v>43574</v>
      </c>
      <c r="B410" s="1">
        <v>62</v>
      </c>
      <c r="C410" s="1">
        <v>262</v>
      </c>
      <c r="D410" s="1">
        <v>98</v>
      </c>
      <c r="E410" s="1">
        <v>37</v>
      </c>
    </row>
    <row r="411" spans="1:5" x14ac:dyDescent="0.2">
      <c r="A411" s="8">
        <v>43575</v>
      </c>
      <c r="B411" s="1">
        <v>62</v>
      </c>
      <c r="C411" s="1">
        <v>262</v>
      </c>
      <c r="D411" s="1">
        <v>98</v>
      </c>
      <c r="E411" s="1">
        <v>37</v>
      </c>
    </row>
    <row r="412" spans="1:5" x14ac:dyDescent="0.2">
      <c r="A412" s="8">
        <v>43576</v>
      </c>
      <c r="B412" s="1">
        <v>62</v>
      </c>
      <c r="C412" s="1">
        <v>262</v>
      </c>
      <c r="D412" s="1">
        <v>98</v>
      </c>
      <c r="E412" s="1">
        <v>37</v>
      </c>
    </row>
    <row r="413" spans="1:5" x14ac:dyDescent="0.2">
      <c r="A413" s="8">
        <v>43577</v>
      </c>
      <c r="B413" s="1">
        <v>62</v>
      </c>
      <c r="C413" s="1">
        <v>262</v>
      </c>
      <c r="D413" s="1">
        <v>98</v>
      </c>
      <c r="E413" s="1">
        <v>37</v>
      </c>
    </row>
    <row r="414" spans="1:5" x14ac:dyDescent="0.2">
      <c r="A414" s="8">
        <v>43578</v>
      </c>
      <c r="B414" s="1">
        <v>62</v>
      </c>
      <c r="C414" s="1">
        <v>262</v>
      </c>
      <c r="D414" s="1">
        <v>98</v>
      </c>
      <c r="E414" s="1">
        <v>37</v>
      </c>
    </row>
    <row r="415" spans="1:5" x14ac:dyDescent="0.2">
      <c r="A415" s="8">
        <v>43579</v>
      </c>
      <c r="B415" s="1">
        <v>62</v>
      </c>
      <c r="C415" s="1">
        <v>262</v>
      </c>
      <c r="D415" s="1">
        <v>98</v>
      </c>
      <c r="E415" s="1">
        <v>37</v>
      </c>
    </row>
    <row r="416" spans="1:5" x14ac:dyDescent="0.2">
      <c r="A416" s="8">
        <v>43580</v>
      </c>
      <c r="B416" s="1">
        <v>62</v>
      </c>
      <c r="C416" s="1">
        <v>262</v>
      </c>
      <c r="D416" s="1">
        <v>98</v>
      </c>
      <c r="E416" s="1">
        <v>37</v>
      </c>
    </row>
    <row r="417" spans="1:5" x14ac:dyDescent="0.2">
      <c r="A417" s="8">
        <v>43581</v>
      </c>
      <c r="B417" s="1">
        <v>62</v>
      </c>
      <c r="C417" s="1">
        <v>262</v>
      </c>
      <c r="D417" s="1">
        <v>98</v>
      </c>
      <c r="E417" s="1">
        <v>37</v>
      </c>
    </row>
    <row r="418" spans="1:5" x14ac:dyDescent="0.2">
      <c r="A418" s="8">
        <v>43582</v>
      </c>
      <c r="B418" s="1">
        <v>62</v>
      </c>
      <c r="C418" s="1">
        <v>262</v>
      </c>
      <c r="D418" s="1">
        <v>98</v>
      </c>
      <c r="E418" s="1">
        <v>37</v>
      </c>
    </row>
    <row r="419" spans="1:5" x14ac:dyDescent="0.2">
      <c r="A419" s="8">
        <v>43583</v>
      </c>
      <c r="B419" s="1">
        <v>62</v>
      </c>
      <c r="C419" s="1">
        <v>262</v>
      </c>
      <c r="D419" s="1">
        <v>98</v>
      </c>
      <c r="E419" s="1">
        <v>37</v>
      </c>
    </row>
    <row r="420" spans="1:5" x14ac:dyDescent="0.2">
      <c r="A420" s="8">
        <v>43584</v>
      </c>
      <c r="B420" s="1">
        <v>62</v>
      </c>
      <c r="C420" s="1">
        <v>262</v>
      </c>
      <c r="D420" s="1">
        <v>98</v>
      </c>
      <c r="E420" s="1">
        <v>37</v>
      </c>
    </row>
    <row r="421" spans="1:5" x14ac:dyDescent="0.2">
      <c r="A421" s="8">
        <v>43585</v>
      </c>
      <c r="B421" s="1">
        <v>62</v>
      </c>
      <c r="C421" s="1">
        <v>262</v>
      </c>
      <c r="D421" s="1">
        <v>98</v>
      </c>
      <c r="E421" s="1">
        <v>37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3298C-8C19-4E05-B022-015D7EADC83E}">
  <sheetPr>
    <tabColor theme="1"/>
  </sheetPr>
  <dimension ref="A1:N256"/>
  <sheetViews>
    <sheetView workbookViewId="0">
      <selection activeCell="N235" sqref="N235"/>
    </sheetView>
  </sheetViews>
  <sheetFormatPr defaultRowHeight="10" x14ac:dyDescent="0.2"/>
  <sheetData>
    <row r="1" spans="1:12" x14ac:dyDescent="0.2">
      <c r="A1" t="s">
        <v>129</v>
      </c>
      <c r="B1" t="s">
        <v>130</v>
      </c>
    </row>
    <row r="2" spans="1:12" s="1" customFormat="1" x14ac:dyDescent="0.2">
      <c r="A2" s="1" t="s">
        <v>132</v>
      </c>
      <c r="B2" s="1" t="s">
        <v>134</v>
      </c>
    </row>
    <row r="4" spans="1:12" x14ac:dyDescent="0.2">
      <c r="A4" s="1" t="s">
        <v>0</v>
      </c>
      <c r="B4" s="1" t="s">
        <v>1</v>
      </c>
      <c r="C4" s="1" t="s">
        <v>2</v>
      </c>
      <c r="D4" s="1" t="s">
        <v>3</v>
      </c>
      <c r="E4" s="1" t="s">
        <v>5</v>
      </c>
      <c r="F4" s="1" t="s">
        <v>6</v>
      </c>
      <c r="G4" s="1" t="s">
        <v>7</v>
      </c>
      <c r="H4" s="1" t="s">
        <v>112</v>
      </c>
      <c r="I4" s="1" t="s">
        <v>113</v>
      </c>
      <c r="J4" s="1" t="s">
        <v>72</v>
      </c>
      <c r="K4" s="1" t="s">
        <v>73</v>
      </c>
      <c r="L4" s="1" t="s">
        <v>114</v>
      </c>
    </row>
    <row r="5" spans="1:12" x14ac:dyDescent="0.2">
      <c r="A5" s="1">
        <v>-0.25806750519418697</v>
      </c>
      <c r="B5" s="1">
        <v>9.8265210582742998E-2</v>
      </c>
      <c r="C5" s="1">
        <v>8.6338110564417505E-3</v>
      </c>
      <c r="D5" s="1" t="s">
        <v>8</v>
      </c>
      <c r="E5" s="1" t="s">
        <v>9</v>
      </c>
      <c r="F5" s="1" t="s">
        <v>10</v>
      </c>
      <c r="G5" s="1">
        <v>1</v>
      </c>
      <c r="H5" s="1">
        <v>1.6448569217793301</v>
      </c>
      <c r="I5" s="1">
        <v>0.161632211797128</v>
      </c>
      <c r="J5" s="1" t="s">
        <v>67</v>
      </c>
      <c r="K5" s="1" t="s">
        <v>75</v>
      </c>
      <c r="L5" s="1" t="s">
        <v>115</v>
      </c>
    </row>
    <row r="6" spans="1:12" x14ac:dyDescent="0.2">
      <c r="A6" s="1">
        <v>0.241176994192602</v>
      </c>
      <c r="B6" s="1">
        <v>0.19162249180501501</v>
      </c>
      <c r="C6" s="1">
        <v>0.20817373604372599</v>
      </c>
      <c r="D6" s="1" t="s">
        <v>11</v>
      </c>
      <c r="E6" s="1" t="s">
        <v>9</v>
      </c>
      <c r="F6" s="1" t="s">
        <v>10</v>
      </c>
      <c r="G6" s="1">
        <v>1</v>
      </c>
      <c r="H6" s="1">
        <v>1.6448569217793301</v>
      </c>
      <c r="I6" s="1">
        <v>0.31519158201408298</v>
      </c>
      <c r="J6" s="1" t="s">
        <v>68</v>
      </c>
      <c r="K6" s="1" t="s">
        <v>75</v>
      </c>
      <c r="L6" s="1" t="s">
        <v>115</v>
      </c>
    </row>
    <row r="7" spans="1:12" x14ac:dyDescent="0.2">
      <c r="A7" s="1">
        <v>-0.30255822535864701</v>
      </c>
      <c r="B7" s="1">
        <v>0.108728297544985</v>
      </c>
      <c r="C7" s="1">
        <v>5.3910825484300403E-3</v>
      </c>
      <c r="D7" s="1" t="s">
        <v>12</v>
      </c>
      <c r="E7" s="1" t="s">
        <v>9</v>
      </c>
      <c r="F7" s="1" t="s">
        <v>10</v>
      </c>
      <c r="G7" s="1">
        <v>1</v>
      </c>
      <c r="H7" s="1">
        <v>1.6448569217793301</v>
      </c>
      <c r="I7" s="1">
        <v>0.17884249281015199</v>
      </c>
      <c r="J7" s="1" t="s">
        <v>66</v>
      </c>
      <c r="K7" s="1" t="s">
        <v>75</v>
      </c>
      <c r="L7" s="1" t="s">
        <v>115</v>
      </c>
    </row>
    <row r="8" spans="1:12" x14ac:dyDescent="0.2">
      <c r="A8" s="1">
        <v>-5.7496538127588301E-2</v>
      </c>
      <c r="B8" s="1">
        <v>0.384810085238808</v>
      </c>
      <c r="C8" s="1">
        <v>0.88122595594744202</v>
      </c>
      <c r="D8" s="1" t="s">
        <v>13</v>
      </c>
      <c r="E8" s="1" t="s">
        <v>9</v>
      </c>
      <c r="F8" s="1" t="s">
        <v>10</v>
      </c>
      <c r="G8" s="1">
        <v>1</v>
      </c>
      <c r="H8" s="1">
        <v>1.6448569217793301</v>
      </c>
      <c r="I8" s="1">
        <v>0.63295753227554696</v>
      </c>
      <c r="J8" s="1" t="s">
        <v>69</v>
      </c>
      <c r="K8" s="1" t="s">
        <v>75</v>
      </c>
      <c r="L8" s="1" t="s">
        <v>115</v>
      </c>
    </row>
    <row r="9" spans="1:12" x14ac:dyDescent="0.2">
      <c r="A9" s="1">
        <v>-0.483898600182533</v>
      </c>
      <c r="B9" s="1">
        <v>0.33855488119231802</v>
      </c>
      <c r="C9" s="1">
        <v>0.15291691221367701</v>
      </c>
      <c r="D9" s="1" t="s">
        <v>14</v>
      </c>
      <c r="E9" s="1" t="s">
        <v>9</v>
      </c>
      <c r="F9" s="1" t="s">
        <v>10</v>
      </c>
      <c r="G9" s="1">
        <v>1</v>
      </c>
      <c r="H9" s="1">
        <v>1.6448569217793301</v>
      </c>
      <c r="I9" s="1">
        <v>0.55687433973136302</v>
      </c>
      <c r="J9" s="1" t="s">
        <v>67</v>
      </c>
      <c r="K9" s="1" t="s">
        <v>76</v>
      </c>
      <c r="L9" s="1" t="s">
        <v>116</v>
      </c>
    </row>
    <row r="10" spans="1:12" x14ac:dyDescent="0.2">
      <c r="A10" s="1">
        <v>-0.28857238369889798</v>
      </c>
      <c r="B10" s="1">
        <v>0.77957417067575496</v>
      </c>
      <c r="C10" s="1">
        <v>0.71125846995882602</v>
      </c>
      <c r="D10" s="1" t="s">
        <v>15</v>
      </c>
      <c r="E10" s="1" t="s">
        <v>9</v>
      </c>
      <c r="F10" s="1" t="s">
        <v>10</v>
      </c>
      <c r="G10" s="1">
        <v>1</v>
      </c>
      <c r="H10" s="1">
        <v>1.6448569217793301</v>
      </c>
      <c r="I10" s="1">
        <v>1.2822879706764001</v>
      </c>
      <c r="J10" s="1" t="s">
        <v>68</v>
      </c>
      <c r="K10" s="1" t="s">
        <v>76</v>
      </c>
      <c r="L10" s="1" t="s">
        <v>116</v>
      </c>
    </row>
    <row r="11" spans="1:12" x14ac:dyDescent="0.2">
      <c r="A11" s="1">
        <v>-0.57802921478848401</v>
      </c>
      <c r="B11" s="1">
        <v>0.37159775777868298</v>
      </c>
      <c r="C11" s="1">
        <v>0.119822017616835</v>
      </c>
      <c r="D11" s="1" t="s">
        <v>16</v>
      </c>
      <c r="E11" s="1" t="s">
        <v>9</v>
      </c>
      <c r="F11" s="1" t="s">
        <v>10</v>
      </c>
      <c r="G11" s="1">
        <v>1</v>
      </c>
      <c r="H11" s="1">
        <v>1.6448569217793301</v>
      </c>
      <c r="I11" s="1">
        <v>0.61122514399994499</v>
      </c>
      <c r="J11" s="1" t="s">
        <v>66</v>
      </c>
      <c r="K11" s="1" t="s">
        <v>76</v>
      </c>
      <c r="L11" s="1" t="s">
        <v>116</v>
      </c>
    </row>
    <row r="12" spans="1:12" x14ac:dyDescent="0.2">
      <c r="A12" s="1">
        <v>-0.75595724096699601</v>
      </c>
      <c r="B12" s="1">
        <v>1.53429507211545</v>
      </c>
      <c r="C12" s="1">
        <v>0.62222017848706601</v>
      </c>
      <c r="D12" s="1" t="s">
        <v>17</v>
      </c>
      <c r="E12" s="1" t="s">
        <v>9</v>
      </c>
      <c r="F12" s="1" t="s">
        <v>10</v>
      </c>
      <c r="G12" s="1">
        <v>1</v>
      </c>
      <c r="H12" s="1">
        <v>1.6448569217793301</v>
      </c>
      <c r="I12" s="1">
        <v>2.5236958694210099</v>
      </c>
      <c r="J12" s="1" t="s">
        <v>69</v>
      </c>
      <c r="K12" s="1" t="s">
        <v>76</v>
      </c>
      <c r="L12" s="1" t="s">
        <v>116</v>
      </c>
    </row>
    <row r="13" spans="1:12" x14ac:dyDescent="0.2">
      <c r="A13" s="1">
        <v>-0.74196610537672003</v>
      </c>
      <c r="B13" s="1">
        <v>0.34164341357176098</v>
      </c>
      <c r="C13" s="1">
        <v>2.9874584742459999E-2</v>
      </c>
      <c r="D13" s="1" t="s">
        <v>117</v>
      </c>
      <c r="E13" s="1" t="s">
        <v>9</v>
      </c>
      <c r="F13" s="1" t="s">
        <v>10</v>
      </c>
      <c r="G13" s="1">
        <v>1</v>
      </c>
      <c r="H13" s="1">
        <v>1.6448569217793301</v>
      </c>
      <c r="I13" s="1">
        <v>0.56195453359382996</v>
      </c>
      <c r="J13" s="1" t="s">
        <v>67</v>
      </c>
      <c r="K13" s="1" t="s">
        <v>118</v>
      </c>
      <c r="L13" s="1" t="s">
        <v>116</v>
      </c>
    </row>
    <row r="14" spans="1:12" x14ac:dyDescent="0.2">
      <c r="A14" s="1">
        <v>-4.7395389506296001E-2</v>
      </c>
      <c r="B14" s="1">
        <v>0.78138511732662297</v>
      </c>
      <c r="C14" s="1">
        <v>0.95163351230435</v>
      </c>
      <c r="D14" s="1" t="s">
        <v>117</v>
      </c>
      <c r="E14" s="1" t="s">
        <v>9</v>
      </c>
      <c r="F14" s="1" t="s">
        <v>10</v>
      </c>
      <c r="G14" s="1">
        <v>1</v>
      </c>
      <c r="H14" s="1">
        <v>1.6448569217793301</v>
      </c>
      <c r="I14" s="1">
        <v>1.2852667188100499</v>
      </c>
      <c r="J14" s="1" t="s">
        <v>68</v>
      </c>
      <c r="K14" s="1" t="s">
        <v>118</v>
      </c>
      <c r="L14" s="1" t="s">
        <v>116</v>
      </c>
    </row>
    <row r="15" spans="1:12" x14ac:dyDescent="0.2">
      <c r="A15" s="1">
        <v>-0.88058744014713097</v>
      </c>
      <c r="B15" s="1">
        <v>0.37461858117107999</v>
      </c>
      <c r="C15" s="1">
        <v>1.87423777244227E-2</v>
      </c>
      <c r="D15" s="1" t="s">
        <v>117</v>
      </c>
      <c r="E15" s="1" t="s">
        <v>9</v>
      </c>
      <c r="F15" s="1" t="s">
        <v>10</v>
      </c>
      <c r="G15" s="1">
        <v>1</v>
      </c>
      <c r="H15" s="1">
        <v>1.6448569217793301</v>
      </c>
      <c r="I15" s="1">
        <v>0.61619396626640299</v>
      </c>
      <c r="J15" s="1" t="s">
        <v>66</v>
      </c>
      <c r="K15" s="1" t="s">
        <v>118</v>
      </c>
      <c r="L15" s="1" t="s">
        <v>116</v>
      </c>
    </row>
    <row r="16" spans="1:12" x14ac:dyDescent="0.2">
      <c r="A16" s="1">
        <v>-0.81345377909458405</v>
      </c>
      <c r="B16" s="1">
        <v>1.54319296717417</v>
      </c>
      <c r="C16" s="1">
        <v>0.59810785585117698</v>
      </c>
      <c r="D16" s="1" t="s">
        <v>117</v>
      </c>
      <c r="E16" s="1" t="s">
        <v>9</v>
      </c>
      <c r="F16" s="1" t="s">
        <v>10</v>
      </c>
      <c r="G16" s="1">
        <v>1</v>
      </c>
      <c r="H16" s="1">
        <v>1.6448569217793301</v>
      </c>
      <c r="I16" s="1">
        <v>2.53833163369762</v>
      </c>
      <c r="J16" s="1" t="s">
        <v>69</v>
      </c>
      <c r="K16" s="1" t="s">
        <v>118</v>
      </c>
      <c r="L16" s="1" t="s">
        <v>116</v>
      </c>
    </row>
    <row r="17" spans="1:12" x14ac:dyDescent="0.2">
      <c r="A17" s="1">
        <v>-0.199587510564357</v>
      </c>
      <c r="B17" s="1">
        <v>0.103577141220396</v>
      </c>
      <c r="C17" s="1">
        <v>5.3987028904786002E-2</v>
      </c>
      <c r="D17" s="1" t="s">
        <v>8</v>
      </c>
      <c r="E17" s="1" t="s">
        <v>9</v>
      </c>
      <c r="F17" s="1" t="s">
        <v>18</v>
      </c>
      <c r="G17" s="1">
        <v>2</v>
      </c>
      <c r="H17" s="1">
        <v>1.6448569217793301</v>
      </c>
      <c r="I17" s="1">
        <v>0.17036957767448299</v>
      </c>
      <c r="J17" s="1" t="s">
        <v>67</v>
      </c>
      <c r="K17" s="1" t="s">
        <v>75</v>
      </c>
      <c r="L17" s="1" t="s">
        <v>115</v>
      </c>
    </row>
    <row r="18" spans="1:12" x14ac:dyDescent="0.2">
      <c r="A18" s="1">
        <v>0.27777789438948203</v>
      </c>
      <c r="B18" s="1">
        <v>0.20122733993573599</v>
      </c>
      <c r="C18" s="1">
        <v>0.167458568462515</v>
      </c>
      <c r="D18" s="1" t="s">
        <v>11</v>
      </c>
      <c r="E18" s="1" t="s">
        <v>9</v>
      </c>
      <c r="F18" s="1" t="s">
        <v>18</v>
      </c>
      <c r="G18" s="1">
        <v>2</v>
      </c>
      <c r="H18" s="1">
        <v>1.6448569217793301</v>
      </c>
      <c r="I18" s="1">
        <v>0.33099018294453703</v>
      </c>
      <c r="J18" s="1" t="s">
        <v>68</v>
      </c>
      <c r="K18" s="1" t="s">
        <v>75</v>
      </c>
      <c r="L18" s="1" t="s">
        <v>115</v>
      </c>
    </row>
    <row r="19" spans="1:12" x14ac:dyDescent="0.2">
      <c r="A19" s="1">
        <v>-0.24420448551388299</v>
      </c>
      <c r="B19" s="1">
        <v>0.115458411979539</v>
      </c>
      <c r="C19" s="1">
        <v>3.4423140620884002E-2</v>
      </c>
      <c r="D19" s="1" t="s">
        <v>12</v>
      </c>
      <c r="E19" s="1" t="s">
        <v>9</v>
      </c>
      <c r="F19" s="1" t="s">
        <v>18</v>
      </c>
      <c r="G19" s="1">
        <v>2</v>
      </c>
      <c r="H19" s="1">
        <v>1.6448569217793301</v>
      </c>
      <c r="I19" s="1">
        <v>0.18991256812219401</v>
      </c>
      <c r="J19" s="1" t="s">
        <v>66</v>
      </c>
      <c r="K19" s="1" t="s">
        <v>75</v>
      </c>
      <c r="L19" s="1" t="s">
        <v>115</v>
      </c>
    </row>
    <row r="20" spans="1:12" x14ac:dyDescent="0.2">
      <c r="A20" s="1">
        <v>8.4859065822824403E-2</v>
      </c>
      <c r="B20" s="1">
        <v>0.407924035186221</v>
      </c>
      <c r="C20" s="1">
        <v>0.83520825936829501</v>
      </c>
      <c r="D20" s="1" t="s">
        <v>13</v>
      </c>
      <c r="E20" s="1" t="s">
        <v>9</v>
      </c>
      <c r="F20" s="1" t="s">
        <v>18</v>
      </c>
      <c r="G20" s="1">
        <v>2</v>
      </c>
      <c r="H20" s="1">
        <v>1.6448569217793301</v>
      </c>
      <c r="I20" s="1">
        <v>0.67097667283620999</v>
      </c>
      <c r="J20" s="1" t="s">
        <v>69</v>
      </c>
      <c r="K20" s="1" t="s">
        <v>75</v>
      </c>
      <c r="L20" s="1" t="s">
        <v>115</v>
      </c>
    </row>
    <row r="21" spans="1:12" x14ac:dyDescent="0.2">
      <c r="A21" s="1">
        <v>-0.36201883672870599</v>
      </c>
      <c r="B21" s="1">
        <v>0.13210923179496101</v>
      </c>
      <c r="C21" s="1">
        <v>6.1385610838230204E-3</v>
      </c>
      <c r="D21" s="1" t="s">
        <v>19</v>
      </c>
      <c r="E21" s="1" t="s">
        <v>9</v>
      </c>
      <c r="F21" s="1" t="s">
        <v>18</v>
      </c>
      <c r="G21" s="1">
        <v>2</v>
      </c>
      <c r="H21" s="1">
        <v>1.6448569217793301</v>
      </c>
      <c r="I21" s="1">
        <v>0.217300784348891</v>
      </c>
      <c r="J21" s="1" t="s">
        <v>67</v>
      </c>
      <c r="K21" s="1" t="s">
        <v>77</v>
      </c>
      <c r="L21" s="1" t="s">
        <v>119</v>
      </c>
    </row>
    <row r="22" spans="1:12" x14ac:dyDescent="0.2">
      <c r="A22" s="1">
        <v>-0.22403873742837799</v>
      </c>
      <c r="B22" s="1">
        <v>0.31499259573469002</v>
      </c>
      <c r="C22" s="1">
        <v>0.47692918922556399</v>
      </c>
      <c r="D22" s="1" t="s">
        <v>20</v>
      </c>
      <c r="E22" s="1" t="s">
        <v>9</v>
      </c>
      <c r="F22" s="1" t="s">
        <v>18</v>
      </c>
      <c r="G22" s="1">
        <v>2</v>
      </c>
      <c r="H22" s="1">
        <v>1.6448569217793301</v>
      </c>
      <c r="I22" s="1">
        <v>0.51811775140344296</v>
      </c>
      <c r="J22" s="1" t="s">
        <v>68</v>
      </c>
      <c r="K22" s="1" t="s">
        <v>77</v>
      </c>
      <c r="L22" s="1" t="s">
        <v>119</v>
      </c>
    </row>
    <row r="23" spans="1:12" x14ac:dyDescent="0.2">
      <c r="A23" s="1">
        <v>-0.378214607071926</v>
      </c>
      <c r="B23" s="1">
        <v>0.13947876876873599</v>
      </c>
      <c r="C23" s="1">
        <v>6.6956053473258403E-3</v>
      </c>
      <c r="D23" s="1" t="s">
        <v>21</v>
      </c>
      <c r="E23" s="1" t="s">
        <v>9</v>
      </c>
      <c r="F23" s="1" t="s">
        <v>18</v>
      </c>
      <c r="G23" s="1">
        <v>2</v>
      </c>
      <c r="H23" s="1">
        <v>1.6448569217793301</v>
      </c>
      <c r="I23" s="1">
        <v>0.22942261825051299</v>
      </c>
      <c r="J23" s="1" t="s">
        <v>66</v>
      </c>
      <c r="K23" s="1" t="s">
        <v>77</v>
      </c>
      <c r="L23" s="1" t="s">
        <v>119</v>
      </c>
    </row>
    <row r="24" spans="1:12" x14ac:dyDescent="0.2">
      <c r="A24" s="1">
        <v>-0.81302931057703098</v>
      </c>
      <c r="B24" s="1">
        <v>0.52319132603627705</v>
      </c>
      <c r="C24" s="1">
        <v>0.120189664754357</v>
      </c>
      <c r="D24" s="1" t="s">
        <v>22</v>
      </c>
      <c r="E24" s="1" t="s">
        <v>9</v>
      </c>
      <c r="F24" s="1" t="s">
        <v>18</v>
      </c>
      <c r="G24" s="1">
        <v>2</v>
      </c>
      <c r="H24" s="1">
        <v>1.6448569217793301</v>
      </c>
      <c r="I24" s="1">
        <v>0.86057487404567701</v>
      </c>
      <c r="J24" s="1" t="s">
        <v>69</v>
      </c>
      <c r="K24" s="1" t="s">
        <v>77</v>
      </c>
      <c r="L24" s="1" t="s">
        <v>119</v>
      </c>
    </row>
    <row r="25" spans="1:12" x14ac:dyDescent="0.2">
      <c r="A25" s="1">
        <v>-0.56160634729306302</v>
      </c>
      <c r="B25" s="1">
        <v>0.13682357203082501</v>
      </c>
      <c r="C25" s="1">
        <v>4.0508041450552598E-5</v>
      </c>
      <c r="D25" s="1" t="s">
        <v>120</v>
      </c>
      <c r="E25" s="1" t="s">
        <v>9</v>
      </c>
      <c r="F25" s="1" t="s">
        <v>18</v>
      </c>
      <c r="G25" s="1">
        <v>2</v>
      </c>
      <c r="H25" s="1">
        <v>1.6448569217793301</v>
      </c>
      <c r="I25" s="1">
        <v>0.22505519951747599</v>
      </c>
      <c r="J25" s="1" t="s">
        <v>67</v>
      </c>
      <c r="K25" s="1" t="s">
        <v>118</v>
      </c>
      <c r="L25" s="1" t="s">
        <v>119</v>
      </c>
    </row>
    <row r="26" spans="1:12" x14ac:dyDescent="0.2">
      <c r="A26" s="1">
        <v>5.3739156961103603E-2</v>
      </c>
      <c r="B26" s="1">
        <v>0.31428767890817699</v>
      </c>
      <c r="C26" s="1">
        <v>0.86423393824989703</v>
      </c>
      <c r="D26" s="1" t="s">
        <v>120</v>
      </c>
      <c r="E26" s="1" t="s">
        <v>9</v>
      </c>
      <c r="F26" s="1" t="s">
        <v>18</v>
      </c>
      <c r="G26" s="1">
        <v>2</v>
      </c>
      <c r="H26" s="1">
        <v>1.6448569217793301</v>
      </c>
      <c r="I26" s="1">
        <v>0.51695826408207401</v>
      </c>
      <c r="J26" s="1" t="s">
        <v>68</v>
      </c>
      <c r="K26" s="1" t="s">
        <v>118</v>
      </c>
      <c r="L26" s="1" t="s">
        <v>119</v>
      </c>
    </row>
    <row r="27" spans="1:12" x14ac:dyDescent="0.2">
      <c r="A27" s="1">
        <v>-0.62241909258580896</v>
      </c>
      <c r="B27" s="1">
        <v>0.143745426124082</v>
      </c>
      <c r="C27" s="1">
        <v>1.4913406095355E-5</v>
      </c>
      <c r="D27" s="1" t="s">
        <v>120</v>
      </c>
      <c r="E27" s="1" t="s">
        <v>9</v>
      </c>
      <c r="F27" s="1" t="s">
        <v>18</v>
      </c>
      <c r="G27" s="1">
        <v>2</v>
      </c>
      <c r="H27" s="1">
        <v>1.6448569217793301</v>
      </c>
      <c r="I27" s="1">
        <v>0.236440659134315</v>
      </c>
      <c r="J27" s="1" t="s">
        <v>66</v>
      </c>
      <c r="K27" s="1" t="s">
        <v>118</v>
      </c>
      <c r="L27" s="1" t="s">
        <v>119</v>
      </c>
    </row>
    <row r="28" spans="1:12" x14ac:dyDescent="0.2">
      <c r="A28" s="1">
        <v>-0.728170244754206</v>
      </c>
      <c r="B28" s="1">
        <v>0.536504349985784</v>
      </c>
      <c r="C28" s="1">
        <v>0.17470261915368199</v>
      </c>
      <c r="D28" s="1" t="s">
        <v>120</v>
      </c>
      <c r="E28" s="1" t="s">
        <v>9</v>
      </c>
      <c r="F28" s="1" t="s">
        <v>18</v>
      </c>
      <c r="G28" s="1">
        <v>2</v>
      </c>
      <c r="H28" s="1">
        <v>1.6448569217793301</v>
      </c>
      <c r="I28" s="1">
        <v>0.88247289363883796</v>
      </c>
      <c r="J28" s="1" t="s">
        <v>69</v>
      </c>
      <c r="K28" s="1" t="s">
        <v>118</v>
      </c>
      <c r="L28" s="1" t="s">
        <v>119</v>
      </c>
    </row>
    <row r="29" spans="1:12" x14ac:dyDescent="0.2">
      <c r="A29" s="1">
        <v>-0.248836827463219</v>
      </c>
      <c r="B29" s="1">
        <v>9.8141849432756806E-2</v>
      </c>
      <c r="C29" s="1">
        <v>1.1229617668166899E-2</v>
      </c>
      <c r="D29" s="1" t="s">
        <v>8</v>
      </c>
      <c r="E29" s="1" t="s">
        <v>9</v>
      </c>
      <c r="F29" s="1" t="s">
        <v>23</v>
      </c>
      <c r="G29" s="1">
        <v>3</v>
      </c>
      <c r="H29" s="1">
        <v>1.6448569217793301</v>
      </c>
      <c r="I29" s="1">
        <v>0.161429300355695</v>
      </c>
      <c r="J29" s="1" t="s">
        <v>67</v>
      </c>
      <c r="K29" s="1" t="s">
        <v>75</v>
      </c>
      <c r="L29" s="1" t="s">
        <v>115</v>
      </c>
    </row>
    <row r="30" spans="1:12" x14ac:dyDescent="0.2">
      <c r="A30" s="1">
        <v>0.27000161403690198</v>
      </c>
      <c r="B30" s="1">
        <v>0.192528823436771</v>
      </c>
      <c r="C30" s="1">
        <v>0.160797757056269</v>
      </c>
      <c r="D30" s="1" t="s">
        <v>11</v>
      </c>
      <c r="E30" s="1" t="s">
        <v>9</v>
      </c>
      <c r="F30" s="1" t="s">
        <v>23</v>
      </c>
      <c r="G30" s="1">
        <v>3</v>
      </c>
      <c r="H30" s="1">
        <v>1.6448569217793301</v>
      </c>
      <c r="I30" s="1">
        <v>0.31668236787200299</v>
      </c>
      <c r="J30" s="1" t="s">
        <v>68</v>
      </c>
      <c r="K30" s="1" t="s">
        <v>75</v>
      </c>
      <c r="L30" s="1" t="s">
        <v>115</v>
      </c>
    </row>
    <row r="31" spans="1:12" x14ac:dyDescent="0.2">
      <c r="A31" s="1">
        <v>-0.30377930825903898</v>
      </c>
      <c r="B31" s="1">
        <v>0.108650781981002</v>
      </c>
      <c r="C31" s="1">
        <v>5.1753733016496901E-3</v>
      </c>
      <c r="D31" s="1" t="s">
        <v>12</v>
      </c>
      <c r="E31" s="1" t="s">
        <v>9</v>
      </c>
      <c r="F31" s="1" t="s">
        <v>23</v>
      </c>
      <c r="G31" s="1">
        <v>3</v>
      </c>
      <c r="H31" s="1">
        <v>1.6448569217793301</v>
      </c>
      <c r="I31" s="1">
        <v>0.17871499079818801</v>
      </c>
      <c r="J31" s="1" t="s">
        <v>66</v>
      </c>
      <c r="K31" s="1" t="s">
        <v>75</v>
      </c>
      <c r="L31" s="1" t="s">
        <v>115</v>
      </c>
    </row>
    <row r="32" spans="1:12" x14ac:dyDescent="0.2">
      <c r="A32" s="1">
        <v>-2.54659146971054E-2</v>
      </c>
      <c r="B32" s="1">
        <v>0.386991318377777</v>
      </c>
      <c r="C32" s="1">
        <v>0.94753320471242197</v>
      </c>
      <c r="D32" s="1" t="s">
        <v>13</v>
      </c>
      <c r="E32" s="1" t="s">
        <v>9</v>
      </c>
      <c r="F32" s="1" t="s">
        <v>23</v>
      </c>
      <c r="G32" s="1">
        <v>3</v>
      </c>
      <c r="H32" s="1">
        <v>1.6448569217793301</v>
      </c>
      <c r="I32" s="1">
        <v>0.63654534870219504</v>
      </c>
      <c r="J32" s="1" t="s">
        <v>69</v>
      </c>
      <c r="K32" s="1" t="s">
        <v>75</v>
      </c>
      <c r="L32" s="1" t="s">
        <v>115</v>
      </c>
    </row>
    <row r="33" spans="1:12" x14ac:dyDescent="0.2">
      <c r="A33" s="1">
        <v>-0.71263752777800204</v>
      </c>
      <c r="B33" s="1">
        <v>0.25059013247011103</v>
      </c>
      <c r="C33" s="1">
        <v>4.4575777914878803E-3</v>
      </c>
      <c r="D33" s="1" t="s">
        <v>24</v>
      </c>
      <c r="E33" s="1" t="s">
        <v>9</v>
      </c>
      <c r="F33" s="1" t="s">
        <v>23</v>
      </c>
      <c r="G33" s="1">
        <v>3</v>
      </c>
      <c r="H33" s="1">
        <v>1.6448569217793301</v>
      </c>
      <c r="I33" s="1">
        <v>0.412184913923061</v>
      </c>
      <c r="J33" s="1" t="s">
        <v>67</v>
      </c>
      <c r="K33" s="1" t="s">
        <v>78</v>
      </c>
      <c r="L33" s="1" t="s">
        <v>121</v>
      </c>
    </row>
    <row r="34" spans="1:12" x14ac:dyDescent="0.2">
      <c r="A34" s="1">
        <v>-1.0525460776586499</v>
      </c>
      <c r="B34" s="1">
        <v>0.39546719783189499</v>
      </c>
      <c r="C34" s="1">
        <v>7.7790108985179096E-3</v>
      </c>
      <c r="D34" s="1" t="s">
        <v>25</v>
      </c>
      <c r="E34" s="1" t="s">
        <v>9</v>
      </c>
      <c r="F34" s="1" t="s">
        <v>23</v>
      </c>
      <c r="G34" s="1">
        <v>3</v>
      </c>
      <c r="H34" s="1">
        <v>1.6448569217793301</v>
      </c>
      <c r="I34" s="1">
        <v>0.65048695769046805</v>
      </c>
      <c r="J34" s="1" t="s">
        <v>68</v>
      </c>
      <c r="K34" s="1" t="s">
        <v>78</v>
      </c>
      <c r="L34" s="1" t="s">
        <v>121</v>
      </c>
    </row>
    <row r="35" spans="1:12" x14ac:dyDescent="0.2">
      <c r="A35" s="1">
        <v>-0.52287310918825103</v>
      </c>
      <c r="B35" s="1">
        <v>0.27648145288674603</v>
      </c>
      <c r="C35" s="1">
        <v>5.8602433480089498E-2</v>
      </c>
      <c r="D35" s="1" t="s">
        <v>26</v>
      </c>
      <c r="E35" s="1" t="s">
        <v>9</v>
      </c>
      <c r="F35" s="1" t="s">
        <v>23</v>
      </c>
      <c r="G35" s="1">
        <v>3</v>
      </c>
      <c r="H35" s="1">
        <v>1.6448569217793301</v>
      </c>
      <c r="I35" s="1">
        <v>0.45477243152437002</v>
      </c>
      <c r="J35" s="1" t="s">
        <v>66</v>
      </c>
      <c r="K35" s="1" t="s">
        <v>78</v>
      </c>
      <c r="L35" s="1" t="s">
        <v>121</v>
      </c>
    </row>
    <row r="36" spans="1:12" x14ac:dyDescent="0.2">
      <c r="A36" s="1">
        <v>-1.55394125461136</v>
      </c>
      <c r="B36" s="1">
        <v>0.72037111334933501</v>
      </c>
      <c r="C36" s="1">
        <v>3.09952808554259E-2</v>
      </c>
      <c r="D36" s="1" t="s">
        <v>27</v>
      </c>
      <c r="E36" s="1" t="s">
        <v>9</v>
      </c>
      <c r="F36" s="1" t="s">
        <v>23</v>
      </c>
      <c r="G36" s="1">
        <v>3</v>
      </c>
      <c r="H36" s="1">
        <v>1.6448569217793301</v>
      </c>
      <c r="I36" s="1">
        <v>1.18490741204254</v>
      </c>
      <c r="J36" s="1" t="s">
        <v>69</v>
      </c>
      <c r="K36" s="1" t="s">
        <v>78</v>
      </c>
      <c r="L36" s="1" t="s">
        <v>121</v>
      </c>
    </row>
    <row r="37" spans="1:12" x14ac:dyDescent="0.2">
      <c r="A37" s="1">
        <v>-0.96147435524122105</v>
      </c>
      <c r="B37" s="1">
        <v>0.25853980314331199</v>
      </c>
      <c r="C37" s="1">
        <v>2.00144407770478E-4</v>
      </c>
      <c r="D37" s="1" t="s">
        <v>122</v>
      </c>
      <c r="E37" s="1" t="s">
        <v>9</v>
      </c>
      <c r="F37" s="1" t="s">
        <v>23</v>
      </c>
      <c r="G37" s="1">
        <v>3</v>
      </c>
      <c r="H37" s="1">
        <v>1.6448569217793301</v>
      </c>
      <c r="I37" s="1">
        <v>0.42526098475574098</v>
      </c>
      <c r="J37" s="1" t="s">
        <v>67</v>
      </c>
      <c r="K37" s="1" t="s">
        <v>118</v>
      </c>
      <c r="L37" s="1" t="s">
        <v>121</v>
      </c>
    </row>
    <row r="38" spans="1:12" x14ac:dyDescent="0.2">
      <c r="A38" s="1">
        <v>-0.78254446362175001</v>
      </c>
      <c r="B38" s="1">
        <v>0.40610807975388702</v>
      </c>
      <c r="C38" s="1">
        <v>5.3988161514465997E-2</v>
      </c>
      <c r="D38" s="1" t="s">
        <v>122</v>
      </c>
      <c r="E38" s="1" t="s">
        <v>9</v>
      </c>
      <c r="F38" s="1" t="s">
        <v>23</v>
      </c>
      <c r="G38" s="1">
        <v>3</v>
      </c>
      <c r="H38" s="1">
        <v>1.6448569217793301</v>
      </c>
      <c r="I38" s="1">
        <v>0.66798968597369202</v>
      </c>
      <c r="J38" s="1" t="s">
        <v>68</v>
      </c>
      <c r="K38" s="1" t="s">
        <v>118</v>
      </c>
      <c r="L38" s="1" t="s">
        <v>121</v>
      </c>
    </row>
    <row r="39" spans="1:12" x14ac:dyDescent="0.2">
      <c r="A39" s="1">
        <v>-0.82665241744729001</v>
      </c>
      <c r="B39" s="1">
        <v>0.285700870674575</v>
      </c>
      <c r="C39" s="1">
        <v>3.8108997145322602E-3</v>
      </c>
      <c r="D39" s="1" t="s">
        <v>122</v>
      </c>
      <c r="E39" s="1" t="s">
        <v>9</v>
      </c>
      <c r="F39" s="1" t="s">
        <v>23</v>
      </c>
      <c r="G39" s="1">
        <v>3</v>
      </c>
      <c r="H39" s="1">
        <v>1.6448569217793301</v>
      </c>
      <c r="I39" s="1">
        <v>0.469937054687455</v>
      </c>
      <c r="J39" s="1" t="s">
        <v>66</v>
      </c>
      <c r="K39" s="1" t="s">
        <v>118</v>
      </c>
      <c r="L39" s="1" t="s">
        <v>121</v>
      </c>
    </row>
    <row r="40" spans="1:12" x14ac:dyDescent="0.2">
      <c r="A40" s="1">
        <v>-1.5794071693084699</v>
      </c>
      <c r="B40" s="1">
        <v>0.75192224007756003</v>
      </c>
      <c r="C40" s="1">
        <v>3.56860629368028E-2</v>
      </c>
      <c r="D40" s="1" t="s">
        <v>122</v>
      </c>
      <c r="E40" s="1" t="s">
        <v>9</v>
      </c>
      <c r="F40" s="1" t="s">
        <v>23</v>
      </c>
      <c r="G40" s="1">
        <v>3</v>
      </c>
      <c r="H40" s="1">
        <v>1.6448569217793301</v>
      </c>
      <c r="I40" s="1">
        <v>1.23680450123139</v>
      </c>
      <c r="J40" s="1" t="s">
        <v>69</v>
      </c>
      <c r="K40" s="1" t="s">
        <v>118</v>
      </c>
      <c r="L40" s="1" t="s">
        <v>121</v>
      </c>
    </row>
    <row r="41" spans="1:12" x14ac:dyDescent="0.2">
      <c r="A41" s="1">
        <v>-0.27550710711154702</v>
      </c>
      <c r="B41" s="1">
        <v>9.7753947227847096E-2</v>
      </c>
      <c r="C41" s="1">
        <v>4.8269716789117604E-3</v>
      </c>
      <c r="D41" s="1" t="s">
        <v>8</v>
      </c>
      <c r="E41" s="1" t="s">
        <v>9</v>
      </c>
      <c r="F41" s="1" t="s">
        <v>28</v>
      </c>
      <c r="G41" s="1">
        <v>4</v>
      </c>
      <c r="H41" s="1">
        <v>1.6448569217793301</v>
      </c>
      <c r="I41" s="1">
        <v>0.16079125672897601</v>
      </c>
      <c r="J41" s="1" t="s">
        <v>67</v>
      </c>
      <c r="K41" s="1" t="s">
        <v>75</v>
      </c>
      <c r="L41" s="1" t="s">
        <v>115</v>
      </c>
    </row>
    <row r="42" spans="1:12" x14ac:dyDescent="0.2">
      <c r="A42" s="1">
        <v>0.226637467986403</v>
      </c>
      <c r="B42" s="1">
        <v>0.19030612460507701</v>
      </c>
      <c r="C42" s="1">
        <v>0.23368952726686101</v>
      </c>
      <c r="D42" s="1" t="s">
        <v>11</v>
      </c>
      <c r="E42" s="1" t="s">
        <v>9</v>
      </c>
      <c r="F42" s="1" t="s">
        <v>28</v>
      </c>
      <c r="G42" s="1">
        <v>4</v>
      </c>
      <c r="H42" s="1">
        <v>1.6448569217793301</v>
      </c>
      <c r="I42" s="1">
        <v>0.31302634631366</v>
      </c>
      <c r="J42" s="1" t="s">
        <v>68</v>
      </c>
      <c r="K42" s="1" t="s">
        <v>75</v>
      </c>
      <c r="L42" s="1" t="s">
        <v>115</v>
      </c>
    </row>
    <row r="43" spans="1:12" x14ac:dyDescent="0.2">
      <c r="A43" s="1">
        <v>-0.32432906274728301</v>
      </c>
      <c r="B43" s="1">
        <v>0.10808872311949599</v>
      </c>
      <c r="C43" s="1">
        <v>2.6947866322156299E-3</v>
      </c>
      <c r="D43" s="1" t="s">
        <v>12</v>
      </c>
      <c r="E43" s="1" t="s">
        <v>9</v>
      </c>
      <c r="F43" s="1" t="s">
        <v>28</v>
      </c>
      <c r="G43" s="1">
        <v>4</v>
      </c>
      <c r="H43" s="1">
        <v>1.6448569217793301</v>
      </c>
      <c r="I43" s="1">
        <v>0.17779048438939199</v>
      </c>
      <c r="J43" s="1" t="s">
        <v>66</v>
      </c>
      <c r="K43" s="1" t="s">
        <v>75</v>
      </c>
      <c r="L43" s="1" t="s">
        <v>115</v>
      </c>
    </row>
    <row r="44" spans="1:12" x14ac:dyDescent="0.2">
      <c r="A44" s="1">
        <v>-8.8778509198283298E-2</v>
      </c>
      <c r="B44" s="1">
        <v>0.38276182802214598</v>
      </c>
      <c r="C44" s="1">
        <v>0.81658323567536695</v>
      </c>
      <c r="D44" s="1" t="s">
        <v>13</v>
      </c>
      <c r="E44" s="1" t="s">
        <v>9</v>
      </c>
      <c r="F44" s="1" t="s">
        <v>28</v>
      </c>
      <c r="G44" s="1">
        <v>4</v>
      </c>
      <c r="H44" s="1">
        <v>1.6448569217793301</v>
      </c>
      <c r="I44" s="1">
        <v>0.62958844221513699</v>
      </c>
      <c r="J44" s="1" t="s">
        <v>69</v>
      </c>
      <c r="K44" s="1" t="s">
        <v>75</v>
      </c>
      <c r="L44" s="1" t="s">
        <v>115</v>
      </c>
    </row>
    <row r="45" spans="1:12" x14ac:dyDescent="0.2">
      <c r="A45" s="1">
        <v>0.15125048725447601</v>
      </c>
      <c r="B45" s="1">
        <v>0.38212729471787799</v>
      </c>
      <c r="C45" s="1">
        <v>0.69224406355751</v>
      </c>
      <c r="D45" s="1" t="s">
        <v>29</v>
      </c>
      <c r="E45" s="1" t="s">
        <v>9</v>
      </c>
      <c r="F45" s="1" t="s">
        <v>28</v>
      </c>
      <c r="G45" s="1">
        <v>4</v>
      </c>
      <c r="H45" s="1">
        <v>1.6448569217793301</v>
      </c>
      <c r="I45" s="1">
        <v>0.62854472571751097</v>
      </c>
      <c r="J45" s="1" t="s">
        <v>67</v>
      </c>
      <c r="K45" s="1" t="s">
        <v>79</v>
      </c>
      <c r="L45" s="1" t="s">
        <v>98</v>
      </c>
    </row>
    <row r="46" spans="1:12" x14ac:dyDescent="0.2">
      <c r="A46" s="1">
        <v>2.4520452777609498</v>
      </c>
      <c r="B46" s="1">
        <v>2.1288817623713299</v>
      </c>
      <c r="C46" s="1">
        <v>0.24940400543972499</v>
      </c>
      <c r="D46" s="1" t="s">
        <v>30</v>
      </c>
      <c r="E46" s="1" t="s">
        <v>9</v>
      </c>
      <c r="F46" s="1" t="s">
        <v>28</v>
      </c>
      <c r="G46" s="1">
        <v>4</v>
      </c>
      <c r="H46" s="1">
        <v>1.6448569217793301</v>
      </c>
      <c r="I46" s="1">
        <v>3.5017059024862598</v>
      </c>
      <c r="J46" s="1" t="s">
        <v>68</v>
      </c>
      <c r="K46" s="1" t="s">
        <v>79</v>
      </c>
      <c r="L46" s="1" t="s">
        <v>98</v>
      </c>
    </row>
    <row r="47" spans="1:12" x14ac:dyDescent="0.2">
      <c r="A47" s="1">
        <v>0.66589497538207798</v>
      </c>
      <c r="B47" s="1">
        <v>0.83712757383130598</v>
      </c>
      <c r="C47" s="1">
        <v>0.426350910306945</v>
      </c>
      <c r="D47" s="1" t="s">
        <v>31</v>
      </c>
      <c r="E47" s="1" t="s">
        <v>9</v>
      </c>
      <c r="F47" s="1" t="s">
        <v>28</v>
      </c>
      <c r="G47" s="1">
        <v>4</v>
      </c>
      <c r="H47" s="1">
        <v>1.6448569217793301</v>
      </c>
      <c r="I47" s="1">
        <v>1.3769550842287599</v>
      </c>
      <c r="J47" s="1" t="s">
        <v>66</v>
      </c>
      <c r="K47" s="1" t="s">
        <v>79</v>
      </c>
      <c r="L47" s="1" t="s">
        <v>98</v>
      </c>
    </row>
    <row r="48" spans="1:12" x14ac:dyDescent="0.2">
      <c r="A48" s="1">
        <v>2.7040849622807999</v>
      </c>
      <c r="B48" s="1">
        <v>4.8065795292664202</v>
      </c>
      <c r="C48" s="1">
        <v>0.57372126457063699</v>
      </c>
      <c r="D48" s="1" t="s">
        <v>32</v>
      </c>
      <c r="E48" s="1" t="s">
        <v>9</v>
      </c>
      <c r="F48" s="1" t="s">
        <v>28</v>
      </c>
      <c r="G48" s="1">
        <v>4</v>
      </c>
      <c r="H48" s="1">
        <v>1.6448569217793301</v>
      </c>
      <c r="I48" s="1">
        <v>7.9061356087967098</v>
      </c>
      <c r="J48" s="1" t="s">
        <v>69</v>
      </c>
      <c r="K48" s="1" t="s">
        <v>79</v>
      </c>
      <c r="L48" s="1" t="s">
        <v>98</v>
      </c>
    </row>
    <row r="49" spans="1:12" x14ac:dyDescent="0.2">
      <c r="A49" s="1">
        <v>-0.124256619857071</v>
      </c>
      <c r="B49" s="1">
        <v>0.38826435566961398</v>
      </c>
      <c r="C49" s="1">
        <v>0.74894499517310298</v>
      </c>
      <c r="D49" s="1" t="s">
        <v>123</v>
      </c>
      <c r="E49" s="1" t="s">
        <v>9</v>
      </c>
      <c r="F49" s="1" t="s">
        <v>28</v>
      </c>
      <c r="G49" s="1">
        <v>4</v>
      </c>
      <c r="H49" s="1">
        <v>1.6448569217793301</v>
      </c>
      <c r="I49" s="1">
        <v>0.63863931290335496</v>
      </c>
      <c r="J49" s="1" t="s">
        <v>67</v>
      </c>
      <c r="K49" s="1" t="s">
        <v>118</v>
      </c>
      <c r="L49" s="1" t="s">
        <v>98</v>
      </c>
    </row>
    <row r="50" spans="1:12" x14ac:dyDescent="0.2">
      <c r="A50" s="1">
        <v>2.6786827457473499</v>
      </c>
      <c r="B50" s="1">
        <v>2.14036558330274</v>
      </c>
      <c r="C50" s="1">
        <v>0.210750154249774</v>
      </c>
      <c r="D50" s="1" t="s">
        <v>123</v>
      </c>
      <c r="E50" s="1" t="s">
        <v>9</v>
      </c>
      <c r="F50" s="1" t="s">
        <v>28</v>
      </c>
      <c r="G50" s="1">
        <v>4</v>
      </c>
      <c r="H50" s="1">
        <v>1.6448569217793301</v>
      </c>
      <c r="I50" s="1">
        <v>3.52059514483377</v>
      </c>
      <c r="J50" s="1" t="s">
        <v>68</v>
      </c>
      <c r="K50" s="1" t="s">
        <v>118</v>
      </c>
      <c r="L50" s="1" t="s">
        <v>98</v>
      </c>
    </row>
    <row r="51" spans="1:12" x14ac:dyDescent="0.2">
      <c r="A51" s="1">
        <v>0.34156591263479502</v>
      </c>
      <c r="B51" s="1">
        <v>0.84213055401233805</v>
      </c>
      <c r="C51" s="1">
        <v>0.68503867128394702</v>
      </c>
      <c r="D51" s="1" t="s">
        <v>123</v>
      </c>
      <c r="E51" s="1" t="s">
        <v>9</v>
      </c>
      <c r="F51" s="1" t="s">
        <v>28</v>
      </c>
      <c r="G51" s="1">
        <v>4</v>
      </c>
      <c r="H51" s="1">
        <v>1.6448569217793301</v>
      </c>
      <c r="I51" s="1">
        <v>1.38518427080906</v>
      </c>
      <c r="J51" s="1" t="s">
        <v>66</v>
      </c>
      <c r="K51" s="1" t="s">
        <v>118</v>
      </c>
      <c r="L51" s="1" t="s">
        <v>98</v>
      </c>
    </row>
    <row r="52" spans="1:12" x14ac:dyDescent="0.2">
      <c r="A52" s="1">
        <v>2.6153064530825199</v>
      </c>
      <c r="B52" s="1">
        <v>4.82928936286722</v>
      </c>
      <c r="C52" s="1">
        <v>0.58812812047636698</v>
      </c>
      <c r="D52" s="1" t="s">
        <v>123</v>
      </c>
      <c r="E52" s="1" t="s">
        <v>9</v>
      </c>
      <c r="F52" s="1" t="s">
        <v>28</v>
      </c>
      <c r="G52" s="1">
        <v>4</v>
      </c>
      <c r="H52" s="1">
        <v>1.6448569217793301</v>
      </c>
      <c r="I52" s="1">
        <v>7.9434900357874296</v>
      </c>
      <c r="J52" s="1" t="s">
        <v>69</v>
      </c>
      <c r="K52" s="1" t="s">
        <v>118</v>
      </c>
      <c r="L52" s="1" t="s">
        <v>98</v>
      </c>
    </row>
    <row r="53" spans="1:12" x14ac:dyDescent="0.2">
      <c r="A53" s="1">
        <v>-0.18345598656051301</v>
      </c>
      <c r="B53" s="1">
        <v>0.103547815936085</v>
      </c>
      <c r="C53" s="1">
        <v>7.6444513072579795E-2</v>
      </c>
      <c r="D53" s="1" t="s">
        <v>8</v>
      </c>
      <c r="E53" s="1" t="s">
        <v>9</v>
      </c>
      <c r="F53" s="1" t="s">
        <v>33</v>
      </c>
      <c r="G53" s="1">
        <v>5</v>
      </c>
      <c r="H53" s="1">
        <v>1.6448569218648199</v>
      </c>
      <c r="I53" s="1">
        <v>0.170321341786454</v>
      </c>
      <c r="J53" s="1" t="s">
        <v>67</v>
      </c>
      <c r="K53" s="1" t="s">
        <v>75</v>
      </c>
      <c r="L53" s="1" t="s">
        <v>115</v>
      </c>
    </row>
    <row r="54" spans="1:12" x14ac:dyDescent="0.2">
      <c r="A54" s="1">
        <v>0.29765587888335299</v>
      </c>
      <c r="B54" s="1">
        <v>0.201815200198594</v>
      </c>
      <c r="C54" s="1">
        <v>0.14024192295905399</v>
      </c>
      <c r="D54" s="1" t="s">
        <v>11</v>
      </c>
      <c r="E54" s="1" t="s">
        <v>9</v>
      </c>
      <c r="F54" s="1" t="s">
        <v>33</v>
      </c>
      <c r="G54" s="1">
        <v>5</v>
      </c>
      <c r="H54" s="1">
        <v>1.6448569218648199</v>
      </c>
      <c r="I54" s="1">
        <v>0.331957128984193</v>
      </c>
      <c r="J54" s="1" t="s">
        <v>68</v>
      </c>
      <c r="K54" s="1" t="s">
        <v>75</v>
      </c>
      <c r="L54" s="1" t="s">
        <v>115</v>
      </c>
    </row>
    <row r="55" spans="1:12" x14ac:dyDescent="0.2">
      <c r="A55" s="1">
        <v>-0.23352245332041299</v>
      </c>
      <c r="B55" s="1">
        <v>0.11555013665453399</v>
      </c>
      <c r="C55" s="1">
        <v>4.32842577950074E-2</v>
      </c>
      <c r="D55" s="1" t="s">
        <v>12</v>
      </c>
      <c r="E55" s="1" t="s">
        <v>9</v>
      </c>
      <c r="F55" s="1" t="s">
        <v>33</v>
      </c>
      <c r="G55" s="1">
        <v>5</v>
      </c>
      <c r="H55" s="1">
        <v>1.6448569218648199</v>
      </c>
      <c r="I55" s="1">
        <v>0.19006344209863699</v>
      </c>
      <c r="J55" s="1" t="s">
        <v>66</v>
      </c>
      <c r="K55" s="1" t="s">
        <v>75</v>
      </c>
      <c r="L55" s="1" t="s">
        <v>115</v>
      </c>
    </row>
    <row r="56" spans="1:12" x14ac:dyDescent="0.2">
      <c r="A56" s="1">
        <v>0.11394511529389099</v>
      </c>
      <c r="B56" s="1">
        <v>0.40956196147121299</v>
      </c>
      <c r="C56" s="1">
        <v>0.78084963024979004</v>
      </c>
      <c r="D56" s="1" t="s">
        <v>13</v>
      </c>
      <c r="E56" s="1" t="s">
        <v>9</v>
      </c>
      <c r="F56" s="1" t="s">
        <v>33</v>
      </c>
      <c r="G56" s="1">
        <v>5</v>
      </c>
      <c r="H56" s="1">
        <v>1.6448569218648199</v>
      </c>
      <c r="I56" s="1">
        <v>0.67367082725845995</v>
      </c>
      <c r="J56" s="1" t="s">
        <v>69</v>
      </c>
      <c r="K56" s="1" t="s">
        <v>75</v>
      </c>
      <c r="L56" s="1" t="s">
        <v>115</v>
      </c>
    </row>
    <row r="57" spans="1:12" x14ac:dyDescent="0.2">
      <c r="A57" s="1">
        <v>-0.27526147494377201</v>
      </c>
      <c r="B57" s="1">
        <v>0.34130899871700199</v>
      </c>
      <c r="C57" s="1">
        <v>0.41996217020801602</v>
      </c>
      <c r="D57" s="1" t="s">
        <v>14</v>
      </c>
      <c r="E57" s="1" t="s">
        <v>9</v>
      </c>
      <c r="F57" s="1" t="s">
        <v>33</v>
      </c>
      <c r="G57" s="1">
        <v>5</v>
      </c>
      <c r="H57" s="1">
        <v>1.6448569218648199</v>
      </c>
      <c r="I57" s="1">
        <v>0.56140446903441299</v>
      </c>
      <c r="J57" s="1" t="s">
        <v>67</v>
      </c>
      <c r="K57" s="1" t="s">
        <v>76</v>
      </c>
      <c r="L57" s="1" t="s">
        <v>116</v>
      </c>
    </row>
    <row r="58" spans="1:12" x14ac:dyDescent="0.2">
      <c r="A58" s="1">
        <v>-0.184016291276413</v>
      </c>
      <c r="B58" s="1">
        <v>0.82788886531899197</v>
      </c>
      <c r="C58" s="1">
        <v>0.82410245513951097</v>
      </c>
      <c r="D58" s="1" t="s">
        <v>15</v>
      </c>
      <c r="E58" s="1" t="s">
        <v>9</v>
      </c>
      <c r="F58" s="1" t="s">
        <v>33</v>
      </c>
      <c r="G58" s="1">
        <v>5</v>
      </c>
      <c r="H58" s="1">
        <v>1.6448569218648199</v>
      </c>
      <c r="I58" s="1">
        <v>1.3617587306547601</v>
      </c>
      <c r="J58" s="1" t="s">
        <v>68</v>
      </c>
      <c r="K58" s="1" t="s">
        <v>76</v>
      </c>
      <c r="L58" s="1" t="s">
        <v>116</v>
      </c>
    </row>
    <row r="59" spans="1:12" x14ac:dyDescent="0.2">
      <c r="A59" s="1">
        <v>-0.35909492285380701</v>
      </c>
      <c r="B59" s="1">
        <v>0.37266643704977698</v>
      </c>
      <c r="C59" s="1">
        <v>0.33525569933231503</v>
      </c>
      <c r="D59" s="1" t="s">
        <v>16</v>
      </c>
      <c r="E59" s="1" t="s">
        <v>9</v>
      </c>
      <c r="F59" s="1" t="s">
        <v>33</v>
      </c>
      <c r="G59" s="1">
        <v>5</v>
      </c>
      <c r="H59" s="1">
        <v>1.6448569218648199</v>
      </c>
      <c r="I59" s="1">
        <v>0.61298296852802803</v>
      </c>
      <c r="J59" s="1" t="s">
        <v>66</v>
      </c>
      <c r="K59" s="1" t="s">
        <v>76</v>
      </c>
      <c r="L59" s="1" t="s">
        <v>116</v>
      </c>
    </row>
    <row r="60" spans="1:12" x14ac:dyDescent="0.2">
      <c r="A60" s="1">
        <v>-0.24313178467872301</v>
      </c>
      <c r="B60" s="1">
        <v>1.54696715629336</v>
      </c>
      <c r="C60" s="1">
        <v>0.87511350882531602</v>
      </c>
      <c r="D60" s="1" t="s">
        <v>17</v>
      </c>
      <c r="E60" s="1" t="s">
        <v>9</v>
      </c>
      <c r="F60" s="1" t="s">
        <v>33</v>
      </c>
      <c r="G60" s="1">
        <v>5</v>
      </c>
      <c r="H60" s="1">
        <v>1.6448569218648199</v>
      </c>
      <c r="I60" s="1">
        <v>2.54453963492668</v>
      </c>
      <c r="J60" s="1" t="s">
        <v>69</v>
      </c>
      <c r="K60" s="1" t="s">
        <v>76</v>
      </c>
      <c r="L60" s="1" t="s">
        <v>116</v>
      </c>
    </row>
    <row r="61" spans="1:12" x14ac:dyDescent="0.2">
      <c r="A61" s="1">
        <v>-0.28140576458809702</v>
      </c>
      <c r="B61" s="1">
        <v>0.13301969449235501</v>
      </c>
      <c r="C61" s="1">
        <v>3.4386223361043598E-2</v>
      </c>
      <c r="D61" s="1" t="s">
        <v>19</v>
      </c>
      <c r="E61" s="1" t="s">
        <v>9</v>
      </c>
      <c r="F61" s="1" t="s">
        <v>33</v>
      </c>
      <c r="G61" s="1">
        <v>5</v>
      </c>
      <c r="H61" s="1">
        <v>1.6448569218648199</v>
      </c>
      <c r="I61" s="1">
        <v>0.21879836523009399</v>
      </c>
      <c r="J61" s="1" t="s">
        <v>67</v>
      </c>
      <c r="K61" s="1" t="s">
        <v>77</v>
      </c>
      <c r="L61" s="1" t="s">
        <v>119</v>
      </c>
    </row>
    <row r="62" spans="1:12" x14ac:dyDescent="0.2">
      <c r="A62" s="1">
        <v>-0.128533357295192</v>
      </c>
      <c r="B62" s="1">
        <v>0.336269713658432</v>
      </c>
      <c r="C62" s="1">
        <v>0.70228877530498002</v>
      </c>
      <c r="D62" s="1" t="s">
        <v>20</v>
      </c>
      <c r="E62" s="1" t="s">
        <v>9</v>
      </c>
      <c r="F62" s="1" t="s">
        <v>33</v>
      </c>
      <c r="G62" s="1">
        <v>5</v>
      </c>
      <c r="H62" s="1">
        <v>1.6448569218648199</v>
      </c>
      <c r="I62" s="1">
        <v>0.55311556612457502</v>
      </c>
      <c r="J62" s="1" t="s">
        <v>68</v>
      </c>
      <c r="K62" s="1" t="s">
        <v>77</v>
      </c>
      <c r="L62" s="1" t="s">
        <v>119</v>
      </c>
    </row>
    <row r="63" spans="1:12" x14ac:dyDescent="0.2">
      <c r="A63" s="1">
        <v>-0.29598301073969902</v>
      </c>
      <c r="B63" s="1">
        <v>0.136736392982136</v>
      </c>
      <c r="C63" s="1">
        <v>3.0416926989518402E-2</v>
      </c>
      <c r="D63" s="1" t="s">
        <v>21</v>
      </c>
      <c r="E63" s="1" t="s">
        <v>9</v>
      </c>
      <c r="F63" s="1" t="s">
        <v>33</v>
      </c>
      <c r="G63" s="1">
        <v>5</v>
      </c>
      <c r="H63" s="1">
        <v>1.6448569218648199</v>
      </c>
      <c r="I63" s="1">
        <v>0.22491180246749501</v>
      </c>
      <c r="J63" s="1" t="s">
        <v>66</v>
      </c>
      <c r="K63" s="1" t="s">
        <v>77</v>
      </c>
      <c r="L63" s="1" t="s">
        <v>119</v>
      </c>
    </row>
    <row r="64" spans="1:12" x14ac:dyDescent="0.2">
      <c r="A64" s="1">
        <v>-0.68679534440050305</v>
      </c>
      <c r="B64" s="1">
        <v>0.50473384362310003</v>
      </c>
      <c r="C64" s="1">
        <v>0.17360667016218201</v>
      </c>
      <c r="D64" s="1" t="s">
        <v>22</v>
      </c>
      <c r="E64" s="1" t="s">
        <v>9</v>
      </c>
      <c r="F64" s="1" t="s">
        <v>33</v>
      </c>
      <c r="G64" s="1">
        <v>5</v>
      </c>
      <c r="H64" s="1">
        <v>1.6448569218648199</v>
      </c>
      <c r="I64" s="1">
        <v>0.830214956382894</v>
      </c>
      <c r="J64" s="1" t="s">
        <v>69</v>
      </c>
      <c r="K64" s="1" t="s">
        <v>77</v>
      </c>
      <c r="L64" s="1" t="s">
        <v>119</v>
      </c>
    </row>
    <row r="65" spans="1:12" x14ac:dyDescent="0.2">
      <c r="A65" s="1">
        <v>-0.62900743530345404</v>
      </c>
      <c r="B65" s="1">
        <v>0.25857470465031102</v>
      </c>
      <c r="C65" s="1">
        <v>1.4991450681198001E-2</v>
      </c>
      <c r="D65" s="1" t="s">
        <v>24</v>
      </c>
      <c r="E65" s="1" t="s">
        <v>9</v>
      </c>
      <c r="F65" s="1" t="s">
        <v>33</v>
      </c>
      <c r="G65" s="1">
        <v>5</v>
      </c>
      <c r="H65" s="1">
        <v>1.6448569218648199</v>
      </c>
      <c r="I65" s="1">
        <v>0.42531839276321598</v>
      </c>
      <c r="J65" s="1" t="s">
        <v>67</v>
      </c>
      <c r="K65" s="1" t="s">
        <v>78</v>
      </c>
      <c r="L65" s="1" t="s">
        <v>121</v>
      </c>
    </row>
    <row r="66" spans="1:12" x14ac:dyDescent="0.2">
      <c r="A66" s="1">
        <v>-1.0092100119846199</v>
      </c>
      <c r="B66" s="1">
        <v>0.40235833081877698</v>
      </c>
      <c r="C66" s="1">
        <v>1.2133868473790201E-2</v>
      </c>
      <c r="D66" s="1" t="s">
        <v>25</v>
      </c>
      <c r="E66" s="1" t="s">
        <v>9</v>
      </c>
      <c r="F66" s="1" t="s">
        <v>33</v>
      </c>
      <c r="G66" s="1">
        <v>5</v>
      </c>
      <c r="H66" s="1">
        <v>1.6448569218648199</v>
      </c>
      <c r="I66" s="1">
        <v>0.66182188551724297</v>
      </c>
      <c r="J66" s="1" t="s">
        <v>68</v>
      </c>
      <c r="K66" s="1" t="s">
        <v>78</v>
      </c>
      <c r="L66" s="1" t="s">
        <v>121</v>
      </c>
    </row>
    <row r="67" spans="1:12" x14ac:dyDescent="0.2">
      <c r="A67" s="1">
        <v>-0.43345429712720002</v>
      </c>
      <c r="B67" s="1">
        <v>0.279665586937273</v>
      </c>
      <c r="C67" s="1">
        <v>0.121165685555393</v>
      </c>
      <c r="D67" s="1" t="s">
        <v>26</v>
      </c>
      <c r="E67" s="1" t="s">
        <v>9</v>
      </c>
      <c r="F67" s="1" t="s">
        <v>33</v>
      </c>
      <c r="G67" s="1">
        <v>5</v>
      </c>
      <c r="H67" s="1">
        <v>1.6448569218648199</v>
      </c>
      <c r="I67" s="1">
        <v>0.46000987648116198</v>
      </c>
      <c r="J67" s="1" t="s">
        <v>66</v>
      </c>
      <c r="K67" s="1" t="s">
        <v>78</v>
      </c>
      <c r="L67" s="1" t="s">
        <v>121</v>
      </c>
    </row>
    <row r="68" spans="1:12" x14ac:dyDescent="0.2">
      <c r="A68" s="1">
        <v>-1.3512421103387</v>
      </c>
      <c r="B68" s="1">
        <v>0.71533921934749201</v>
      </c>
      <c r="C68" s="1">
        <v>5.8898761989082102E-2</v>
      </c>
      <c r="D68" s="1" t="s">
        <v>27</v>
      </c>
      <c r="E68" s="1" t="s">
        <v>9</v>
      </c>
      <c r="F68" s="1" t="s">
        <v>33</v>
      </c>
      <c r="G68" s="1">
        <v>5</v>
      </c>
      <c r="H68" s="1">
        <v>1.6448569218648199</v>
      </c>
      <c r="I68" s="1">
        <v>1.1766306664251001</v>
      </c>
      <c r="J68" s="1" t="s">
        <v>69</v>
      </c>
      <c r="K68" s="1" t="s">
        <v>78</v>
      </c>
      <c r="L68" s="1" t="s">
        <v>121</v>
      </c>
    </row>
    <row r="69" spans="1:12" x14ac:dyDescent="0.2">
      <c r="A69" s="1">
        <v>5.6541472984083303E-2</v>
      </c>
      <c r="B69" s="1">
        <v>0.38278076557397001</v>
      </c>
      <c r="C69" s="1">
        <v>0.88256979429032401</v>
      </c>
      <c r="D69" s="1" t="s">
        <v>29</v>
      </c>
      <c r="E69" s="1" t="s">
        <v>9</v>
      </c>
      <c r="F69" s="1" t="s">
        <v>33</v>
      </c>
      <c r="G69" s="1">
        <v>5</v>
      </c>
      <c r="H69" s="1">
        <v>1.6448569218648199</v>
      </c>
      <c r="I69" s="1">
        <v>0.62961959181106097</v>
      </c>
      <c r="J69" s="1" t="s">
        <v>67</v>
      </c>
      <c r="K69" s="1" t="s">
        <v>79</v>
      </c>
      <c r="L69" s="1" t="s">
        <v>98</v>
      </c>
    </row>
    <row r="70" spans="1:12" x14ac:dyDescent="0.2">
      <c r="A70" s="1">
        <v>2.3769001563225101</v>
      </c>
      <c r="B70" s="1">
        <v>2.1279395085426001</v>
      </c>
      <c r="C70" s="1">
        <v>0.26399656815505101</v>
      </c>
      <c r="D70" s="1" t="s">
        <v>30</v>
      </c>
      <c r="E70" s="1" t="s">
        <v>9</v>
      </c>
      <c r="F70" s="1" t="s">
        <v>33</v>
      </c>
      <c r="G70" s="1">
        <v>5</v>
      </c>
      <c r="H70" s="1">
        <v>1.6448569218648199</v>
      </c>
      <c r="I70" s="1">
        <v>3.5001560299359298</v>
      </c>
      <c r="J70" s="1" t="s">
        <v>68</v>
      </c>
      <c r="K70" s="1" t="s">
        <v>79</v>
      </c>
      <c r="L70" s="1" t="s">
        <v>98</v>
      </c>
    </row>
    <row r="71" spans="1:12" x14ac:dyDescent="0.2">
      <c r="A71" s="1">
        <v>0.57364364396059098</v>
      </c>
      <c r="B71" s="1">
        <v>0.83749371304889697</v>
      </c>
      <c r="C71" s="1">
        <v>0.493374064197937</v>
      </c>
      <c r="D71" s="1" t="s">
        <v>31</v>
      </c>
      <c r="E71" s="1" t="s">
        <v>9</v>
      </c>
      <c r="F71" s="1" t="s">
        <v>33</v>
      </c>
      <c r="G71" s="1">
        <v>5</v>
      </c>
      <c r="H71" s="1">
        <v>1.6448569218648199</v>
      </c>
      <c r="I71" s="1">
        <v>1.3775573309267499</v>
      </c>
      <c r="J71" s="1" t="s">
        <v>66</v>
      </c>
      <c r="K71" s="1" t="s">
        <v>79</v>
      </c>
      <c r="L71" s="1" t="s">
        <v>98</v>
      </c>
    </row>
    <row r="72" spans="1:12" x14ac:dyDescent="0.2">
      <c r="A72" s="1">
        <v>2.4964642568369499</v>
      </c>
      <c r="B72" s="1">
        <v>4.80410779157019</v>
      </c>
      <c r="C72" s="1">
        <v>0.603306391496507</v>
      </c>
      <c r="D72" s="1" t="s">
        <v>32</v>
      </c>
      <c r="E72" s="1" t="s">
        <v>9</v>
      </c>
      <c r="F72" s="1" t="s">
        <v>33</v>
      </c>
      <c r="G72" s="1">
        <v>5</v>
      </c>
      <c r="H72" s="1">
        <v>1.6448569218648199</v>
      </c>
      <c r="I72" s="1">
        <v>7.9020699543489501</v>
      </c>
      <c r="J72" s="1" t="s">
        <v>69</v>
      </c>
      <c r="K72" s="1" t="s">
        <v>79</v>
      </c>
      <c r="L72" s="1" t="s">
        <v>98</v>
      </c>
    </row>
    <row r="73" spans="1:12" x14ac:dyDescent="0.2">
      <c r="A73" s="1">
        <v>-0.45871746150428599</v>
      </c>
      <c r="B73" s="1">
        <v>0.35358298806318</v>
      </c>
      <c r="C73" s="1">
        <v>0.19451476945587101</v>
      </c>
      <c r="D73" s="1" t="s">
        <v>117</v>
      </c>
      <c r="E73" s="1" t="s">
        <v>9</v>
      </c>
      <c r="F73" s="1" t="s">
        <v>33</v>
      </c>
      <c r="G73" s="1">
        <v>5</v>
      </c>
      <c r="H73" s="1">
        <v>1.6448569218648199</v>
      </c>
      <c r="I73" s="1">
        <v>0.58159342536936998</v>
      </c>
      <c r="J73" s="1" t="s">
        <v>67</v>
      </c>
      <c r="K73" s="1" t="s">
        <v>118</v>
      </c>
      <c r="L73" s="1" t="s">
        <v>116</v>
      </c>
    </row>
    <row r="74" spans="1:12" x14ac:dyDescent="0.2">
      <c r="A74" s="1">
        <v>0.11363958760694</v>
      </c>
      <c r="B74" s="1">
        <v>0.85115027386467501</v>
      </c>
      <c r="C74" s="1">
        <v>0.89378777804342902</v>
      </c>
      <c r="D74" s="1" t="s">
        <v>117</v>
      </c>
      <c r="E74" s="1" t="s">
        <v>9</v>
      </c>
      <c r="F74" s="1" t="s">
        <v>33</v>
      </c>
      <c r="G74" s="1">
        <v>5</v>
      </c>
      <c r="H74" s="1">
        <v>1.6448569218648199</v>
      </c>
      <c r="I74" s="1">
        <v>1.40002041951345</v>
      </c>
      <c r="J74" s="1" t="s">
        <v>68</v>
      </c>
      <c r="K74" s="1" t="s">
        <v>118</v>
      </c>
      <c r="L74" s="1" t="s">
        <v>116</v>
      </c>
    </row>
    <row r="75" spans="1:12" x14ac:dyDescent="0.2">
      <c r="A75" s="1">
        <v>-0.59261737617421995</v>
      </c>
      <c r="B75" s="1">
        <v>0.38662325535868503</v>
      </c>
      <c r="C75" s="1">
        <v>0.125325027611183</v>
      </c>
      <c r="D75" s="1" t="s">
        <v>117</v>
      </c>
      <c r="E75" s="1" t="s">
        <v>9</v>
      </c>
      <c r="F75" s="1" t="s">
        <v>33</v>
      </c>
      <c r="G75" s="1">
        <v>5</v>
      </c>
      <c r="H75" s="1">
        <v>1.6448569218648199</v>
      </c>
      <c r="I75" s="1">
        <v>0.63593993773064506</v>
      </c>
      <c r="J75" s="1" t="s">
        <v>66</v>
      </c>
      <c r="K75" s="1" t="s">
        <v>118</v>
      </c>
      <c r="L75" s="1" t="s">
        <v>116</v>
      </c>
    </row>
    <row r="76" spans="1:12" x14ac:dyDescent="0.2">
      <c r="A76" s="1">
        <v>-0.129186669384832</v>
      </c>
      <c r="B76" s="1">
        <v>1.5870077887490699</v>
      </c>
      <c r="C76" s="1">
        <v>0.93512176200073804</v>
      </c>
      <c r="D76" s="1" t="s">
        <v>117</v>
      </c>
      <c r="E76" s="1" t="s">
        <v>9</v>
      </c>
      <c r="F76" s="1" t="s">
        <v>33</v>
      </c>
      <c r="G76" s="1">
        <v>5</v>
      </c>
      <c r="H76" s="1">
        <v>1.6448569218648199</v>
      </c>
      <c r="I76" s="1">
        <v>2.6104007463772998</v>
      </c>
      <c r="J76" s="1" t="s">
        <v>69</v>
      </c>
      <c r="K76" s="1" t="s">
        <v>118</v>
      </c>
      <c r="L76" s="1" t="s">
        <v>116</v>
      </c>
    </row>
    <row r="77" spans="1:12" x14ac:dyDescent="0.2">
      <c r="A77" s="1">
        <v>-0.46486175114861</v>
      </c>
      <c r="B77" s="1">
        <v>0.139677085849331</v>
      </c>
      <c r="C77" s="1">
        <v>8.7441805840909805E-4</v>
      </c>
      <c r="D77" s="1" t="s">
        <v>120</v>
      </c>
      <c r="E77" s="1" t="s">
        <v>9</v>
      </c>
      <c r="F77" s="1" t="s">
        <v>33</v>
      </c>
      <c r="G77" s="1">
        <v>5</v>
      </c>
      <c r="H77" s="1">
        <v>1.6448569218648199</v>
      </c>
      <c r="I77" s="1">
        <v>0.22974882148518</v>
      </c>
      <c r="J77" s="1" t="s">
        <v>67</v>
      </c>
      <c r="K77" s="1" t="s">
        <v>118</v>
      </c>
      <c r="L77" s="1" t="s">
        <v>119</v>
      </c>
    </row>
    <row r="78" spans="1:12" x14ac:dyDescent="0.2">
      <c r="A78" s="1">
        <v>0.16912252158816099</v>
      </c>
      <c r="B78" s="1">
        <v>0.33928932344165702</v>
      </c>
      <c r="C78" s="1">
        <v>0.61815933392126698</v>
      </c>
      <c r="D78" s="1" t="s">
        <v>120</v>
      </c>
      <c r="E78" s="1" t="s">
        <v>9</v>
      </c>
      <c r="F78" s="1" t="s">
        <v>33</v>
      </c>
      <c r="G78" s="1">
        <v>5</v>
      </c>
      <c r="H78" s="1">
        <v>1.6448569218648199</v>
      </c>
      <c r="I78" s="1">
        <v>0.55808239217784295</v>
      </c>
      <c r="J78" s="1" t="s">
        <v>68</v>
      </c>
      <c r="K78" s="1" t="s">
        <v>118</v>
      </c>
      <c r="L78" s="1" t="s">
        <v>119</v>
      </c>
    </row>
    <row r="79" spans="1:12" x14ac:dyDescent="0.2">
      <c r="A79" s="1">
        <v>-0.52950546406011201</v>
      </c>
      <c r="B79" s="1">
        <v>0.14307234853044301</v>
      </c>
      <c r="C79" s="1">
        <v>2.1480771363763899E-4</v>
      </c>
      <c r="D79" s="1" t="s">
        <v>120</v>
      </c>
      <c r="E79" s="1" t="s">
        <v>9</v>
      </c>
      <c r="F79" s="1" t="s">
        <v>33</v>
      </c>
      <c r="G79" s="1">
        <v>5</v>
      </c>
      <c r="H79" s="1">
        <v>1.6448569218648199</v>
      </c>
      <c r="I79" s="1">
        <v>0.23533354280775601</v>
      </c>
      <c r="J79" s="1" t="s">
        <v>66</v>
      </c>
      <c r="K79" s="1" t="s">
        <v>118</v>
      </c>
      <c r="L79" s="1" t="s">
        <v>119</v>
      </c>
    </row>
    <row r="80" spans="1:12" x14ac:dyDescent="0.2">
      <c r="A80" s="1">
        <v>-0.57285022910661199</v>
      </c>
      <c r="B80" s="1">
        <v>0.52929850561263303</v>
      </c>
      <c r="C80" s="1">
        <v>0.27912781955369498</v>
      </c>
      <c r="D80" s="1" t="s">
        <v>120</v>
      </c>
      <c r="E80" s="1" t="s">
        <v>9</v>
      </c>
      <c r="F80" s="1" t="s">
        <v>33</v>
      </c>
      <c r="G80" s="1">
        <v>5</v>
      </c>
      <c r="H80" s="1">
        <v>1.6448569218648199</v>
      </c>
      <c r="I80" s="1">
        <v>0.87062031068964796</v>
      </c>
      <c r="J80" s="1" t="s">
        <v>69</v>
      </c>
      <c r="K80" s="1" t="s">
        <v>118</v>
      </c>
      <c r="L80" s="1" t="s">
        <v>119</v>
      </c>
    </row>
    <row r="81" spans="1:12" x14ac:dyDescent="0.2">
      <c r="A81" s="1">
        <v>-0.81246342186396703</v>
      </c>
      <c r="B81" s="1">
        <v>0.27432885798993001</v>
      </c>
      <c r="C81" s="1">
        <v>3.0602051431764601E-3</v>
      </c>
      <c r="D81" s="1" t="s">
        <v>122</v>
      </c>
      <c r="E81" s="1" t="s">
        <v>9</v>
      </c>
      <c r="F81" s="1" t="s">
        <v>33</v>
      </c>
      <c r="G81" s="1">
        <v>5</v>
      </c>
      <c r="H81" s="1">
        <v>1.6448569218648199</v>
      </c>
      <c r="I81" s="1">
        <v>0.45123172093200797</v>
      </c>
      <c r="J81" s="1" t="s">
        <v>67</v>
      </c>
      <c r="K81" s="1" t="s">
        <v>118</v>
      </c>
      <c r="L81" s="1" t="s">
        <v>121</v>
      </c>
    </row>
    <row r="82" spans="1:12" x14ac:dyDescent="0.2">
      <c r="A82" s="1">
        <v>-0.71155413310126703</v>
      </c>
      <c r="B82" s="1">
        <v>0.42668505303714899</v>
      </c>
      <c r="C82" s="1">
        <v>9.5389253194058304E-2</v>
      </c>
      <c r="D82" s="1" t="s">
        <v>122</v>
      </c>
      <c r="E82" s="1" t="s">
        <v>9</v>
      </c>
      <c r="F82" s="1" t="s">
        <v>33</v>
      </c>
      <c r="G82" s="1">
        <v>5</v>
      </c>
      <c r="H82" s="1">
        <v>1.6448569218648199</v>
      </c>
      <c r="I82" s="1">
        <v>0.70183586294441502</v>
      </c>
      <c r="J82" s="1" t="s">
        <v>68</v>
      </c>
      <c r="K82" s="1" t="s">
        <v>118</v>
      </c>
      <c r="L82" s="1" t="s">
        <v>121</v>
      </c>
    </row>
    <row r="83" spans="1:12" x14ac:dyDescent="0.2">
      <c r="A83" s="1">
        <v>-0.66697675044761295</v>
      </c>
      <c r="B83" s="1">
        <v>0.29741678378779102</v>
      </c>
      <c r="C83" s="1">
        <v>2.4925290223614401E-2</v>
      </c>
      <c r="D83" s="1" t="s">
        <v>122</v>
      </c>
      <c r="E83" s="1" t="s">
        <v>9</v>
      </c>
      <c r="F83" s="1" t="s">
        <v>33</v>
      </c>
      <c r="G83" s="1">
        <v>5</v>
      </c>
      <c r="H83" s="1">
        <v>1.6448569218648199</v>
      </c>
      <c r="I83" s="1">
        <v>0.48920805549212198</v>
      </c>
      <c r="J83" s="1" t="s">
        <v>66</v>
      </c>
      <c r="K83" s="1" t="s">
        <v>118</v>
      </c>
      <c r="L83" s="1" t="s">
        <v>121</v>
      </c>
    </row>
    <row r="84" spans="1:12" x14ac:dyDescent="0.2">
      <c r="A84" s="1">
        <v>-1.2372969950448101</v>
      </c>
      <c r="B84" s="1">
        <v>0.77323033594470103</v>
      </c>
      <c r="C84" s="1">
        <v>0.109562416597197</v>
      </c>
      <c r="D84" s="1" t="s">
        <v>122</v>
      </c>
      <c r="E84" s="1" t="s">
        <v>9</v>
      </c>
      <c r="F84" s="1" t="s">
        <v>33</v>
      </c>
      <c r="G84" s="1">
        <v>5</v>
      </c>
      <c r="H84" s="1">
        <v>1.6448569218648199</v>
      </c>
      <c r="I84" s="1">
        <v>1.2718532702745</v>
      </c>
      <c r="J84" s="1" t="s">
        <v>69</v>
      </c>
      <c r="K84" s="1" t="s">
        <v>118</v>
      </c>
      <c r="L84" s="1" t="s">
        <v>121</v>
      </c>
    </row>
    <row r="85" spans="1:12" x14ac:dyDescent="0.2">
      <c r="A85" s="1">
        <v>-0.12691451357642999</v>
      </c>
      <c r="B85" s="1">
        <v>0.38842964967481303</v>
      </c>
      <c r="C85" s="1">
        <v>0.74386661968489098</v>
      </c>
      <c r="D85" s="1" t="s">
        <v>123</v>
      </c>
      <c r="E85" s="1" t="s">
        <v>9</v>
      </c>
      <c r="F85" s="1" t="s">
        <v>33</v>
      </c>
      <c r="G85" s="1">
        <v>5</v>
      </c>
      <c r="H85" s="1">
        <v>1.6448569218648199</v>
      </c>
      <c r="I85" s="1">
        <v>0.63891119792514595</v>
      </c>
      <c r="J85" s="1" t="s">
        <v>67</v>
      </c>
      <c r="K85" s="1" t="s">
        <v>118</v>
      </c>
      <c r="L85" s="1" t="s">
        <v>98</v>
      </c>
    </row>
    <row r="86" spans="1:12" x14ac:dyDescent="0.2">
      <c r="A86" s="1">
        <v>2.6745560352058599</v>
      </c>
      <c r="B86" s="1">
        <v>2.14155843355663</v>
      </c>
      <c r="C86" s="1">
        <v>0.21170848298555001</v>
      </c>
      <c r="D86" s="1" t="s">
        <v>123</v>
      </c>
      <c r="E86" s="1" t="s">
        <v>9</v>
      </c>
      <c r="F86" s="1" t="s">
        <v>33</v>
      </c>
      <c r="G86" s="1">
        <v>5</v>
      </c>
      <c r="H86" s="1">
        <v>1.6448569218648199</v>
      </c>
      <c r="I86" s="1">
        <v>3.52255721301362</v>
      </c>
      <c r="J86" s="1" t="s">
        <v>68</v>
      </c>
      <c r="K86" s="1" t="s">
        <v>118</v>
      </c>
      <c r="L86" s="1" t="s">
        <v>98</v>
      </c>
    </row>
    <row r="87" spans="1:12" x14ac:dyDescent="0.2">
      <c r="A87" s="1">
        <v>0.34012119064017798</v>
      </c>
      <c r="B87" s="1">
        <v>0.84255909901087001</v>
      </c>
      <c r="C87" s="1">
        <v>0.68645091186779394</v>
      </c>
      <c r="D87" s="1" t="s">
        <v>123</v>
      </c>
      <c r="E87" s="1" t="s">
        <v>9</v>
      </c>
      <c r="F87" s="1" t="s">
        <v>33</v>
      </c>
      <c r="G87" s="1">
        <v>5</v>
      </c>
      <c r="H87" s="1">
        <v>1.6448569218648199</v>
      </c>
      <c r="I87" s="1">
        <v>1.38588916608822</v>
      </c>
      <c r="J87" s="1" t="s">
        <v>66</v>
      </c>
      <c r="K87" s="1" t="s">
        <v>118</v>
      </c>
      <c r="L87" s="1" t="s">
        <v>98</v>
      </c>
    </row>
    <row r="88" spans="1:12" x14ac:dyDescent="0.2">
      <c r="A88" s="1">
        <v>2.6104093721308401</v>
      </c>
      <c r="B88" s="1">
        <v>4.8305465225299198</v>
      </c>
      <c r="C88" s="1">
        <v>0.58892403282145001</v>
      </c>
      <c r="D88" s="1" t="s">
        <v>123</v>
      </c>
      <c r="E88" s="1" t="s">
        <v>9</v>
      </c>
      <c r="F88" s="1" t="s">
        <v>33</v>
      </c>
      <c r="G88" s="1">
        <v>5</v>
      </c>
      <c r="H88" s="1">
        <v>1.6448569218648199</v>
      </c>
      <c r="I88" s="1">
        <v>7.9455578839733896</v>
      </c>
      <c r="J88" s="1" t="s">
        <v>69</v>
      </c>
      <c r="K88" s="1" t="s">
        <v>118</v>
      </c>
      <c r="L88" s="1" t="s">
        <v>98</v>
      </c>
    </row>
    <row r="89" spans="1:12" x14ac:dyDescent="0.2">
      <c r="A89" s="1">
        <v>-1.81303333690758E-2</v>
      </c>
      <c r="B89" s="1">
        <v>8.6498610689383901E-2</v>
      </c>
      <c r="C89" s="1">
        <v>0.833977915826428</v>
      </c>
      <c r="D89" s="1" t="s">
        <v>36</v>
      </c>
      <c r="E89" s="1" t="s">
        <v>9</v>
      </c>
      <c r="F89" s="1" t="s">
        <v>35</v>
      </c>
      <c r="G89" s="1">
        <v>6</v>
      </c>
      <c r="H89" s="1">
        <v>1.6448558629053001</v>
      </c>
      <c r="I89" s="1">
        <v>0.142277746925596</v>
      </c>
      <c r="J89" s="1" t="s">
        <v>67</v>
      </c>
      <c r="K89" s="1" t="s">
        <v>75</v>
      </c>
      <c r="L89" s="1" t="s">
        <v>115</v>
      </c>
    </row>
    <row r="90" spans="1:12" x14ac:dyDescent="0.2">
      <c r="A90" s="1">
        <v>0.199160623345814</v>
      </c>
      <c r="B90" s="1">
        <v>0.16123495491638501</v>
      </c>
      <c r="C90" s="1">
        <v>0.21674910441044801</v>
      </c>
      <c r="D90" s="1" t="s">
        <v>38</v>
      </c>
      <c r="E90" s="1" t="s">
        <v>9</v>
      </c>
      <c r="F90" s="1" t="s">
        <v>35</v>
      </c>
      <c r="G90" s="1">
        <v>6</v>
      </c>
      <c r="H90" s="1">
        <v>1.6448558629053001</v>
      </c>
      <c r="I90" s="1">
        <v>0.26520826089948801</v>
      </c>
      <c r="J90" s="1" t="s">
        <v>68</v>
      </c>
      <c r="K90" s="1" t="s">
        <v>75</v>
      </c>
      <c r="L90" s="1" t="s">
        <v>115</v>
      </c>
    </row>
    <row r="91" spans="1:12" x14ac:dyDescent="0.2">
      <c r="A91" s="1">
        <v>-0.138887465662831</v>
      </c>
      <c r="B91" s="1">
        <v>9.5979639369910705E-2</v>
      </c>
      <c r="C91" s="1">
        <v>0.14788300528041501</v>
      </c>
      <c r="D91" s="1" t="s">
        <v>39</v>
      </c>
      <c r="E91" s="1" t="s">
        <v>9</v>
      </c>
      <c r="F91" s="1" t="s">
        <v>35</v>
      </c>
      <c r="G91" s="1">
        <v>6</v>
      </c>
      <c r="H91" s="1">
        <v>1.6448558629053001</v>
      </c>
      <c r="I91" s="1">
        <v>0.157872672537134</v>
      </c>
      <c r="J91" s="1" t="s">
        <v>66</v>
      </c>
      <c r="K91" s="1" t="s">
        <v>75</v>
      </c>
      <c r="L91" s="1" t="s">
        <v>115</v>
      </c>
    </row>
    <row r="92" spans="1:12" x14ac:dyDescent="0.2">
      <c r="A92" s="1">
        <v>0.18053184665073799</v>
      </c>
      <c r="B92" s="1">
        <v>0.33767060979678998</v>
      </c>
      <c r="C92" s="1">
        <v>0.59289974685357205</v>
      </c>
      <c r="D92" s="1" t="s">
        <v>40</v>
      </c>
      <c r="E92" s="1" t="s">
        <v>9</v>
      </c>
      <c r="F92" s="1" t="s">
        <v>35</v>
      </c>
      <c r="G92" s="1">
        <v>6</v>
      </c>
      <c r="H92" s="1">
        <v>1.6448558629053001</v>
      </c>
      <c r="I92" s="1">
        <v>0.55541948225505899</v>
      </c>
      <c r="J92" s="1" t="s">
        <v>69</v>
      </c>
      <c r="K92" s="1" t="s">
        <v>75</v>
      </c>
      <c r="L92" s="1" t="s">
        <v>115</v>
      </c>
    </row>
    <row r="93" spans="1:12" x14ac:dyDescent="0.2">
      <c r="A93" s="1">
        <v>-0.32086242005127402</v>
      </c>
      <c r="B93" s="1">
        <v>0.16388056586361599</v>
      </c>
      <c r="C93" s="1">
        <v>5.0241682584217698E-2</v>
      </c>
      <c r="D93" s="1" t="s">
        <v>56</v>
      </c>
      <c r="E93" s="1" t="s">
        <v>9</v>
      </c>
      <c r="F93" s="1" t="s">
        <v>35</v>
      </c>
      <c r="G93" s="1">
        <v>6</v>
      </c>
      <c r="H93" s="1">
        <v>1.6448558629053001</v>
      </c>
      <c r="I93" s="1">
        <v>0.26955990957700798</v>
      </c>
      <c r="J93" s="1" t="s">
        <v>67</v>
      </c>
      <c r="K93" s="1" t="s">
        <v>76</v>
      </c>
      <c r="L93" s="1" t="s">
        <v>116</v>
      </c>
    </row>
    <row r="94" spans="1:12" x14ac:dyDescent="0.2">
      <c r="A94" s="1">
        <v>-9.05717342172601E-2</v>
      </c>
      <c r="B94" s="1">
        <v>0.28104495246761302</v>
      </c>
      <c r="C94" s="1">
        <v>0.74724993529134998</v>
      </c>
      <c r="D94" s="1" t="s">
        <v>57</v>
      </c>
      <c r="E94" s="1" t="s">
        <v>9</v>
      </c>
      <c r="F94" s="1" t="s">
        <v>35</v>
      </c>
      <c r="G94" s="1">
        <v>6</v>
      </c>
      <c r="H94" s="1">
        <v>1.6448558629053001</v>
      </c>
      <c r="I94" s="1">
        <v>0.46227843780629502</v>
      </c>
      <c r="J94" s="1" t="s">
        <v>68</v>
      </c>
      <c r="K94" s="1" t="s">
        <v>76</v>
      </c>
      <c r="L94" s="1" t="s">
        <v>116</v>
      </c>
    </row>
    <row r="95" spans="1:12" x14ac:dyDescent="0.2">
      <c r="A95" s="1">
        <v>-0.62089928080217405</v>
      </c>
      <c r="B95" s="1">
        <v>0.235538742409795</v>
      </c>
      <c r="C95" s="1">
        <v>8.3871527411327994E-3</v>
      </c>
      <c r="D95" s="1" t="s">
        <v>58</v>
      </c>
      <c r="E95" s="1" t="s">
        <v>9</v>
      </c>
      <c r="F95" s="1" t="s">
        <v>35</v>
      </c>
      <c r="G95" s="1">
        <v>6</v>
      </c>
      <c r="H95" s="1">
        <v>1.6448558629053001</v>
      </c>
      <c r="I95" s="1">
        <v>0.38742728139409299</v>
      </c>
      <c r="J95" s="1" t="s">
        <v>66</v>
      </c>
      <c r="K95" s="1" t="s">
        <v>76</v>
      </c>
      <c r="L95" s="1" t="s">
        <v>116</v>
      </c>
    </row>
    <row r="96" spans="1:12" x14ac:dyDescent="0.2">
      <c r="A96" s="1">
        <v>-1.2197606806561501</v>
      </c>
      <c r="B96" s="1">
        <v>0.60342780649099503</v>
      </c>
      <c r="C96" s="1">
        <v>4.3240185389167303E-2</v>
      </c>
      <c r="D96" s="1" t="s">
        <v>59</v>
      </c>
      <c r="E96" s="1" t="s">
        <v>9</v>
      </c>
      <c r="F96" s="1" t="s">
        <v>35</v>
      </c>
      <c r="G96" s="1">
        <v>6</v>
      </c>
      <c r="H96" s="1">
        <v>1.6448558629053001</v>
      </c>
      <c r="I96" s="1">
        <v>0.99255176534679901</v>
      </c>
      <c r="J96" s="1" t="s">
        <v>69</v>
      </c>
      <c r="K96" s="1" t="s">
        <v>76</v>
      </c>
      <c r="L96" s="1" t="s">
        <v>116</v>
      </c>
    </row>
    <row r="97" spans="1:12" x14ac:dyDescent="0.2">
      <c r="A97" s="1">
        <v>-0.33899275342034901</v>
      </c>
      <c r="B97" s="1">
        <v>0.17666280955508201</v>
      </c>
      <c r="C97" s="1">
        <v>5.5001357240689303E-2</v>
      </c>
      <c r="D97" s="1" t="s">
        <v>117</v>
      </c>
      <c r="E97" s="1" t="s">
        <v>9</v>
      </c>
      <c r="F97" s="1" t="s">
        <v>35</v>
      </c>
      <c r="G97" s="1">
        <v>6</v>
      </c>
      <c r="H97" s="1">
        <v>1.6448558629053001</v>
      </c>
      <c r="I97" s="1">
        <v>0.29058485805399897</v>
      </c>
      <c r="J97" s="1" t="s">
        <v>67</v>
      </c>
      <c r="K97" s="1" t="s">
        <v>118</v>
      </c>
      <c r="L97" s="1" t="s">
        <v>116</v>
      </c>
    </row>
    <row r="98" spans="1:12" x14ac:dyDescent="0.2">
      <c r="A98" s="1">
        <v>0.10858888912855399</v>
      </c>
      <c r="B98" s="1">
        <v>0.30522878793943797</v>
      </c>
      <c r="C98" s="1">
        <v>0.72201871059810996</v>
      </c>
      <c r="D98" s="1" t="s">
        <v>117</v>
      </c>
      <c r="E98" s="1" t="s">
        <v>9</v>
      </c>
      <c r="F98" s="1" t="s">
        <v>35</v>
      </c>
      <c r="G98" s="1">
        <v>6</v>
      </c>
      <c r="H98" s="1">
        <v>1.6448558629053001</v>
      </c>
      <c r="I98" s="1">
        <v>0.50205736136966295</v>
      </c>
      <c r="J98" s="1" t="s">
        <v>68</v>
      </c>
      <c r="K98" s="1" t="s">
        <v>118</v>
      </c>
      <c r="L98" s="1" t="s">
        <v>116</v>
      </c>
    </row>
    <row r="99" spans="1:12" x14ac:dyDescent="0.2">
      <c r="A99" s="1">
        <v>-0.75978674646500499</v>
      </c>
      <c r="B99" s="1">
        <v>0.24561353043172099</v>
      </c>
      <c r="C99" s="1">
        <v>1.97869339671771E-3</v>
      </c>
      <c r="D99" s="1" t="s">
        <v>117</v>
      </c>
      <c r="E99" s="1" t="s">
        <v>9</v>
      </c>
      <c r="F99" s="1" t="s">
        <v>35</v>
      </c>
      <c r="G99" s="1">
        <v>6</v>
      </c>
      <c r="H99" s="1">
        <v>1.6448558629053001</v>
      </c>
      <c r="I99" s="1">
        <v>0.403998855539486</v>
      </c>
      <c r="J99" s="1" t="s">
        <v>66</v>
      </c>
      <c r="K99" s="1" t="s">
        <v>118</v>
      </c>
      <c r="L99" s="1" t="s">
        <v>116</v>
      </c>
    </row>
    <row r="100" spans="1:12" x14ac:dyDescent="0.2">
      <c r="A100" s="1">
        <v>-1.0392288340054101</v>
      </c>
      <c r="B100" s="1">
        <v>0.65631201826449803</v>
      </c>
      <c r="C100" s="1">
        <v>0.113322324401013</v>
      </c>
      <c r="D100" s="1" t="s">
        <v>117</v>
      </c>
      <c r="E100" s="1" t="s">
        <v>9</v>
      </c>
      <c r="F100" s="1" t="s">
        <v>35</v>
      </c>
      <c r="G100" s="1">
        <v>6</v>
      </c>
      <c r="H100" s="1">
        <v>1.6448558629053001</v>
      </c>
      <c r="I100" s="1">
        <v>1.0795386711375701</v>
      </c>
      <c r="J100" s="1" t="s">
        <v>69</v>
      </c>
      <c r="K100" s="1" t="s">
        <v>118</v>
      </c>
      <c r="L100" s="1" t="s">
        <v>116</v>
      </c>
    </row>
    <row r="101" spans="1:12" x14ac:dyDescent="0.2">
      <c r="A101" s="1">
        <v>-1.8349593044739199E-2</v>
      </c>
      <c r="B101" s="1">
        <v>8.70932164788744E-2</v>
      </c>
      <c r="C101" s="1">
        <v>0.83312992885502102</v>
      </c>
      <c r="D101" s="1" t="s">
        <v>36</v>
      </c>
      <c r="E101" s="1" t="s">
        <v>9</v>
      </c>
      <c r="F101" s="1" t="s">
        <v>37</v>
      </c>
      <c r="G101" s="1">
        <v>7</v>
      </c>
      <c r="H101" s="1">
        <v>1.6448558629053001</v>
      </c>
      <c r="I101" s="1">
        <v>0.14325578774455699</v>
      </c>
      <c r="J101" s="1" t="s">
        <v>67</v>
      </c>
      <c r="K101" s="1" t="s">
        <v>75</v>
      </c>
      <c r="L101" s="1" t="s">
        <v>115</v>
      </c>
    </row>
    <row r="102" spans="1:12" x14ac:dyDescent="0.2">
      <c r="A102" s="1">
        <v>0.20795133214273601</v>
      </c>
      <c r="B102" s="1">
        <v>0.16286788315273101</v>
      </c>
      <c r="C102" s="1">
        <v>0.201669790394225</v>
      </c>
      <c r="D102" s="1" t="s">
        <v>38</v>
      </c>
      <c r="E102" s="1" t="s">
        <v>9</v>
      </c>
      <c r="F102" s="1" t="s">
        <v>37</v>
      </c>
      <c r="G102" s="1">
        <v>7</v>
      </c>
      <c r="H102" s="1">
        <v>1.6448558629053001</v>
      </c>
      <c r="I102" s="1">
        <v>0.26789419248274499</v>
      </c>
      <c r="J102" s="1" t="s">
        <v>68</v>
      </c>
      <c r="K102" s="1" t="s">
        <v>75</v>
      </c>
      <c r="L102" s="1" t="s">
        <v>115</v>
      </c>
    </row>
    <row r="103" spans="1:12" x14ac:dyDescent="0.2">
      <c r="A103" s="1">
        <v>-0.15398789999715201</v>
      </c>
      <c r="B103" s="1">
        <v>9.6171468905495799E-2</v>
      </c>
      <c r="C103" s="1">
        <v>0.109337365540806</v>
      </c>
      <c r="D103" s="1" t="s">
        <v>39</v>
      </c>
      <c r="E103" s="1" t="s">
        <v>9</v>
      </c>
      <c r="F103" s="1" t="s">
        <v>37</v>
      </c>
      <c r="G103" s="1">
        <v>7</v>
      </c>
      <c r="H103" s="1">
        <v>1.6448558629053001</v>
      </c>
      <c r="I103" s="1">
        <v>0.15818820447342</v>
      </c>
      <c r="J103" s="1" t="s">
        <v>66</v>
      </c>
      <c r="K103" s="1" t="s">
        <v>75</v>
      </c>
      <c r="L103" s="1" t="s">
        <v>115</v>
      </c>
    </row>
    <row r="104" spans="1:12" x14ac:dyDescent="0.2">
      <c r="A104" s="1">
        <v>0.16842060978658899</v>
      </c>
      <c r="B104" s="1">
        <v>0.34023407865011701</v>
      </c>
      <c r="C104" s="1">
        <v>0.62059044427450905</v>
      </c>
      <c r="D104" s="1" t="s">
        <v>40</v>
      </c>
      <c r="E104" s="1" t="s">
        <v>9</v>
      </c>
      <c r="F104" s="1" t="s">
        <v>37</v>
      </c>
      <c r="G104" s="1">
        <v>7</v>
      </c>
      <c r="H104" s="1">
        <v>1.6448558629053001</v>
      </c>
      <c r="I104" s="1">
        <v>0.559636019027829</v>
      </c>
      <c r="J104" s="1" t="s">
        <v>69</v>
      </c>
      <c r="K104" s="1" t="s">
        <v>75</v>
      </c>
      <c r="L104" s="1" t="s">
        <v>115</v>
      </c>
    </row>
    <row r="105" spans="1:12" x14ac:dyDescent="0.2">
      <c r="A105" s="1">
        <v>-7.9187774141222203E-2</v>
      </c>
      <c r="B105" s="1">
        <v>0.12803454400099901</v>
      </c>
      <c r="C105" s="1">
        <v>0.53625419491274995</v>
      </c>
      <c r="D105" s="1" t="s">
        <v>41</v>
      </c>
      <c r="E105" s="1" t="s">
        <v>9</v>
      </c>
      <c r="F105" s="1" t="s">
        <v>37</v>
      </c>
      <c r="G105" s="1">
        <v>7</v>
      </c>
      <c r="H105" s="1">
        <v>1.6448558629053001</v>
      </c>
      <c r="I105" s="1">
        <v>0.210598370354451</v>
      </c>
      <c r="J105" s="1" t="s">
        <v>67</v>
      </c>
      <c r="K105" s="1" t="s">
        <v>77</v>
      </c>
      <c r="L105" s="1" t="s">
        <v>119</v>
      </c>
    </row>
    <row r="106" spans="1:12" x14ac:dyDescent="0.2">
      <c r="A106" s="1">
        <v>-0.10701010052651699</v>
      </c>
      <c r="B106" s="1">
        <v>0.23602631608743799</v>
      </c>
      <c r="C106" s="1">
        <v>0.65027378718934203</v>
      </c>
      <c r="D106" s="1" t="s">
        <v>42</v>
      </c>
      <c r="E106" s="1" t="s">
        <v>9</v>
      </c>
      <c r="F106" s="1" t="s">
        <v>37</v>
      </c>
      <c r="G106" s="1">
        <v>7</v>
      </c>
      <c r="H106" s="1">
        <v>1.6448558629053001</v>
      </c>
      <c r="I106" s="1">
        <v>0.38822926981636202</v>
      </c>
      <c r="J106" s="1" t="s">
        <v>68</v>
      </c>
      <c r="K106" s="1" t="s">
        <v>77</v>
      </c>
      <c r="L106" s="1" t="s">
        <v>119</v>
      </c>
    </row>
    <row r="107" spans="1:12" x14ac:dyDescent="0.2">
      <c r="A107" s="1">
        <v>-1.19543194275534E-2</v>
      </c>
      <c r="B107" s="1">
        <v>0.18265327481920199</v>
      </c>
      <c r="C107" s="1">
        <v>0.94781720509431799</v>
      </c>
      <c r="D107" s="1" t="s">
        <v>43</v>
      </c>
      <c r="E107" s="1" t="s">
        <v>9</v>
      </c>
      <c r="F107" s="1" t="s">
        <v>37</v>
      </c>
      <c r="G107" s="1">
        <v>7</v>
      </c>
      <c r="H107" s="1">
        <v>1.6448558629053001</v>
      </c>
      <c r="I107" s="1">
        <v>0.30043830996521798</v>
      </c>
      <c r="J107" s="1" t="s">
        <v>66</v>
      </c>
      <c r="K107" s="1" t="s">
        <v>77</v>
      </c>
      <c r="L107" s="1" t="s">
        <v>119</v>
      </c>
    </row>
    <row r="108" spans="1:12" x14ac:dyDescent="0.2">
      <c r="A108" s="1">
        <v>-0.19278329407713701</v>
      </c>
      <c r="B108" s="1">
        <v>0.49052024283548501</v>
      </c>
      <c r="C108" s="1">
        <v>0.69430629582426595</v>
      </c>
      <c r="D108" s="1" t="s">
        <v>44</v>
      </c>
      <c r="E108" s="1" t="s">
        <v>9</v>
      </c>
      <c r="F108" s="1" t="s">
        <v>37</v>
      </c>
      <c r="G108" s="1">
        <v>7</v>
      </c>
      <c r="H108" s="1">
        <v>1.6448558629053001</v>
      </c>
      <c r="I108" s="1">
        <v>0.80683509730168002</v>
      </c>
      <c r="J108" s="1" t="s">
        <v>69</v>
      </c>
      <c r="K108" s="1" t="s">
        <v>77</v>
      </c>
      <c r="L108" s="1" t="s">
        <v>119</v>
      </c>
    </row>
    <row r="109" spans="1:12" x14ac:dyDescent="0.2">
      <c r="A109" s="1">
        <v>-9.7537367185961399E-2</v>
      </c>
      <c r="B109" s="1">
        <v>0.14374768114004299</v>
      </c>
      <c r="C109" s="1">
        <v>0.497434823497793</v>
      </c>
      <c r="D109" s="1" t="s">
        <v>120</v>
      </c>
      <c r="E109" s="1" t="s">
        <v>9</v>
      </c>
      <c r="F109" s="1" t="s">
        <v>37</v>
      </c>
      <c r="G109" s="1">
        <v>7</v>
      </c>
      <c r="H109" s="1">
        <v>1.6448558629053001</v>
      </c>
      <c r="I109" s="1">
        <v>0.23644421610224101</v>
      </c>
      <c r="J109" s="1" t="s">
        <v>67</v>
      </c>
      <c r="K109" s="1" t="s">
        <v>118</v>
      </c>
      <c r="L109" s="1" t="s">
        <v>119</v>
      </c>
    </row>
    <row r="110" spans="1:12" x14ac:dyDescent="0.2">
      <c r="A110" s="1">
        <v>0.100941231616219</v>
      </c>
      <c r="B110" s="1">
        <v>0.26244841017432302</v>
      </c>
      <c r="C110" s="1">
        <v>0.70052382588942896</v>
      </c>
      <c r="D110" s="1" t="s">
        <v>120</v>
      </c>
      <c r="E110" s="1" t="s">
        <v>9</v>
      </c>
      <c r="F110" s="1" t="s">
        <v>37</v>
      </c>
      <c r="G110" s="1">
        <v>7</v>
      </c>
      <c r="H110" s="1">
        <v>1.6448558629053001</v>
      </c>
      <c r="I110" s="1">
        <v>0.43168980618541197</v>
      </c>
      <c r="J110" s="1" t="s">
        <v>68</v>
      </c>
      <c r="K110" s="1" t="s">
        <v>118</v>
      </c>
      <c r="L110" s="1" t="s">
        <v>119</v>
      </c>
    </row>
    <row r="111" spans="1:12" x14ac:dyDescent="0.2">
      <c r="A111" s="1">
        <v>-0.16594221942470599</v>
      </c>
      <c r="B111" s="1">
        <v>0.19516381932294199</v>
      </c>
      <c r="C111" s="1">
        <v>0.39517449639871</v>
      </c>
      <c r="D111" s="1" t="s">
        <v>120</v>
      </c>
      <c r="E111" s="1" t="s">
        <v>9</v>
      </c>
      <c r="F111" s="1" t="s">
        <v>37</v>
      </c>
      <c r="G111" s="1">
        <v>7</v>
      </c>
      <c r="H111" s="1">
        <v>1.6448558629053001</v>
      </c>
      <c r="I111" s="1">
        <v>0.321016352440332</v>
      </c>
      <c r="J111" s="1" t="s">
        <v>66</v>
      </c>
      <c r="K111" s="1" t="s">
        <v>118</v>
      </c>
      <c r="L111" s="1" t="s">
        <v>119</v>
      </c>
    </row>
    <row r="112" spans="1:12" x14ac:dyDescent="0.2">
      <c r="A112" s="1">
        <v>-2.43626842905477E-2</v>
      </c>
      <c r="B112" s="1">
        <v>0.55247506336687802</v>
      </c>
      <c r="C112" s="1">
        <v>0.96482682085142801</v>
      </c>
      <c r="D112" s="1" t="s">
        <v>120</v>
      </c>
      <c r="E112" s="1" t="s">
        <v>9</v>
      </c>
      <c r="F112" s="1" t="s">
        <v>37</v>
      </c>
      <c r="G112" s="1">
        <v>7</v>
      </c>
      <c r="H112" s="1">
        <v>1.6448558629053001</v>
      </c>
      <c r="I112" s="1">
        <v>0.908741847087987</v>
      </c>
      <c r="J112" s="1" t="s">
        <v>69</v>
      </c>
      <c r="K112" s="1" t="s">
        <v>118</v>
      </c>
      <c r="L112" s="1" t="s">
        <v>119</v>
      </c>
    </row>
    <row r="113" spans="1:12" x14ac:dyDescent="0.2">
      <c r="A113" s="1">
        <v>-1.23260502640429E-2</v>
      </c>
      <c r="B113" s="1">
        <v>8.6240381878905897E-2</v>
      </c>
      <c r="C113" s="1">
        <v>0.88634814054101496</v>
      </c>
      <c r="D113" s="1" t="s">
        <v>36</v>
      </c>
      <c r="E113" s="1" t="s">
        <v>9</v>
      </c>
      <c r="F113" s="1" t="s">
        <v>45</v>
      </c>
      <c r="G113" s="1">
        <v>8</v>
      </c>
      <c r="H113" s="1">
        <v>1.6448558629053001</v>
      </c>
      <c r="I113" s="1">
        <v>0.14185299775271101</v>
      </c>
      <c r="J113" s="1" t="s">
        <v>67</v>
      </c>
      <c r="K113" s="1" t="s">
        <v>75</v>
      </c>
      <c r="L113" s="1" t="s">
        <v>115</v>
      </c>
    </row>
    <row r="114" spans="1:12" x14ac:dyDescent="0.2">
      <c r="A114" s="1">
        <v>0.22694806092987599</v>
      </c>
      <c r="B114" s="1">
        <v>0.16072656739003199</v>
      </c>
      <c r="C114" s="1">
        <v>0.157946483179671</v>
      </c>
      <c r="D114" s="1" t="s">
        <v>38</v>
      </c>
      <c r="E114" s="1" t="s">
        <v>9</v>
      </c>
      <c r="F114" s="1" t="s">
        <v>45</v>
      </c>
      <c r="G114" s="1">
        <v>8</v>
      </c>
      <c r="H114" s="1">
        <v>1.6448558629053001</v>
      </c>
      <c r="I114" s="1">
        <v>0.26437203669613901</v>
      </c>
      <c r="J114" s="1" t="s">
        <v>68</v>
      </c>
      <c r="K114" s="1" t="s">
        <v>75</v>
      </c>
      <c r="L114" s="1" t="s">
        <v>115</v>
      </c>
    </row>
    <row r="115" spans="1:12" x14ac:dyDescent="0.2">
      <c r="A115" s="1">
        <v>-0.141406668033005</v>
      </c>
      <c r="B115" s="1">
        <v>9.5797832137820393E-2</v>
      </c>
      <c r="C115" s="1">
        <v>0.13991894547088499</v>
      </c>
      <c r="D115" s="1" t="s">
        <v>39</v>
      </c>
      <c r="E115" s="1" t="s">
        <v>9</v>
      </c>
      <c r="F115" s="1" t="s">
        <v>45</v>
      </c>
      <c r="G115" s="1">
        <v>8</v>
      </c>
      <c r="H115" s="1">
        <v>1.6448558629053001</v>
      </c>
      <c r="I115" s="1">
        <v>0.15757362584551199</v>
      </c>
      <c r="J115" s="1" t="s">
        <v>66</v>
      </c>
      <c r="K115" s="1" t="s">
        <v>75</v>
      </c>
      <c r="L115" s="1" t="s">
        <v>115</v>
      </c>
    </row>
    <row r="116" spans="1:12" x14ac:dyDescent="0.2">
      <c r="A116" s="1">
        <v>0.20733509319945001</v>
      </c>
      <c r="B116" s="1">
        <v>0.33675400603288702</v>
      </c>
      <c r="C116" s="1">
        <v>0.53810126671307201</v>
      </c>
      <c r="D116" s="1" t="s">
        <v>40</v>
      </c>
      <c r="E116" s="1" t="s">
        <v>9</v>
      </c>
      <c r="F116" s="1" t="s">
        <v>45</v>
      </c>
      <c r="G116" s="1">
        <v>8</v>
      </c>
      <c r="H116" s="1">
        <v>1.6448558629053001</v>
      </c>
      <c r="I116" s="1">
        <v>0.55391180118004202</v>
      </c>
      <c r="J116" s="1" t="s">
        <v>69</v>
      </c>
      <c r="K116" s="1" t="s">
        <v>75</v>
      </c>
      <c r="L116" s="1" t="s">
        <v>115</v>
      </c>
    </row>
    <row r="117" spans="1:12" x14ac:dyDescent="0.2">
      <c r="A117" s="1">
        <v>-0.62969750930305302</v>
      </c>
      <c r="B117" s="1">
        <v>0.246560071841366</v>
      </c>
      <c r="C117" s="1">
        <v>1.06516395775667E-2</v>
      </c>
      <c r="D117" s="1" t="s">
        <v>46</v>
      </c>
      <c r="E117" s="1" t="s">
        <v>9</v>
      </c>
      <c r="F117" s="1" t="s">
        <v>45</v>
      </c>
      <c r="G117" s="1">
        <v>8</v>
      </c>
      <c r="H117" s="1">
        <v>1.6448558629053001</v>
      </c>
      <c r="I117" s="1">
        <v>0.40555577972662399</v>
      </c>
      <c r="J117" s="1" t="s">
        <v>67</v>
      </c>
      <c r="K117" s="1" t="s">
        <v>78</v>
      </c>
      <c r="L117" s="1" t="s">
        <v>121</v>
      </c>
    </row>
    <row r="118" spans="1:12" x14ac:dyDescent="0.2">
      <c r="A118" s="1">
        <v>-1.3272527511090799</v>
      </c>
      <c r="B118" s="1">
        <v>0.44555768605847301</v>
      </c>
      <c r="C118" s="1">
        <v>2.8933570568139902E-3</v>
      </c>
      <c r="D118" s="1" t="s">
        <v>47</v>
      </c>
      <c r="E118" s="1" t="s">
        <v>9</v>
      </c>
      <c r="F118" s="1" t="s">
        <v>45</v>
      </c>
      <c r="G118" s="1">
        <v>8</v>
      </c>
      <c r="H118" s="1">
        <v>1.6448558629053001</v>
      </c>
      <c r="I118" s="1">
        <v>0.73287817217579998</v>
      </c>
      <c r="J118" s="1" t="s">
        <v>68</v>
      </c>
      <c r="K118" s="1" t="s">
        <v>78</v>
      </c>
      <c r="L118" s="1" t="s">
        <v>121</v>
      </c>
    </row>
    <row r="119" spans="1:12" x14ac:dyDescent="0.2">
      <c r="A119" s="1">
        <v>-0.60876652126937203</v>
      </c>
      <c r="B119" s="1">
        <v>0.26600647992188597</v>
      </c>
      <c r="C119" s="1">
        <v>2.21063867405972E-2</v>
      </c>
      <c r="D119" s="1" t="s">
        <v>48</v>
      </c>
      <c r="E119" s="1" t="s">
        <v>9</v>
      </c>
      <c r="F119" s="1" t="s">
        <v>45</v>
      </c>
      <c r="G119" s="1">
        <v>8</v>
      </c>
      <c r="H119" s="1">
        <v>1.6448558629053001</v>
      </c>
      <c r="I119" s="1">
        <v>0.43754231807031602</v>
      </c>
      <c r="J119" s="1" t="s">
        <v>66</v>
      </c>
      <c r="K119" s="1" t="s">
        <v>78</v>
      </c>
      <c r="L119" s="1" t="s">
        <v>121</v>
      </c>
    </row>
    <row r="120" spans="1:12" x14ac:dyDescent="0.2">
      <c r="A120" s="1">
        <v>-2.5771037603737401</v>
      </c>
      <c r="B120" s="1">
        <v>0.87273814755411805</v>
      </c>
      <c r="C120" s="1">
        <v>3.14820171337086E-3</v>
      </c>
      <c r="D120" s="1" t="s">
        <v>49</v>
      </c>
      <c r="E120" s="1" t="s">
        <v>9</v>
      </c>
      <c r="F120" s="1" t="s">
        <v>45</v>
      </c>
      <c r="G120" s="1">
        <v>8</v>
      </c>
      <c r="H120" s="1">
        <v>1.6448558629053001</v>
      </c>
      <c r="I120" s="1">
        <v>1.4355284587855</v>
      </c>
      <c r="J120" s="1" t="s">
        <v>69</v>
      </c>
      <c r="K120" s="1" t="s">
        <v>78</v>
      </c>
      <c r="L120" s="1" t="s">
        <v>121</v>
      </c>
    </row>
    <row r="121" spans="1:12" x14ac:dyDescent="0.2">
      <c r="A121" s="1">
        <v>-0.642023559567096</v>
      </c>
      <c r="B121" s="1">
        <v>0.25610575678895398</v>
      </c>
      <c r="C121" s="1">
        <v>1.21808184600903E-2</v>
      </c>
      <c r="D121" s="1" t="s">
        <v>122</v>
      </c>
      <c r="E121" s="1" t="s">
        <v>9</v>
      </c>
      <c r="F121" s="1" t="s">
        <v>45</v>
      </c>
      <c r="G121" s="1">
        <v>8</v>
      </c>
      <c r="H121" s="1">
        <v>1.6448558629053001</v>
      </c>
      <c r="I121" s="1">
        <v>0.42125705557811099</v>
      </c>
      <c r="J121" s="1" t="s">
        <v>67</v>
      </c>
      <c r="K121" s="1" t="s">
        <v>118</v>
      </c>
      <c r="L121" s="1" t="s">
        <v>121</v>
      </c>
    </row>
    <row r="122" spans="1:12" x14ac:dyDescent="0.2">
      <c r="A122" s="1">
        <v>-1.1003046901792</v>
      </c>
      <c r="B122" s="1">
        <v>0.462444112744197</v>
      </c>
      <c r="C122" s="1">
        <v>1.7344665065913301E-2</v>
      </c>
      <c r="D122" s="1" t="s">
        <v>122</v>
      </c>
      <c r="E122" s="1" t="s">
        <v>9</v>
      </c>
      <c r="F122" s="1" t="s">
        <v>45</v>
      </c>
      <c r="G122" s="1">
        <v>8</v>
      </c>
      <c r="H122" s="1">
        <v>1.6448558629053001</v>
      </c>
      <c r="I122" s="1">
        <v>0.76065391011333405</v>
      </c>
      <c r="J122" s="1" t="s">
        <v>68</v>
      </c>
      <c r="K122" s="1" t="s">
        <v>118</v>
      </c>
      <c r="L122" s="1" t="s">
        <v>121</v>
      </c>
    </row>
    <row r="123" spans="1:12" x14ac:dyDescent="0.2">
      <c r="A123" s="1">
        <v>-0.75017318930237697</v>
      </c>
      <c r="B123" s="1">
        <v>0.27610736980158002</v>
      </c>
      <c r="C123" s="1">
        <v>6.5885865154902403E-3</v>
      </c>
      <c r="D123" s="1" t="s">
        <v>122</v>
      </c>
      <c r="E123" s="1" t="s">
        <v>9</v>
      </c>
      <c r="F123" s="1" t="s">
        <v>45</v>
      </c>
      <c r="G123" s="1">
        <v>8</v>
      </c>
      <c r="H123" s="1">
        <v>1.6448558629053001</v>
      </c>
      <c r="I123" s="1">
        <v>0.45415682600949098</v>
      </c>
      <c r="J123" s="1" t="s">
        <v>66</v>
      </c>
      <c r="K123" s="1" t="s">
        <v>118</v>
      </c>
      <c r="L123" s="1" t="s">
        <v>121</v>
      </c>
    </row>
    <row r="124" spans="1:12" x14ac:dyDescent="0.2">
      <c r="A124" s="1">
        <v>-2.3697686671742901</v>
      </c>
      <c r="B124" s="1">
        <v>0.91408808797571806</v>
      </c>
      <c r="C124" s="1">
        <v>9.5284639939881705E-3</v>
      </c>
      <c r="D124" s="1" t="s">
        <v>122</v>
      </c>
      <c r="E124" s="1" t="s">
        <v>9</v>
      </c>
      <c r="F124" s="1" t="s">
        <v>45</v>
      </c>
      <c r="G124" s="1">
        <v>8</v>
      </c>
      <c r="H124" s="1">
        <v>1.6448558629053001</v>
      </c>
      <c r="I124" s="1">
        <v>1.50354315071876</v>
      </c>
      <c r="J124" s="1" t="s">
        <v>69</v>
      </c>
      <c r="K124" s="1" t="s">
        <v>118</v>
      </c>
      <c r="L124" s="1" t="s">
        <v>121</v>
      </c>
    </row>
    <row r="125" spans="1:12" x14ac:dyDescent="0.2">
      <c r="A125" s="1">
        <v>-2.3196591064449198E-2</v>
      </c>
      <c r="B125" s="1">
        <v>8.6193229018916295E-2</v>
      </c>
      <c r="C125" s="1">
        <v>0.78783501773796205</v>
      </c>
      <c r="D125" s="1" t="s">
        <v>36</v>
      </c>
      <c r="E125" s="1" t="s">
        <v>9</v>
      </c>
      <c r="F125" s="1" t="s">
        <v>50</v>
      </c>
      <c r="G125" s="1">
        <v>9</v>
      </c>
      <c r="H125" s="1">
        <v>1.6448558629053001</v>
      </c>
      <c r="I125" s="1">
        <v>0.14177543809450399</v>
      </c>
      <c r="J125" s="1" t="s">
        <v>67</v>
      </c>
      <c r="K125" s="1" t="s">
        <v>75</v>
      </c>
      <c r="L125" s="1" t="s">
        <v>115</v>
      </c>
    </row>
    <row r="126" spans="1:12" x14ac:dyDescent="0.2">
      <c r="A126" s="1">
        <v>0.19774144327007701</v>
      </c>
      <c r="B126" s="1">
        <v>0.16066412954936901</v>
      </c>
      <c r="C126" s="1">
        <v>0.21840733842773599</v>
      </c>
      <c r="D126" s="1" t="s">
        <v>38</v>
      </c>
      <c r="E126" s="1" t="s">
        <v>9</v>
      </c>
      <c r="F126" s="1" t="s">
        <v>50</v>
      </c>
      <c r="G126" s="1">
        <v>9</v>
      </c>
      <c r="H126" s="1">
        <v>1.6448558629053001</v>
      </c>
      <c r="I126" s="1">
        <v>0.26426933544785702</v>
      </c>
      <c r="J126" s="1" t="s">
        <v>68</v>
      </c>
      <c r="K126" s="1" t="s">
        <v>75</v>
      </c>
      <c r="L126" s="1" t="s">
        <v>115</v>
      </c>
    </row>
    <row r="127" spans="1:12" x14ac:dyDescent="0.2">
      <c r="A127" s="1">
        <v>-0.153660274800514</v>
      </c>
      <c r="B127" s="1">
        <v>9.5751267349360195E-2</v>
      </c>
      <c r="C127" s="1">
        <v>0.10854141397249401</v>
      </c>
      <c r="D127" s="1" t="s">
        <v>39</v>
      </c>
      <c r="E127" s="1" t="s">
        <v>9</v>
      </c>
      <c r="F127" s="1" t="s">
        <v>50</v>
      </c>
      <c r="G127" s="1">
        <v>9</v>
      </c>
      <c r="H127" s="1">
        <v>1.6448558629053001</v>
      </c>
      <c r="I127" s="1">
        <v>0.15749703348020799</v>
      </c>
      <c r="J127" s="1" t="s">
        <v>66</v>
      </c>
      <c r="K127" s="1" t="s">
        <v>75</v>
      </c>
      <c r="L127" s="1" t="s">
        <v>115</v>
      </c>
    </row>
    <row r="128" spans="1:12" x14ac:dyDescent="0.2">
      <c r="A128" s="1">
        <v>0.15119856079437699</v>
      </c>
      <c r="B128" s="1">
        <v>0.336593417359631</v>
      </c>
      <c r="C128" s="1">
        <v>0.65328582085626397</v>
      </c>
      <c r="D128" s="1" t="s">
        <v>40</v>
      </c>
      <c r="E128" s="1" t="s">
        <v>9</v>
      </c>
      <c r="F128" s="1" t="s">
        <v>50</v>
      </c>
      <c r="G128" s="1">
        <v>9</v>
      </c>
      <c r="H128" s="1">
        <v>1.6448558629053001</v>
      </c>
      <c r="I128" s="1">
        <v>0.55364765595931997</v>
      </c>
      <c r="J128" s="1" t="s">
        <v>69</v>
      </c>
      <c r="K128" s="1" t="s">
        <v>75</v>
      </c>
      <c r="L128" s="1" t="s">
        <v>115</v>
      </c>
    </row>
    <row r="129" spans="1:12" x14ac:dyDescent="0.2">
      <c r="A129" s="1">
        <v>-0.35795282079787399</v>
      </c>
      <c r="B129" s="1">
        <v>0.273172280439893</v>
      </c>
      <c r="C129" s="1">
        <v>0.19007601628193899</v>
      </c>
      <c r="D129" s="1" t="s">
        <v>51</v>
      </c>
      <c r="E129" s="1" t="s">
        <v>9</v>
      </c>
      <c r="F129" s="1" t="s">
        <v>50</v>
      </c>
      <c r="G129" s="1">
        <v>9</v>
      </c>
      <c r="H129" s="1">
        <v>1.6448558629053001</v>
      </c>
      <c r="I129" s="1">
        <v>0.44932902706476902</v>
      </c>
      <c r="J129" s="1" t="s">
        <v>67</v>
      </c>
      <c r="K129" s="1" t="s">
        <v>79</v>
      </c>
      <c r="L129" s="1" t="s">
        <v>98</v>
      </c>
    </row>
    <row r="130" spans="1:12" x14ac:dyDescent="0.2">
      <c r="A130" s="1">
        <v>-0.10170956888058599</v>
      </c>
      <c r="B130" s="1">
        <v>0.356880844158038</v>
      </c>
      <c r="C130" s="1">
        <v>0.77564738789500898</v>
      </c>
      <c r="D130" s="1" t="s">
        <v>52</v>
      </c>
      <c r="E130" s="1" t="s">
        <v>9</v>
      </c>
      <c r="F130" s="1" t="s">
        <v>50</v>
      </c>
      <c r="G130" s="1">
        <v>9</v>
      </c>
      <c r="H130" s="1">
        <v>1.6448558629053001</v>
      </c>
      <c r="I130" s="1">
        <v>0.58701754887194202</v>
      </c>
      <c r="J130" s="1" t="s">
        <v>68</v>
      </c>
      <c r="K130" s="1" t="s">
        <v>79</v>
      </c>
      <c r="L130" s="1" t="s">
        <v>98</v>
      </c>
    </row>
    <row r="131" spans="1:12" x14ac:dyDescent="0.2">
      <c r="A131" s="1">
        <v>-0.16521892672798799</v>
      </c>
      <c r="B131" s="1">
        <v>0.20834330132300799</v>
      </c>
      <c r="C131" s="1">
        <v>0.427770579851317</v>
      </c>
      <c r="D131" s="1" t="s">
        <v>53</v>
      </c>
      <c r="E131" s="1" t="s">
        <v>9</v>
      </c>
      <c r="F131" s="1" t="s">
        <v>50</v>
      </c>
      <c r="G131" s="1">
        <v>9</v>
      </c>
      <c r="H131" s="1">
        <v>1.6448558629053001</v>
      </c>
      <c r="I131" s="1">
        <v>0.34269470067819502</v>
      </c>
      <c r="J131" s="1" t="s">
        <v>66</v>
      </c>
      <c r="K131" s="1" t="s">
        <v>79</v>
      </c>
      <c r="L131" s="1" t="s">
        <v>98</v>
      </c>
    </row>
    <row r="132" spans="1:12" x14ac:dyDescent="0.2">
      <c r="A132" s="1">
        <v>-0.29913234398743599</v>
      </c>
      <c r="B132" s="1">
        <v>0.77665683573764599</v>
      </c>
      <c r="C132" s="1">
        <v>0.70012357847522799</v>
      </c>
      <c r="D132" s="1" t="s">
        <v>54</v>
      </c>
      <c r="E132" s="1" t="s">
        <v>9</v>
      </c>
      <c r="F132" s="1" t="s">
        <v>50</v>
      </c>
      <c r="G132" s="1">
        <v>9</v>
      </c>
      <c r="H132" s="1">
        <v>1.6448558629053001</v>
      </c>
      <c r="I132" s="1">
        <v>1.27748854972855</v>
      </c>
      <c r="J132" s="1" t="s">
        <v>69</v>
      </c>
      <c r="K132" s="1" t="s">
        <v>79</v>
      </c>
      <c r="L132" s="1" t="s">
        <v>98</v>
      </c>
    </row>
    <row r="133" spans="1:12" x14ac:dyDescent="0.2">
      <c r="A133" s="1">
        <v>-0.38114941186232398</v>
      </c>
      <c r="B133" s="1">
        <v>0.28295886560308697</v>
      </c>
      <c r="C133" s="1">
        <v>0.177976332779193</v>
      </c>
      <c r="D133" s="1" t="s">
        <v>123</v>
      </c>
      <c r="E133" s="1" t="s">
        <v>9</v>
      </c>
      <c r="F133" s="1" t="s">
        <v>50</v>
      </c>
      <c r="G133" s="1">
        <v>9</v>
      </c>
      <c r="H133" s="1">
        <v>1.6448558629053001</v>
      </c>
      <c r="I133" s="1">
        <v>0.46542654904827102</v>
      </c>
      <c r="J133" s="1" t="s">
        <v>67</v>
      </c>
      <c r="K133" s="1" t="s">
        <v>118</v>
      </c>
      <c r="L133" s="1" t="s">
        <v>98</v>
      </c>
    </row>
    <row r="134" spans="1:12" x14ac:dyDescent="0.2">
      <c r="A134" s="1">
        <v>9.6031874389491498E-2</v>
      </c>
      <c r="B134" s="1">
        <v>0.379747665367757</v>
      </c>
      <c r="C134" s="1">
        <v>0.80035840676107695</v>
      </c>
      <c r="D134" s="1" t="s">
        <v>123</v>
      </c>
      <c r="E134" s="1" t="s">
        <v>9</v>
      </c>
      <c r="F134" s="1" t="s">
        <v>50</v>
      </c>
      <c r="G134" s="1">
        <v>9</v>
      </c>
      <c r="H134" s="1">
        <v>1.6448558629053001</v>
      </c>
      <c r="I134" s="1">
        <v>0.62463017380475605</v>
      </c>
      <c r="J134" s="1" t="s">
        <v>68</v>
      </c>
      <c r="K134" s="1" t="s">
        <v>118</v>
      </c>
      <c r="L134" s="1" t="s">
        <v>98</v>
      </c>
    </row>
    <row r="135" spans="1:12" x14ac:dyDescent="0.2">
      <c r="A135" s="1">
        <v>-0.31887920152850102</v>
      </c>
      <c r="B135" s="1">
        <v>0.221876517321067</v>
      </c>
      <c r="C135" s="1">
        <v>0.150663845934942</v>
      </c>
      <c r="D135" s="1" t="s">
        <v>123</v>
      </c>
      <c r="E135" s="1" t="s">
        <v>9</v>
      </c>
      <c r="F135" s="1" t="s">
        <v>50</v>
      </c>
      <c r="G135" s="1">
        <v>9</v>
      </c>
      <c r="H135" s="1">
        <v>1.6448558629053001</v>
      </c>
      <c r="I135" s="1">
        <v>0.36495489035656797</v>
      </c>
      <c r="J135" s="1" t="s">
        <v>66</v>
      </c>
      <c r="K135" s="1" t="s">
        <v>118</v>
      </c>
      <c r="L135" s="1" t="s">
        <v>98</v>
      </c>
    </row>
    <row r="136" spans="1:12" x14ac:dyDescent="0.2">
      <c r="A136" s="1">
        <v>-0.147933783193059</v>
      </c>
      <c r="B136" s="1">
        <v>0.82738141575291801</v>
      </c>
      <c r="C136" s="1">
        <v>0.85809670978110097</v>
      </c>
      <c r="D136" s="1" t="s">
        <v>123</v>
      </c>
      <c r="E136" s="1" t="s">
        <v>9</v>
      </c>
      <c r="F136" s="1" t="s">
        <v>50</v>
      </c>
      <c r="G136" s="1">
        <v>9</v>
      </c>
      <c r="H136" s="1">
        <v>1.6448558629053001</v>
      </c>
      <c r="I136" s="1">
        <v>1.3609231725600801</v>
      </c>
      <c r="J136" s="1" t="s">
        <v>69</v>
      </c>
      <c r="K136" s="1" t="s">
        <v>118</v>
      </c>
      <c r="L136" s="1" t="s">
        <v>98</v>
      </c>
    </row>
    <row r="137" spans="1:12" x14ac:dyDescent="0.2">
      <c r="A137" s="1">
        <v>-3.3667721354835702E-3</v>
      </c>
      <c r="B137" s="1">
        <v>8.7124427577085897E-2</v>
      </c>
      <c r="C137" s="1">
        <v>0.96917482077194195</v>
      </c>
      <c r="D137" s="1" t="s">
        <v>36</v>
      </c>
      <c r="E137" s="1" t="s">
        <v>9</v>
      </c>
      <c r="F137" s="1" t="s">
        <v>55</v>
      </c>
      <c r="G137" s="1">
        <v>10</v>
      </c>
      <c r="H137" s="1">
        <v>1.6448558629446799</v>
      </c>
      <c r="I137" s="1">
        <v>0.14330712550586799</v>
      </c>
      <c r="J137" s="1" t="s">
        <v>67</v>
      </c>
      <c r="K137" s="1" t="s">
        <v>75</v>
      </c>
      <c r="L137" s="1" t="s">
        <v>115</v>
      </c>
    </row>
    <row r="138" spans="1:12" x14ac:dyDescent="0.2">
      <c r="A138" s="1">
        <v>0.23429646825651501</v>
      </c>
      <c r="B138" s="1">
        <v>0.163054733501897</v>
      </c>
      <c r="C138" s="1">
        <v>0.15074142839339499</v>
      </c>
      <c r="D138" s="1" t="s">
        <v>38</v>
      </c>
      <c r="E138" s="1" t="s">
        <v>9</v>
      </c>
      <c r="F138" s="1" t="s">
        <v>55</v>
      </c>
      <c r="G138" s="1">
        <v>10</v>
      </c>
      <c r="H138" s="1">
        <v>1.6448558629446799</v>
      </c>
      <c r="I138" s="1">
        <v>0.26820153438147698</v>
      </c>
      <c r="J138" s="1" t="s">
        <v>68</v>
      </c>
      <c r="K138" s="1" t="s">
        <v>75</v>
      </c>
      <c r="L138" s="1" t="s">
        <v>115</v>
      </c>
    </row>
    <row r="139" spans="1:12" x14ac:dyDescent="0.2">
      <c r="A139" s="1">
        <v>-0.14009900143627399</v>
      </c>
      <c r="B139" s="1">
        <v>9.6335185732623799E-2</v>
      </c>
      <c r="C139" s="1">
        <v>0.14586723329547899</v>
      </c>
      <c r="D139" s="1" t="s">
        <v>39</v>
      </c>
      <c r="E139" s="1" t="s">
        <v>9</v>
      </c>
      <c r="F139" s="1" t="s">
        <v>55</v>
      </c>
      <c r="G139" s="1">
        <v>10</v>
      </c>
      <c r="H139" s="1">
        <v>1.6448558629446799</v>
      </c>
      <c r="I139" s="1">
        <v>0.15845749506017101</v>
      </c>
      <c r="J139" s="1" t="s">
        <v>66</v>
      </c>
      <c r="K139" s="1" t="s">
        <v>75</v>
      </c>
      <c r="L139" s="1" t="s">
        <v>115</v>
      </c>
    </row>
    <row r="140" spans="1:12" x14ac:dyDescent="0.2">
      <c r="A140" s="1">
        <v>0.22224355983986299</v>
      </c>
      <c r="B140" s="1">
        <v>0.34068359490878097</v>
      </c>
      <c r="C140" s="1">
        <v>0.51417825047047405</v>
      </c>
      <c r="D140" s="1" t="s">
        <v>40</v>
      </c>
      <c r="E140" s="1" t="s">
        <v>9</v>
      </c>
      <c r="F140" s="1" t="s">
        <v>55</v>
      </c>
      <c r="G140" s="1">
        <v>10</v>
      </c>
      <c r="H140" s="1">
        <v>1.6448558629446799</v>
      </c>
      <c r="I140" s="1">
        <v>0.56037540849477696</v>
      </c>
      <c r="J140" s="1" t="s">
        <v>69</v>
      </c>
      <c r="K140" s="1" t="s">
        <v>75</v>
      </c>
      <c r="L140" s="1" t="s">
        <v>115</v>
      </c>
    </row>
    <row r="141" spans="1:12" x14ac:dyDescent="0.2">
      <c r="A141" s="1">
        <v>-0.29296909166381702</v>
      </c>
      <c r="B141" s="1">
        <v>0.209309858341758</v>
      </c>
      <c r="C141" s="1">
        <v>0.161606372879045</v>
      </c>
      <c r="D141" s="1" t="s">
        <v>56</v>
      </c>
      <c r="E141" s="1" t="s">
        <v>9</v>
      </c>
      <c r="F141" s="1" t="s">
        <v>55</v>
      </c>
      <c r="G141" s="1">
        <v>10</v>
      </c>
      <c r="H141" s="1">
        <v>1.6448558629446799</v>
      </c>
      <c r="I141" s="1">
        <v>0.34428454766555999</v>
      </c>
      <c r="J141" s="1" t="s">
        <v>67</v>
      </c>
      <c r="K141" s="1" t="s">
        <v>76</v>
      </c>
      <c r="L141" s="1" t="s">
        <v>116</v>
      </c>
    </row>
    <row r="142" spans="1:12" x14ac:dyDescent="0.2">
      <c r="A142" s="1">
        <v>3.2748692547679599E-2</v>
      </c>
      <c r="B142" s="1">
        <v>0.36524078224247403</v>
      </c>
      <c r="C142" s="1">
        <v>0.928554809927991</v>
      </c>
      <c r="D142" s="1" t="s">
        <v>57</v>
      </c>
      <c r="E142" s="1" t="s">
        <v>9</v>
      </c>
      <c r="F142" s="1" t="s">
        <v>55</v>
      </c>
      <c r="G142" s="1">
        <v>10</v>
      </c>
      <c r="H142" s="1">
        <v>1.6448558629446799</v>
      </c>
      <c r="I142" s="1">
        <v>0.60076844205803304</v>
      </c>
      <c r="J142" s="1" t="s">
        <v>68</v>
      </c>
      <c r="K142" s="1" t="s">
        <v>76</v>
      </c>
      <c r="L142" s="1" t="s">
        <v>116</v>
      </c>
    </row>
    <row r="143" spans="1:12" x14ac:dyDescent="0.2">
      <c r="A143" s="1">
        <v>-0.74496095882558699</v>
      </c>
      <c r="B143" s="1">
        <v>0.30098415274419399</v>
      </c>
      <c r="C143" s="1">
        <v>1.33207381735945E-2</v>
      </c>
      <c r="D143" s="1" t="s">
        <v>58</v>
      </c>
      <c r="E143" s="1" t="s">
        <v>9</v>
      </c>
      <c r="F143" s="1" t="s">
        <v>55</v>
      </c>
      <c r="G143" s="1">
        <v>10</v>
      </c>
      <c r="H143" s="1">
        <v>1.6448558629446799</v>
      </c>
      <c r="I143" s="1">
        <v>0.495075548294723</v>
      </c>
      <c r="J143" s="1" t="s">
        <v>66</v>
      </c>
      <c r="K143" s="1" t="s">
        <v>76</v>
      </c>
      <c r="L143" s="1" t="s">
        <v>116</v>
      </c>
    </row>
    <row r="144" spans="1:12" x14ac:dyDescent="0.2">
      <c r="A144" s="1">
        <v>-1.2508885907373399</v>
      </c>
      <c r="B144" s="1">
        <v>0.79502222713778603</v>
      </c>
      <c r="C144" s="1">
        <v>0.115626511200121</v>
      </c>
      <c r="D144" s="1" t="s">
        <v>59</v>
      </c>
      <c r="E144" s="1" t="s">
        <v>9</v>
      </c>
      <c r="F144" s="1" t="s">
        <v>55</v>
      </c>
      <c r="G144" s="1">
        <v>10</v>
      </c>
      <c r="H144" s="1">
        <v>1.6448558629446799</v>
      </c>
      <c r="I144" s="1">
        <v>1.3076969714789199</v>
      </c>
      <c r="J144" s="1" t="s">
        <v>69</v>
      </c>
      <c r="K144" s="1" t="s">
        <v>76</v>
      </c>
      <c r="L144" s="1" t="s">
        <v>116</v>
      </c>
    </row>
    <row r="145" spans="1:12" x14ac:dyDescent="0.2">
      <c r="A145" s="1">
        <v>1.21489940158707E-2</v>
      </c>
      <c r="B145" s="1">
        <v>0.15393701222963199</v>
      </c>
      <c r="C145" s="1">
        <v>0.93709480565881398</v>
      </c>
      <c r="D145" s="1" t="s">
        <v>41</v>
      </c>
      <c r="E145" s="1" t="s">
        <v>9</v>
      </c>
      <c r="F145" s="1" t="s">
        <v>55</v>
      </c>
      <c r="G145" s="1">
        <v>10</v>
      </c>
      <c r="H145" s="1">
        <v>1.6448558629446799</v>
      </c>
      <c r="I145" s="1">
        <v>0.25320419709009601</v>
      </c>
      <c r="J145" s="1" t="s">
        <v>67</v>
      </c>
      <c r="K145" s="1" t="s">
        <v>77</v>
      </c>
      <c r="L145" s="1" t="s">
        <v>119</v>
      </c>
    </row>
    <row r="146" spans="1:12" x14ac:dyDescent="0.2">
      <c r="A146" s="1">
        <v>-7.7198036246720295E-2</v>
      </c>
      <c r="B146" s="1">
        <v>0.28163587080570202</v>
      </c>
      <c r="C146" s="1">
        <v>0.78400337096295802</v>
      </c>
      <c r="D146" s="1" t="s">
        <v>42</v>
      </c>
      <c r="E146" s="1" t="s">
        <v>9</v>
      </c>
      <c r="F146" s="1" t="s">
        <v>55</v>
      </c>
      <c r="G146" s="1">
        <v>10</v>
      </c>
      <c r="H146" s="1">
        <v>1.6448558629446799</v>
      </c>
      <c r="I146" s="1">
        <v>0.46325041331028699</v>
      </c>
      <c r="J146" s="1" t="s">
        <v>68</v>
      </c>
      <c r="K146" s="1" t="s">
        <v>77</v>
      </c>
      <c r="L146" s="1" t="s">
        <v>119</v>
      </c>
    </row>
    <row r="147" spans="1:12" x14ac:dyDescent="0.2">
      <c r="A147" s="1">
        <v>0.18011236002252001</v>
      </c>
      <c r="B147" s="1">
        <v>0.21690816871147001</v>
      </c>
      <c r="C147" s="1">
        <v>0.40633428013906803</v>
      </c>
      <c r="D147" s="1" t="s">
        <v>43</v>
      </c>
      <c r="E147" s="1" t="s">
        <v>9</v>
      </c>
      <c r="F147" s="1" t="s">
        <v>55</v>
      </c>
      <c r="G147" s="1">
        <v>10</v>
      </c>
      <c r="H147" s="1">
        <v>1.6448558629446799</v>
      </c>
      <c r="I147" s="1">
        <v>0.35678267302565397</v>
      </c>
      <c r="J147" s="1" t="s">
        <v>66</v>
      </c>
      <c r="K147" s="1" t="s">
        <v>77</v>
      </c>
      <c r="L147" s="1" t="s">
        <v>119</v>
      </c>
    </row>
    <row r="148" spans="1:12" x14ac:dyDescent="0.2">
      <c r="A148" s="1">
        <v>0.172446296935998</v>
      </c>
      <c r="B148" s="1">
        <v>0.58930782130359904</v>
      </c>
      <c r="C148" s="1">
        <v>0.76980876750301297</v>
      </c>
      <c r="D148" s="1" t="s">
        <v>44</v>
      </c>
      <c r="E148" s="1" t="s">
        <v>9</v>
      </c>
      <c r="F148" s="1" t="s">
        <v>55</v>
      </c>
      <c r="G148" s="1">
        <v>10</v>
      </c>
      <c r="H148" s="1">
        <v>1.6448558629446799</v>
      </c>
      <c r="I148" s="1">
        <v>0.96932642495037802</v>
      </c>
      <c r="J148" s="1" t="s">
        <v>69</v>
      </c>
      <c r="K148" s="1" t="s">
        <v>77</v>
      </c>
      <c r="L148" s="1" t="s">
        <v>119</v>
      </c>
    </row>
    <row r="149" spans="1:12" x14ac:dyDescent="0.2">
      <c r="A149" s="1">
        <v>-0.61123854005297595</v>
      </c>
      <c r="B149" s="1">
        <v>0.24896890655666401</v>
      </c>
      <c r="C149" s="1">
        <v>1.4085578630815099E-2</v>
      </c>
      <c r="D149" s="1" t="s">
        <v>46</v>
      </c>
      <c r="E149" s="1" t="s">
        <v>9</v>
      </c>
      <c r="F149" s="1" t="s">
        <v>55</v>
      </c>
      <c r="G149" s="1">
        <v>10</v>
      </c>
      <c r="H149" s="1">
        <v>1.6448558629446799</v>
      </c>
      <c r="I149" s="1">
        <v>0.40951796564065301</v>
      </c>
      <c r="J149" s="1" t="s">
        <v>67</v>
      </c>
      <c r="K149" s="1" t="s">
        <v>78</v>
      </c>
      <c r="L149" s="1" t="s">
        <v>121</v>
      </c>
    </row>
    <row r="150" spans="1:12" x14ac:dyDescent="0.2">
      <c r="A150" s="1">
        <v>-1.3191697543429599</v>
      </c>
      <c r="B150" s="1">
        <v>0.44803923458176897</v>
      </c>
      <c r="C150" s="1">
        <v>3.2367870585766202E-3</v>
      </c>
      <c r="D150" s="1" t="s">
        <v>47</v>
      </c>
      <c r="E150" s="1" t="s">
        <v>9</v>
      </c>
      <c r="F150" s="1" t="s">
        <v>55</v>
      </c>
      <c r="G150" s="1">
        <v>10</v>
      </c>
      <c r="H150" s="1">
        <v>1.6448558629446799</v>
      </c>
      <c r="I150" s="1">
        <v>0.73695996183106804</v>
      </c>
      <c r="J150" s="1" t="s">
        <v>68</v>
      </c>
      <c r="K150" s="1" t="s">
        <v>78</v>
      </c>
      <c r="L150" s="1" t="s">
        <v>121</v>
      </c>
    </row>
    <row r="151" spans="1:12" x14ac:dyDescent="0.2">
      <c r="A151" s="1">
        <v>-0.59119723143758895</v>
      </c>
      <c r="B151" s="1">
        <v>0.26859239754919001</v>
      </c>
      <c r="C151" s="1">
        <v>2.77296732428358E-2</v>
      </c>
      <c r="D151" s="1" t="s">
        <v>48</v>
      </c>
      <c r="E151" s="1" t="s">
        <v>9</v>
      </c>
      <c r="F151" s="1" t="s">
        <v>55</v>
      </c>
      <c r="G151" s="1">
        <v>10</v>
      </c>
      <c r="H151" s="1">
        <v>1.6448558629446799</v>
      </c>
      <c r="I151" s="1">
        <v>0.44179577985115198</v>
      </c>
      <c r="J151" s="1" t="s">
        <v>66</v>
      </c>
      <c r="K151" s="1" t="s">
        <v>78</v>
      </c>
      <c r="L151" s="1" t="s">
        <v>121</v>
      </c>
    </row>
    <row r="152" spans="1:12" x14ac:dyDescent="0.2">
      <c r="A152" s="1">
        <v>-2.53274869346646</v>
      </c>
      <c r="B152" s="1">
        <v>0.878512230364208</v>
      </c>
      <c r="C152" s="1">
        <v>3.9392269799517297E-3</v>
      </c>
      <c r="D152" s="1" t="s">
        <v>49</v>
      </c>
      <c r="E152" s="1" t="s">
        <v>9</v>
      </c>
      <c r="F152" s="1" t="s">
        <v>55</v>
      </c>
      <c r="G152" s="1">
        <v>10</v>
      </c>
      <c r="H152" s="1">
        <v>1.6448558629446799</v>
      </c>
      <c r="I152" s="1">
        <v>1.4450259927831699</v>
      </c>
      <c r="J152" s="1" t="s">
        <v>69</v>
      </c>
      <c r="K152" s="1" t="s">
        <v>78</v>
      </c>
      <c r="L152" s="1" t="s">
        <v>121</v>
      </c>
    </row>
    <row r="153" spans="1:12" x14ac:dyDescent="0.2">
      <c r="A153" s="1">
        <v>-0.30284139402549198</v>
      </c>
      <c r="B153" s="1">
        <v>0.27457646176635703</v>
      </c>
      <c r="C153" s="1">
        <v>0.27005356203365899</v>
      </c>
      <c r="D153" s="1" t="s">
        <v>51</v>
      </c>
      <c r="E153" s="1" t="s">
        <v>9</v>
      </c>
      <c r="F153" s="1" t="s">
        <v>55</v>
      </c>
      <c r="G153" s="1">
        <v>10</v>
      </c>
      <c r="H153" s="1">
        <v>1.6448558629446799</v>
      </c>
      <c r="I153" s="1">
        <v>0.45163870296299702</v>
      </c>
      <c r="J153" s="1" t="s">
        <v>67</v>
      </c>
      <c r="K153" s="1" t="s">
        <v>79</v>
      </c>
      <c r="L153" s="1" t="s">
        <v>98</v>
      </c>
    </row>
    <row r="154" spans="1:12" x14ac:dyDescent="0.2">
      <c r="A154" s="1">
        <v>-3.4586114141050402E-2</v>
      </c>
      <c r="B154" s="1">
        <v>0.36481384169565201</v>
      </c>
      <c r="C154" s="1">
        <v>0.92446987846706996</v>
      </c>
      <c r="D154" s="1" t="s">
        <v>52</v>
      </c>
      <c r="E154" s="1" t="s">
        <v>9</v>
      </c>
      <c r="F154" s="1" t="s">
        <v>55</v>
      </c>
      <c r="G154" s="1">
        <v>10</v>
      </c>
      <c r="H154" s="1">
        <v>1.6448558629446799</v>
      </c>
      <c r="I154" s="1">
        <v>0.60006618639646403</v>
      </c>
      <c r="J154" s="1" t="s">
        <v>68</v>
      </c>
      <c r="K154" s="1" t="s">
        <v>79</v>
      </c>
      <c r="L154" s="1" t="s">
        <v>98</v>
      </c>
    </row>
    <row r="155" spans="1:12" x14ac:dyDescent="0.2">
      <c r="A155" s="1">
        <v>-9.5108762190264706E-2</v>
      </c>
      <c r="B155" s="1">
        <v>0.20992230640874801</v>
      </c>
      <c r="C155" s="1">
        <v>0.65050100969633196</v>
      </c>
      <c r="D155" s="1" t="s">
        <v>53</v>
      </c>
      <c r="E155" s="1" t="s">
        <v>9</v>
      </c>
      <c r="F155" s="1" t="s">
        <v>55</v>
      </c>
      <c r="G155" s="1">
        <v>10</v>
      </c>
      <c r="H155" s="1">
        <v>1.6448558629446799</v>
      </c>
      <c r="I155" s="1">
        <v>0.34529193645929801</v>
      </c>
      <c r="J155" s="1" t="s">
        <v>66</v>
      </c>
      <c r="K155" s="1" t="s">
        <v>79</v>
      </c>
      <c r="L155" s="1" t="s">
        <v>98</v>
      </c>
    </row>
    <row r="156" spans="1:12" x14ac:dyDescent="0.2">
      <c r="A156" s="1">
        <v>-9.2264388261244501E-2</v>
      </c>
      <c r="B156" s="1">
        <v>0.75193470848598498</v>
      </c>
      <c r="C156" s="1">
        <v>0.90234259424277397</v>
      </c>
      <c r="D156" s="1" t="s">
        <v>54</v>
      </c>
      <c r="E156" s="1" t="s">
        <v>9</v>
      </c>
      <c r="F156" s="1" t="s">
        <v>55</v>
      </c>
      <c r="G156" s="1">
        <v>10</v>
      </c>
      <c r="H156" s="1">
        <v>1.6448558629446799</v>
      </c>
      <c r="I156" s="1">
        <v>1.23682421380477</v>
      </c>
      <c r="J156" s="1" t="s">
        <v>69</v>
      </c>
      <c r="K156" s="1" t="s">
        <v>79</v>
      </c>
      <c r="L156" s="1" t="s">
        <v>98</v>
      </c>
    </row>
    <row r="157" spans="1:12" x14ac:dyDescent="0.2">
      <c r="A157" s="1">
        <v>-0.29633586379930099</v>
      </c>
      <c r="B157" s="1">
        <v>0.225977959133349</v>
      </c>
      <c r="C157" s="1">
        <v>0.189740482382974</v>
      </c>
      <c r="D157" s="1" t="s">
        <v>117</v>
      </c>
      <c r="E157" s="1" t="s">
        <v>9</v>
      </c>
      <c r="F157" s="1" t="s">
        <v>55</v>
      </c>
      <c r="G157" s="1">
        <v>10</v>
      </c>
      <c r="H157" s="1">
        <v>1.6448558629446799</v>
      </c>
      <c r="I157" s="1">
        <v>0.37170117097676197</v>
      </c>
      <c r="J157" s="1" t="s">
        <v>67</v>
      </c>
      <c r="K157" s="1" t="s">
        <v>118</v>
      </c>
      <c r="L157" s="1" t="s">
        <v>116</v>
      </c>
    </row>
    <row r="158" spans="1:12" x14ac:dyDescent="0.2">
      <c r="A158" s="1">
        <v>0.26704516080419399</v>
      </c>
      <c r="B158" s="1">
        <v>0.398463396710941</v>
      </c>
      <c r="C158" s="1">
        <v>0.50273854136392004</v>
      </c>
      <c r="D158" s="1" t="s">
        <v>117</v>
      </c>
      <c r="E158" s="1" t="s">
        <v>9</v>
      </c>
      <c r="F158" s="1" t="s">
        <v>55</v>
      </c>
      <c r="G158" s="1">
        <v>10</v>
      </c>
      <c r="H158" s="1">
        <v>1.6448558629446799</v>
      </c>
      <c r="I158" s="1">
        <v>0.65541485424884205</v>
      </c>
      <c r="J158" s="1" t="s">
        <v>68</v>
      </c>
      <c r="K158" s="1" t="s">
        <v>118</v>
      </c>
      <c r="L158" s="1" t="s">
        <v>116</v>
      </c>
    </row>
    <row r="159" spans="1:12" x14ac:dyDescent="0.2">
      <c r="A159" s="1">
        <v>-0.88505996026186196</v>
      </c>
      <c r="B159" s="1">
        <v>0.31502381702709198</v>
      </c>
      <c r="C159" s="1">
        <v>4.9619664743006404E-3</v>
      </c>
      <c r="D159" s="1" t="s">
        <v>117</v>
      </c>
      <c r="E159" s="1" t="s">
        <v>9</v>
      </c>
      <c r="F159" s="1" t="s">
        <v>55</v>
      </c>
      <c r="G159" s="1">
        <v>10</v>
      </c>
      <c r="H159" s="1">
        <v>1.6448558629446799</v>
      </c>
      <c r="I159" s="1">
        <v>0.51816877240422199</v>
      </c>
      <c r="J159" s="1" t="s">
        <v>66</v>
      </c>
      <c r="K159" s="1" t="s">
        <v>118</v>
      </c>
      <c r="L159" s="1" t="s">
        <v>116</v>
      </c>
    </row>
    <row r="160" spans="1:12" x14ac:dyDescent="0.2">
      <c r="A160" s="1">
        <v>-1.0286450308974799</v>
      </c>
      <c r="B160" s="1">
        <v>0.86294544554869601</v>
      </c>
      <c r="C160" s="1">
        <v>0.23325527191897499</v>
      </c>
      <c r="D160" s="1" t="s">
        <v>117</v>
      </c>
      <c r="E160" s="1" t="s">
        <v>9</v>
      </c>
      <c r="F160" s="1" t="s">
        <v>55</v>
      </c>
      <c r="G160" s="1">
        <v>10</v>
      </c>
      <c r="H160" s="1">
        <v>1.6448558629446799</v>
      </c>
      <c r="I160" s="1">
        <v>1.41942087551218</v>
      </c>
      <c r="J160" s="1" t="s">
        <v>69</v>
      </c>
      <c r="K160" s="1" t="s">
        <v>118</v>
      </c>
      <c r="L160" s="1" t="s">
        <v>116</v>
      </c>
    </row>
    <row r="161" spans="1:12" x14ac:dyDescent="0.2">
      <c r="A161" s="1">
        <v>8.7822218803871501E-3</v>
      </c>
      <c r="B161" s="1">
        <v>0.16827658215108701</v>
      </c>
      <c r="C161" s="1">
        <v>0.95837794570449597</v>
      </c>
      <c r="D161" s="1" t="s">
        <v>120</v>
      </c>
      <c r="E161" s="1" t="s">
        <v>9</v>
      </c>
      <c r="F161" s="1" t="s">
        <v>55</v>
      </c>
      <c r="G161" s="1">
        <v>10</v>
      </c>
      <c r="H161" s="1">
        <v>1.6448558629446799</v>
      </c>
      <c r="I161" s="1">
        <v>0.27679072274750699</v>
      </c>
      <c r="J161" s="1" t="s">
        <v>67</v>
      </c>
      <c r="K161" s="1" t="s">
        <v>118</v>
      </c>
      <c r="L161" s="1" t="s">
        <v>119</v>
      </c>
    </row>
    <row r="162" spans="1:12" x14ac:dyDescent="0.2">
      <c r="A162" s="1">
        <v>0.15709843200979401</v>
      </c>
      <c r="B162" s="1">
        <v>0.30618915559823601</v>
      </c>
      <c r="C162" s="1">
        <v>0.60789804019126203</v>
      </c>
      <c r="D162" s="1" t="s">
        <v>120</v>
      </c>
      <c r="E162" s="1" t="s">
        <v>9</v>
      </c>
      <c r="F162" s="1" t="s">
        <v>55</v>
      </c>
      <c r="G162" s="1">
        <v>10</v>
      </c>
      <c r="H162" s="1">
        <v>1.6448558629446799</v>
      </c>
      <c r="I162" s="1">
        <v>0.50363702775583696</v>
      </c>
      <c r="J162" s="1" t="s">
        <v>68</v>
      </c>
      <c r="K162" s="1" t="s">
        <v>118</v>
      </c>
      <c r="L162" s="1" t="s">
        <v>119</v>
      </c>
    </row>
    <row r="163" spans="1:12" x14ac:dyDescent="0.2">
      <c r="A163" s="1">
        <v>4.0013358586245197E-2</v>
      </c>
      <c r="B163" s="1">
        <v>0.228971793296461</v>
      </c>
      <c r="C163" s="1">
        <v>0.86127428447282905</v>
      </c>
      <c r="D163" s="1" t="s">
        <v>120</v>
      </c>
      <c r="E163" s="1" t="s">
        <v>9</v>
      </c>
      <c r="F163" s="1" t="s">
        <v>55</v>
      </c>
      <c r="G163" s="1">
        <v>10</v>
      </c>
      <c r="H163" s="1">
        <v>1.6448558629446799</v>
      </c>
      <c r="I163" s="1">
        <v>0.376625596652641</v>
      </c>
      <c r="J163" s="1" t="s">
        <v>66</v>
      </c>
      <c r="K163" s="1" t="s">
        <v>118</v>
      </c>
      <c r="L163" s="1" t="s">
        <v>119</v>
      </c>
    </row>
    <row r="164" spans="1:12" x14ac:dyDescent="0.2">
      <c r="A164" s="1">
        <v>0.39468985677586099</v>
      </c>
      <c r="B164" s="1">
        <v>0.64522359190526801</v>
      </c>
      <c r="C164" s="1">
        <v>0.54072971177403395</v>
      </c>
      <c r="D164" s="1" t="s">
        <v>120</v>
      </c>
      <c r="E164" s="1" t="s">
        <v>9</v>
      </c>
      <c r="F164" s="1" t="s">
        <v>55</v>
      </c>
      <c r="G164" s="1">
        <v>10</v>
      </c>
      <c r="H164" s="1">
        <v>1.6448558629446799</v>
      </c>
      <c r="I164" s="1">
        <v>1.0612998080556</v>
      </c>
      <c r="J164" s="1" t="s">
        <v>69</v>
      </c>
      <c r="K164" s="1" t="s">
        <v>118</v>
      </c>
      <c r="L164" s="1" t="s">
        <v>119</v>
      </c>
    </row>
    <row r="165" spans="1:12" x14ac:dyDescent="0.2">
      <c r="A165" s="1">
        <v>-0.61460531218845904</v>
      </c>
      <c r="B165" s="1">
        <v>0.26058017250042198</v>
      </c>
      <c r="C165" s="1">
        <v>1.8344123330011501E-2</v>
      </c>
      <c r="D165" s="1" t="s">
        <v>122</v>
      </c>
      <c r="E165" s="1" t="s">
        <v>9</v>
      </c>
      <c r="F165" s="1" t="s">
        <v>55</v>
      </c>
      <c r="G165" s="1">
        <v>10</v>
      </c>
      <c r="H165" s="1">
        <v>1.6448558629446799</v>
      </c>
      <c r="I165" s="1">
        <v>0.42861682450445399</v>
      </c>
      <c r="J165" s="1" t="s">
        <v>67</v>
      </c>
      <c r="K165" s="1" t="s">
        <v>118</v>
      </c>
      <c r="L165" s="1" t="s">
        <v>121</v>
      </c>
    </row>
    <row r="166" spans="1:12" x14ac:dyDescent="0.2">
      <c r="A166" s="1">
        <v>-1.0848732860864401</v>
      </c>
      <c r="B166" s="1">
        <v>0.46873519356337001</v>
      </c>
      <c r="C166" s="1">
        <v>2.0642280838213602E-2</v>
      </c>
      <c r="D166" s="1" t="s">
        <v>122</v>
      </c>
      <c r="E166" s="1" t="s">
        <v>9</v>
      </c>
      <c r="F166" s="1" t="s">
        <v>55</v>
      </c>
      <c r="G166" s="1">
        <v>10</v>
      </c>
      <c r="H166" s="1">
        <v>1.6448558629446799</v>
      </c>
      <c r="I166" s="1">
        <v>0.77100183130121602</v>
      </c>
      <c r="J166" s="1" t="s">
        <v>68</v>
      </c>
      <c r="K166" s="1" t="s">
        <v>118</v>
      </c>
      <c r="L166" s="1" t="s">
        <v>121</v>
      </c>
    </row>
    <row r="167" spans="1:12" x14ac:dyDescent="0.2">
      <c r="A167" s="1">
        <v>-0.73129623287386403</v>
      </c>
      <c r="B167" s="1">
        <v>0.28119831409892798</v>
      </c>
      <c r="C167" s="1">
        <v>9.3051425556654396E-3</v>
      </c>
      <c r="D167" s="1" t="s">
        <v>122</v>
      </c>
      <c r="E167" s="1" t="s">
        <v>9</v>
      </c>
      <c r="F167" s="1" t="s">
        <v>55</v>
      </c>
      <c r="G167" s="1">
        <v>10</v>
      </c>
      <c r="H167" s="1">
        <v>1.6448558629446799</v>
      </c>
      <c r="I167" s="1">
        <v>0.46253069559577997</v>
      </c>
      <c r="J167" s="1" t="s">
        <v>66</v>
      </c>
      <c r="K167" s="1" t="s">
        <v>118</v>
      </c>
      <c r="L167" s="1" t="s">
        <v>121</v>
      </c>
    </row>
    <row r="168" spans="1:12" x14ac:dyDescent="0.2">
      <c r="A168" s="1">
        <v>-2.3105051336266</v>
      </c>
      <c r="B168" s="1">
        <v>0.92729302580026496</v>
      </c>
      <c r="C168" s="1">
        <v>1.27147653281068E-2</v>
      </c>
      <c r="D168" s="1" t="s">
        <v>122</v>
      </c>
      <c r="E168" s="1" t="s">
        <v>9</v>
      </c>
      <c r="F168" s="1" t="s">
        <v>55</v>
      </c>
      <c r="G168" s="1">
        <v>10</v>
      </c>
      <c r="H168" s="1">
        <v>1.6448558629446799</v>
      </c>
      <c r="I168" s="1">
        <v>1.52526337015527</v>
      </c>
      <c r="J168" s="1" t="s">
        <v>69</v>
      </c>
      <c r="K168" s="1" t="s">
        <v>118</v>
      </c>
      <c r="L168" s="1" t="s">
        <v>121</v>
      </c>
    </row>
    <row r="169" spans="1:12" x14ac:dyDescent="0.2">
      <c r="A169" s="1">
        <v>-0.30620816616097501</v>
      </c>
      <c r="B169" s="1">
        <v>0.28623415275671599</v>
      </c>
      <c r="C169" s="1">
        <v>0.284717790969645</v>
      </c>
      <c r="D169" s="1" t="s">
        <v>123</v>
      </c>
      <c r="E169" s="1" t="s">
        <v>9</v>
      </c>
      <c r="F169" s="1" t="s">
        <v>55</v>
      </c>
      <c r="G169" s="1">
        <v>10</v>
      </c>
      <c r="H169" s="1">
        <v>1.6448558629446799</v>
      </c>
      <c r="I169" s="1">
        <v>0.47081392433688501</v>
      </c>
      <c r="J169" s="1" t="s">
        <v>67</v>
      </c>
      <c r="K169" s="1" t="s">
        <v>118</v>
      </c>
      <c r="L169" s="1" t="s">
        <v>98</v>
      </c>
    </row>
    <row r="170" spans="1:12" x14ac:dyDescent="0.2">
      <c r="A170" s="1">
        <v>0.19971035411546401</v>
      </c>
      <c r="B170" s="1">
        <v>0.39268100992668897</v>
      </c>
      <c r="C170" s="1">
        <v>0.61104566182920295</v>
      </c>
      <c r="D170" s="1" t="s">
        <v>123</v>
      </c>
      <c r="E170" s="1" t="s">
        <v>9</v>
      </c>
      <c r="F170" s="1" t="s">
        <v>55</v>
      </c>
      <c r="G170" s="1">
        <v>10</v>
      </c>
      <c r="H170" s="1">
        <v>1.6448558629446799</v>
      </c>
      <c r="I170" s="1">
        <v>0.64590366144495004</v>
      </c>
      <c r="J170" s="1" t="s">
        <v>68</v>
      </c>
      <c r="K170" s="1" t="s">
        <v>118</v>
      </c>
      <c r="L170" s="1" t="s">
        <v>98</v>
      </c>
    </row>
    <row r="171" spans="1:12" x14ac:dyDescent="0.2">
      <c r="A171" s="1">
        <v>-0.235207763626539</v>
      </c>
      <c r="B171" s="1">
        <v>0.225102247088343</v>
      </c>
      <c r="C171" s="1">
        <v>0.29607279323782099</v>
      </c>
      <c r="D171" s="1" t="s">
        <v>123</v>
      </c>
      <c r="E171" s="1" t="s">
        <v>9</v>
      </c>
      <c r="F171" s="1" t="s">
        <v>55</v>
      </c>
      <c r="G171" s="1">
        <v>10</v>
      </c>
      <c r="H171" s="1">
        <v>1.6448558629446799</v>
      </c>
      <c r="I171" s="1">
        <v>0.37026075088528199</v>
      </c>
      <c r="J171" s="1" t="s">
        <v>66</v>
      </c>
      <c r="K171" s="1" t="s">
        <v>118</v>
      </c>
      <c r="L171" s="1" t="s">
        <v>98</v>
      </c>
    </row>
    <row r="172" spans="1:12" x14ac:dyDescent="0.2">
      <c r="A172" s="1">
        <v>0.12997917157861899</v>
      </c>
      <c r="B172" s="1">
        <v>0.80866329828103101</v>
      </c>
      <c r="C172" s="1">
        <v>0.87230345872924697</v>
      </c>
      <c r="D172" s="1" t="s">
        <v>123</v>
      </c>
      <c r="E172" s="1" t="s">
        <v>9</v>
      </c>
      <c r="F172" s="1" t="s">
        <v>55</v>
      </c>
      <c r="G172" s="1">
        <v>10</v>
      </c>
      <c r="H172" s="1">
        <v>1.6448558629446799</v>
      </c>
      <c r="I172" s="1">
        <v>1.3301345673257301</v>
      </c>
      <c r="J172" s="1" t="s">
        <v>69</v>
      </c>
      <c r="K172" s="1" t="s">
        <v>118</v>
      </c>
      <c r="L172" s="1" t="s">
        <v>98</v>
      </c>
    </row>
    <row r="173" spans="1:12" x14ac:dyDescent="0.2">
      <c r="A173" s="1">
        <v>-0.15295833081740601</v>
      </c>
      <c r="B173" s="1">
        <v>9.47215891908815E-2</v>
      </c>
      <c r="C173" s="1">
        <v>0.10635038182161501</v>
      </c>
      <c r="D173" s="1" t="s">
        <v>8</v>
      </c>
      <c r="E173" s="1" t="s">
        <v>9</v>
      </c>
      <c r="F173" s="1" t="s">
        <v>124</v>
      </c>
      <c r="G173" s="1">
        <v>11</v>
      </c>
      <c r="H173" s="1">
        <v>1.64485716965263</v>
      </c>
      <c r="I173" s="1">
        <v>0.15580348510151201</v>
      </c>
      <c r="J173" s="1" t="s">
        <v>67</v>
      </c>
      <c r="K173" s="1" t="s">
        <v>75</v>
      </c>
      <c r="L173" s="1" t="s">
        <v>115</v>
      </c>
    </row>
    <row r="174" spans="1:12" x14ac:dyDescent="0.2">
      <c r="A174" s="1">
        <v>0.236036263460003</v>
      </c>
      <c r="B174" s="1">
        <v>0.18609966653879001</v>
      </c>
      <c r="C174" s="1">
        <v>0.204679906409306</v>
      </c>
      <c r="D174" s="1" t="s">
        <v>11</v>
      </c>
      <c r="E174" s="1" t="s">
        <v>9</v>
      </c>
      <c r="F174" s="1" t="s">
        <v>124</v>
      </c>
      <c r="G174" s="1">
        <v>11</v>
      </c>
      <c r="H174" s="1">
        <v>1.64485716965263</v>
      </c>
      <c r="I174" s="1">
        <v>0.30610737077629202</v>
      </c>
      <c r="J174" s="1" t="s">
        <v>68</v>
      </c>
      <c r="K174" s="1" t="s">
        <v>75</v>
      </c>
      <c r="L174" s="1" t="s">
        <v>115</v>
      </c>
    </row>
    <row r="175" spans="1:12" x14ac:dyDescent="0.2">
      <c r="A175" s="1">
        <v>-0.269419001235918</v>
      </c>
      <c r="B175" s="1">
        <v>0.103743230526551</v>
      </c>
      <c r="C175" s="1">
        <v>9.4050847590134504E-3</v>
      </c>
      <c r="D175" s="1" t="s">
        <v>12</v>
      </c>
      <c r="E175" s="1" t="s">
        <v>9</v>
      </c>
      <c r="F175" s="1" t="s">
        <v>124</v>
      </c>
      <c r="G175" s="1">
        <v>11</v>
      </c>
      <c r="H175" s="1">
        <v>1.64485716965263</v>
      </c>
      <c r="I175" s="1">
        <v>0.170642796534522</v>
      </c>
      <c r="J175" s="1" t="s">
        <v>66</v>
      </c>
      <c r="K175" s="1" t="s">
        <v>75</v>
      </c>
      <c r="L175" s="1" t="s">
        <v>115</v>
      </c>
    </row>
    <row r="176" spans="1:12" x14ac:dyDescent="0.2">
      <c r="A176" s="1">
        <v>-5.7496538127589099E-2</v>
      </c>
      <c r="B176" s="1">
        <v>0.38481324569631298</v>
      </c>
      <c r="C176" s="1">
        <v>0.88122692909828104</v>
      </c>
      <c r="D176" s="1" t="s">
        <v>13</v>
      </c>
      <c r="E176" s="1" t="s">
        <v>9</v>
      </c>
      <c r="F176" s="1" t="s">
        <v>124</v>
      </c>
      <c r="G176" s="1">
        <v>11</v>
      </c>
      <c r="H176" s="1">
        <v>1.64485716965263</v>
      </c>
      <c r="I176" s="1">
        <v>0.63296282616087896</v>
      </c>
      <c r="J176" s="1" t="s">
        <v>69</v>
      </c>
      <c r="K176" s="1" t="s">
        <v>75</v>
      </c>
      <c r="L176" s="1" t="s">
        <v>115</v>
      </c>
    </row>
    <row r="177" spans="1:12" x14ac:dyDescent="0.2">
      <c r="A177" s="1">
        <v>-0.50222767815309999</v>
      </c>
      <c r="B177" s="1">
        <v>0.32153561309175299</v>
      </c>
      <c r="C177" s="1">
        <v>0.118296747101423</v>
      </c>
      <c r="D177" s="1" t="s">
        <v>14</v>
      </c>
      <c r="E177" s="1" t="s">
        <v>9</v>
      </c>
      <c r="F177" s="1" t="s">
        <v>124</v>
      </c>
      <c r="G177" s="1">
        <v>11</v>
      </c>
      <c r="H177" s="1">
        <v>1.64485716965263</v>
      </c>
      <c r="I177" s="1">
        <v>0.52888015849262304</v>
      </c>
      <c r="J177" s="1" t="s">
        <v>67</v>
      </c>
      <c r="K177" s="1" t="s">
        <v>76</v>
      </c>
      <c r="L177" s="1" t="s">
        <v>116</v>
      </c>
    </row>
    <row r="178" spans="1:12" x14ac:dyDescent="0.2">
      <c r="A178" s="1">
        <v>-0.319932569740359</v>
      </c>
      <c r="B178" s="1">
        <v>0.74469728598489204</v>
      </c>
      <c r="C178" s="1">
        <v>0.66747648104770496</v>
      </c>
      <c r="D178" s="1" t="s">
        <v>15</v>
      </c>
      <c r="E178" s="1" t="s">
        <v>9</v>
      </c>
      <c r="F178" s="1" t="s">
        <v>124</v>
      </c>
      <c r="G178" s="1">
        <v>11</v>
      </c>
      <c r="H178" s="1">
        <v>1.64485716965263</v>
      </c>
      <c r="I178" s="1">
        <v>1.2249206700730999</v>
      </c>
      <c r="J178" s="1" t="s">
        <v>68</v>
      </c>
      <c r="K178" s="1" t="s">
        <v>76</v>
      </c>
      <c r="L178" s="1" t="s">
        <v>116</v>
      </c>
    </row>
    <row r="179" spans="1:12" x14ac:dyDescent="0.2">
      <c r="A179" s="1">
        <v>-0.61348052056751201</v>
      </c>
      <c r="B179" s="1">
        <v>0.34197391643608499</v>
      </c>
      <c r="C179" s="1">
        <v>7.2823526169386102E-2</v>
      </c>
      <c r="D179" s="1" t="s">
        <v>16</v>
      </c>
      <c r="E179" s="1" t="s">
        <v>9</v>
      </c>
      <c r="F179" s="1" t="s">
        <v>124</v>
      </c>
      <c r="G179" s="1">
        <v>11</v>
      </c>
      <c r="H179" s="1">
        <v>1.64485716965263</v>
      </c>
      <c r="I179" s="1">
        <v>0.56249824828408301</v>
      </c>
      <c r="J179" s="1" t="s">
        <v>66</v>
      </c>
      <c r="K179" s="1" t="s">
        <v>76</v>
      </c>
      <c r="L179" s="1" t="s">
        <v>116</v>
      </c>
    </row>
    <row r="180" spans="1:12" x14ac:dyDescent="0.2">
      <c r="A180" s="1">
        <v>-0.75595724096698302</v>
      </c>
      <c r="B180" s="1">
        <v>1.5343076733298</v>
      </c>
      <c r="C180" s="1">
        <v>0.62222305574060499</v>
      </c>
      <c r="D180" s="1" t="s">
        <v>17</v>
      </c>
      <c r="E180" s="1" t="s">
        <v>9</v>
      </c>
      <c r="F180" s="1" t="s">
        <v>124</v>
      </c>
      <c r="G180" s="1">
        <v>11</v>
      </c>
      <c r="H180" s="1">
        <v>1.64485716965263</v>
      </c>
      <c r="I180" s="1">
        <v>2.52371697692957</v>
      </c>
      <c r="J180" s="1" t="s">
        <v>69</v>
      </c>
      <c r="K180" s="1" t="s">
        <v>76</v>
      </c>
      <c r="L180" s="1" t="s">
        <v>116</v>
      </c>
    </row>
    <row r="181" spans="1:12" x14ac:dyDescent="0.2">
      <c r="A181" s="1">
        <v>-0.65518600897050605</v>
      </c>
      <c r="B181" s="1">
        <v>0.324802669582475</v>
      </c>
      <c r="C181" s="1">
        <v>4.3677172584471E-2</v>
      </c>
      <c r="D181" s="1" t="s">
        <v>117</v>
      </c>
      <c r="E181" s="1" t="s">
        <v>9</v>
      </c>
      <c r="F181" s="1" t="s">
        <v>124</v>
      </c>
      <c r="G181" s="1">
        <v>11</v>
      </c>
      <c r="H181" s="1">
        <v>1.64485716965263</v>
      </c>
      <c r="I181" s="1">
        <v>0.53425399978504695</v>
      </c>
      <c r="J181" s="1" t="s">
        <v>67</v>
      </c>
      <c r="K181" s="1" t="s">
        <v>118</v>
      </c>
      <c r="L181" s="1" t="s">
        <v>116</v>
      </c>
    </row>
    <row r="182" spans="1:12" x14ac:dyDescent="0.2">
      <c r="A182" s="1">
        <v>-8.38963062803567E-2</v>
      </c>
      <c r="B182" s="1">
        <v>0.74684220902170295</v>
      </c>
      <c r="C182" s="1">
        <v>0.91055807027124402</v>
      </c>
      <c r="D182" s="1" t="s">
        <v>117</v>
      </c>
      <c r="E182" s="1" t="s">
        <v>9</v>
      </c>
      <c r="F182" s="1" t="s">
        <v>124</v>
      </c>
      <c r="G182" s="1">
        <v>11</v>
      </c>
      <c r="H182" s="1">
        <v>1.64485716965263</v>
      </c>
      <c r="I182" s="1">
        <v>1.22844876210855</v>
      </c>
      <c r="J182" s="1" t="s">
        <v>68</v>
      </c>
      <c r="K182" s="1" t="s">
        <v>118</v>
      </c>
      <c r="L182" s="1" t="s">
        <v>116</v>
      </c>
    </row>
    <row r="183" spans="1:12" x14ac:dyDescent="0.2">
      <c r="A183" s="1">
        <v>-0.88289952180343001</v>
      </c>
      <c r="B183" s="1">
        <v>0.345353887767888</v>
      </c>
      <c r="C183" s="1">
        <v>1.05732443307659E-2</v>
      </c>
      <c r="D183" s="1" t="s">
        <v>117</v>
      </c>
      <c r="E183" s="1" t="s">
        <v>9</v>
      </c>
      <c r="F183" s="1" t="s">
        <v>124</v>
      </c>
      <c r="G183" s="1">
        <v>11</v>
      </c>
      <c r="H183" s="1">
        <v>1.64485716965263</v>
      </c>
      <c r="I183" s="1">
        <v>0.56805781836241898</v>
      </c>
      <c r="J183" s="1" t="s">
        <v>66</v>
      </c>
      <c r="K183" s="1" t="s">
        <v>118</v>
      </c>
      <c r="L183" s="1" t="s">
        <v>116</v>
      </c>
    </row>
    <row r="184" spans="1:12" x14ac:dyDescent="0.2">
      <c r="A184" s="1">
        <v>-0.81345377909457195</v>
      </c>
      <c r="B184" s="1">
        <v>1.5432056414672299</v>
      </c>
      <c r="C184" s="1">
        <v>0.59811088106223897</v>
      </c>
      <c r="D184" s="1" t="s">
        <v>117</v>
      </c>
      <c r="E184" s="1" t="s">
        <v>9</v>
      </c>
      <c r="F184" s="1" t="s">
        <v>124</v>
      </c>
      <c r="G184" s="1">
        <v>11</v>
      </c>
      <c r="H184" s="1">
        <v>1.64485716965263</v>
      </c>
      <c r="I184" s="1">
        <v>2.5383528636157502</v>
      </c>
      <c r="J184" s="1" t="s">
        <v>69</v>
      </c>
      <c r="K184" s="1" t="s">
        <v>118</v>
      </c>
      <c r="L184" s="1" t="s">
        <v>116</v>
      </c>
    </row>
    <row r="185" spans="1:12" x14ac:dyDescent="0.2">
      <c r="A185" s="1">
        <v>-0.103898148158983</v>
      </c>
      <c r="B185" s="1">
        <v>9.9776568679684999E-2</v>
      </c>
      <c r="C185" s="1">
        <v>0.29773316855362397</v>
      </c>
      <c r="D185" s="1" t="s">
        <v>8</v>
      </c>
      <c r="E185" s="1" t="s">
        <v>9</v>
      </c>
      <c r="F185" s="1" t="s">
        <v>125</v>
      </c>
      <c r="G185" s="1">
        <v>12</v>
      </c>
      <c r="H185" s="1">
        <v>1.64485716965263</v>
      </c>
      <c r="I185" s="1">
        <v>0.16411820435611801</v>
      </c>
      <c r="J185" s="1" t="s">
        <v>67</v>
      </c>
      <c r="K185" s="1" t="s">
        <v>75</v>
      </c>
      <c r="L185" s="1" t="s">
        <v>115</v>
      </c>
    </row>
    <row r="186" spans="1:12" x14ac:dyDescent="0.2">
      <c r="A186" s="1">
        <v>0.25436499541073898</v>
      </c>
      <c r="B186" s="1">
        <v>0.19498688939463199</v>
      </c>
      <c r="C186" s="1">
        <v>0.192055822420721</v>
      </c>
      <c r="D186" s="1" t="s">
        <v>11</v>
      </c>
      <c r="E186" s="1" t="s">
        <v>9</v>
      </c>
      <c r="F186" s="1" t="s">
        <v>125</v>
      </c>
      <c r="G186" s="1">
        <v>12</v>
      </c>
      <c r="H186" s="1">
        <v>1.64485716965263</v>
      </c>
      <c r="I186" s="1">
        <v>0.32072558300902398</v>
      </c>
      <c r="J186" s="1" t="s">
        <v>68</v>
      </c>
      <c r="K186" s="1" t="s">
        <v>75</v>
      </c>
      <c r="L186" s="1" t="s">
        <v>115</v>
      </c>
    </row>
    <row r="187" spans="1:12" x14ac:dyDescent="0.2">
      <c r="A187" s="1">
        <v>-0.217747134805896</v>
      </c>
      <c r="B187" s="1">
        <v>0.11004532403857201</v>
      </c>
      <c r="C187" s="1">
        <v>4.7849966961958201E-2</v>
      </c>
      <c r="D187" s="1" t="s">
        <v>12</v>
      </c>
      <c r="E187" s="1" t="s">
        <v>9</v>
      </c>
      <c r="F187" s="1" t="s">
        <v>125</v>
      </c>
      <c r="G187" s="1">
        <v>12</v>
      </c>
      <c r="H187" s="1">
        <v>1.64485716965263</v>
      </c>
      <c r="I187" s="1">
        <v>0.181008840231592</v>
      </c>
      <c r="J187" s="1" t="s">
        <v>66</v>
      </c>
      <c r="K187" s="1" t="s">
        <v>75</v>
      </c>
      <c r="L187" s="1" t="s">
        <v>115</v>
      </c>
    </row>
    <row r="188" spans="1:12" x14ac:dyDescent="0.2">
      <c r="A188" s="1">
        <v>8.4859065822823404E-2</v>
      </c>
      <c r="B188" s="1">
        <v>0.40792738547933499</v>
      </c>
      <c r="C188" s="1">
        <v>0.83520960027774105</v>
      </c>
      <c r="D188" s="1" t="s">
        <v>13</v>
      </c>
      <c r="E188" s="1" t="s">
        <v>9</v>
      </c>
      <c r="F188" s="1" t="s">
        <v>125</v>
      </c>
      <c r="G188" s="1">
        <v>12</v>
      </c>
      <c r="H188" s="1">
        <v>1.64485716965263</v>
      </c>
      <c r="I188" s="1">
        <v>0.67098228470333399</v>
      </c>
      <c r="J188" s="1" t="s">
        <v>69</v>
      </c>
      <c r="K188" s="1" t="s">
        <v>75</v>
      </c>
      <c r="L188" s="1" t="s">
        <v>115</v>
      </c>
    </row>
    <row r="189" spans="1:12" x14ac:dyDescent="0.2">
      <c r="A189" s="1">
        <v>-0.320554431185815</v>
      </c>
      <c r="B189" s="1">
        <v>0.1276198001095</v>
      </c>
      <c r="C189" s="1">
        <v>1.20123394761844E-2</v>
      </c>
      <c r="D189" s="1" t="s">
        <v>19</v>
      </c>
      <c r="E189" s="1" t="s">
        <v>9</v>
      </c>
      <c r="F189" s="1" t="s">
        <v>125</v>
      </c>
      <c r="G189" s="1">
        <v>12</v>
      </c>
      <c r="H189" s="1">
        <v>1.64485716965263</v>
      </c>
      <c r="I189" s="1">
        <v>0.209916343199747</v>
      </c>
      <c r="J189" s="1" t="s">
        <v>67</v>
      </c>
      <c r="K189" s="1" t="s">
        <v>77</v>
      </c>
      <c r="L189" s="1" t="s">
        <v>119</v>
      </c>
    </row>
    <row r="190" spans="1:12" x14ac:dyDescent="0.2">
      <c r="A190" s="1">
        <v>-0.14218763521296099</v>
      </c>
      <c r="B190" s="1">
        <v>0.308311427497034</v>
      </c>
      <c r="C190" s="1">
        <v>0.64466837383130104</v>
      </c>
      <c r="D190" s="1" t="s">
        <v>20</v>
      </c>
      <c r="E190" s="1" t="s">
        <v>9</v>
      </c>
      <c r="F190" s="1" t="s">
        <v>125</v>
      </c>
      <c r="G190" s="1">
        <v>12</v>
      </c>
      <c r="H190" s="1">
        <v>1.64485716965263</v>
      </c>
      <c r="I190" s="1">
        <v>0.50712826200433303</v>
      </c>
      <c r="J190" s="1" t="s">
        <v>68</v>
      </c>
      <c r="K190" s="1" t="s">
        <v>77</v>
      </c>
      <c r="L190" s="1" t="s">
        <v>119</v>
      </c>
    </row>
    <row r="191" spans="1:12" x14ac:dyDescent="0.2">
      <c r="A191" s="1">
        <v>-0.352768089696536</v>
      </c>
      <c r="B191" s="1">
        <v>0.13046328336799801</v>
      </c>
      <c r="C191" s="1">
        <v>6.8520297745187997E-3</v>
      </c>
      <c r="D191" s="1" t="s">
        <v>21</v>
      </c>
      <c r="E191" s="1" t="s">
        <v>9</v>
      </c>
      <c r="F191" s="1" t="s">
        <v>125</v>
      </c>
      <c r="G191" s="1">
        <v>12</v>
      </c>
      <c r="H191" s="1">
        <v>1.64485716965263</v>
      </c>
      <c r="I191" s="1">
        <v>0.21459346702427401</v>
      </c>
      <c r="J191" s="1" t="s">
        <v>66</v>
      </c>
      <c r="K191" s="1" t="s">
        <v>77</v>
      </c>
      <c r="L191" s="1" t="s">
        <v>119</v>
      </c>
    </row>
    <row r="192" spans="1:12" x14ac:dyDescent="0.2">
      <c r="A192" s="1">
        <v>-0.81302931057702799</v>
      </c>
      <c r="B192" s="1">
        <v>0.52319562302332601</v>
      </c>
      <c r="C192" s="1">
        <v>0.12019276069492101</v>
      </c>
      <c r="D192" s="1" t="s">
        <v>22</v>
      </c>
      <c r="E192" s="1" t="s">
        <v>9</v>
      </c>
      <c r="F192" s="1" t="s">
        <v>125</v>
      </c>
      <c r="G192" s="1">
        <v>12</v>
      </c>
      <c r="H192" s="1">
        <v>1.64485716965263</v>
      </c>
      <c r="I192" s="1">
        <v>0.86058207166079004</v>
      </c>
      <c r="J192" s="1" t="s">
        <v>69</v>
      </c>
      <c r="K192" s="1" t="s">
        <v>77</v>
      </c>
      <c r="L192" s="1" t="s">
        <v>119</v>
      </c>
    </row>
    <row r="193" spans="1:12" x14ac:dyDescent="0.2">
      <c r="A193" s="1">
        <v>-0.42445257934479902</v>
      </c>
      <c r="B193" s="1">
        <v>0.13239315098379301</v>
      </c>
      <c r="C193" s="1">
        <v>1.3460333400192499E-3</v>
      </c>
      <c r="D193" s="1" t="s">
        <v>120</v>
      </c>
      <c r="E193" s="1" t="s">
        <v>9</v>
      </c>
      <c r="F193" s="1" t="s">
        <v>125</v>
      </c>
      <c r="G193" s="1">
        <v>12</v>
      </c>
      <c r="H193" s="1">
        <v>1.64485716965263</v>
      </c>
      <c r="I193" s="1">
        <v>0.21776782360859501</v>
      </c>
      <c r="J193" s="1" t="s">
        <v>67</v>
      </c>
      <c r="K193" s="1" t="s">
        <v>118</v>
      </c>
      <c r="L193" s="1" t="s">
        <v>119</v>
      </c>
    </row>
    <row r="194" spans="1:12" x14ac:dyDescent="0.2">
      <c r="A194" s="1">
        <v>0.11217736019777801</v>
      </c>
      <c r="B194" s="1">
        <v>0.308209049830999</v>
      </c>
      <c r="C194" s="1">
        <v>0.71588419499676703</v>
      </c>
      <c r="D194" s="1" t="s">
        <v>120</v>
      </c>
      <c r="E194" s="1" t="s">
        <v>9</v>
      </c>
      <c r="F194" s="1" t="s">
        <v>125</v>
      </c>
      <c r="G194" s="1">
        <v>12</v>
      </c>
      <c r="H194" s="1">
        <v>1.64485716965263</v>
      </c>
      <c r="I194" s="1">
        <v>0.50695986536634197</v>
      </c>
      <c r="J194" s="1" t="s">
        <v>68</v>
      </c>
      <c r="K194" s="1" t="s">
        <v>118</v>
      </c>
      <c r="L194" s="1" t="s">
        <v>119</v>
      </c>
    </row>
    <row r="195" spans="1:12" x14ac:dyDescent="0.2">
      <c r="A195" s="1">
        <v>-0.57051522450243197</v>
      </c>
      <c r="B195" s="1">
        <v>0.13553813570637499</v>
      </c>
      <c r="C195" s="1">
        <v>2.5626059520136498E-5</v>
      </c>
      <c r="D195" s="1" t="s">
        <v>120</v>
      </c>
      <c r="E195" s="1" t="s">
        <v>9</v>
      </c>
      <c r="F195" s="1" t="s">
        <v>125</v>
      </c>
      <c r="G195" s="1">
        <v>12</v>
      </c>
      <c r="H195" s="1">
        <v>1.64485716965263</v>
      </c>
      <c r="I195" s="1">
        <v>0.22294087427798201</v>
      </c>
      <c r="J195" s="1" t="s">
        <v>66</v>
      </c>
      <c r="K195" s="1" t="s">
        <v>118</v>
      </c>
      <c r="L195" s="1" t="s">
        <v>119</v>
      </c>
    </row>
    <row r="196" spans="1:12" x14ac:dyDescent="0.2">
      <c r="A196" s="1">
        <v>-0.728170244754204</v>
      </c>
      <c r="B196" s="1">
        <v>0.536508756313124</v>
      </c>
      <c r="C196" s="1">
        <v>0.174706209689694</v>
      </c>
      <c r="D196" s="1" t="s">
        <v>120</v>
      </c>
      <c r="E196" s="1" t="s">
        <v>9</v>
      </c>
      <c r="F196" s="1" t="s">
        <v>125</v>
      </c>
      <c r="G196" s="1">
        <v>12</v>
      </c>
      <c r="H196" s="1">
        <v>1.64485716965263</v>
      </c>
      <c r="I196" s="1">
        <v>0.88248027440305599</v>
      </c>
      <c r="J196" s="1" t="s">
        <v>69</v>
      </c>
      <c r="K196" s="1" t="s">
        <v>118</v>
      </c>
      <c r="L196" s="1" t="s">
        <v>119</v>
      </c>
    </row>
    <row r="197" spans="1:12" x14ac:dyDescent="0.2">
      <c r="A197" s="1">
        <v>-0.14803904715904601</v>
      </c>
      <c r="B197" s="1">
        <v>9.4566434814678094E-2</v>
      </c>
      <c r="C197" s="1">
        <v>0.11747811416076</v>
      </c>
      <c r="D197" s="1" t="s">
        <v>8</v>
      </c>
      <c r="E197" s="1" t="s">
        <v>9</v>
      </c>
      <c r="F197" s="1" t="s">
        <v>126</v>
      </c>
      <c r="G197" s="1">
        <v>13</v>
      </c>
      <c r="H197" s="1">
        <v>1.64485716965263</v>
      </c>
      <c r="I197" s="1">
        <v>0.155548278313411</v>
      </c>
      <c r="J197" s="1" t="s">
        <v>67</v>
      </c>
      <c r="K197" s="1" t="s">
        <v>75</v>
      </c>
      <c r="L197" s="1" t="s">
        <v>115</v>
      </c>
    </row>
    <row r="198" spans="1:12" x14ac:dyDescent="0.2">
      <c r="A198" s="1">
        <v>0.26037567426805702</v>
      </c>
      <c r="B198" s="1">
        <v>0.18700084501177899</v>
      </c>
      <c r="C198" s="1">
        <v>0.16380898745841499</v>
      </c>
      <c r="D198" s="1" t="s">
        <v>11</v>
      </c>
      <c r="E198" s="1" t="s">
        <v>9</v>
      </c>
      <c r="F198" s="1" t="s">
        <v>126</v>
      </c>
      <c r="G198" s="1">
        <v>13</v>
      </c>
      <c r="H198" s="1">
        <v>1.64485716965263</v>
      </c>
      <c r="I198" s="1">
        <v>0.307589680648724</v>
      </c>
      <c r="J198" s="1" t="s">
        <v>68</v>
      </c>
      <c r="K198" s="1" t="s">
        <v>75</v>
      </c>
      <c r="L198" s="1" t="s">
        <v>115</v>
      </c>
    </row>
    <row r="199" spans="1:12" x14ac:dyDescent="0.2">
      <c r="A199" s="1">
        <v>-0.27344787624268801</v>
      </c>
      <c r="B199" s="1">
        <v>0.103646189472188</v>
      </c>
      <c r="C199" s="1">
        <v>8.3330256193937403E-3</v>
      </c>
      <c r="D199" s="1" t="s">
        <v>12</v>
      </c>
      <c r="E199" s="1" t="s">
        <v>9</v>
      </c>
      <c r="F199" s="1" t="s">
        <v>126</v>
      </c>
      <c r="G199" s="1">
        <v>13</v>
      </c>
      <c r="H199" s="1">
        <v>1.64485716965263</v>
      </c>
      <c r="I199" s="1">
        <v>0.17048317786050299</v>
      </c>
      <c r="J199" s="1" t="s">
        <v>66</v>
      </c>
      <c r="K199" s="1" t="s">
        <v>75</v>
      </c>
      <c r="L199" s="1" t="s">
        <v>115</v>
      </c>
    </row>
    <row r="200" spans="1:12" x14ac:dyDescent="0.2">
      <c r="A200" s="1">
        <v>-2.5465914697106198E-2</v>
      </c>
      <c r="B200" s="1">
        <v>0.38699449674981901</v>
      </c>
      <c r="C200" s="1">
        <v>0.94753363713855598</v>
      </c>
      <c r="D200" s="1" t="s">
        <v>13</v>
      </c>
      <c r="E200" s="1" t="s">
        <v>9</v>
      </c>
      <c r="F200" s="1" t="s">
        <v>126</v>
      </c>
      <c r="G200" s="1">
        <v>13</v>
      </c>
      <c r="H200" s="1">
        <v>1.64485716965263</v>
      </c>
      <c r="I200" s="1">
        <v>0.63655067259505105</v>
      </c>
      <c r="J200" s="1" t="s">
        <v>69</v>
      </c>
      <c r="K200" s="1" t="s">
        <v>75</v>
      </c>
      <c r="L200" s="1" t="s">
        <v>115</v>
      </c>
    </row>
    <row r="201" spans="1:12" x14ac:dyDescent="0.2">
      <c r="A201" s="1">
        <v>-0.61280974367543595</v>
      </c>
      <c r="B201" s="1">
        <v>0.25234900877081301</v>
      </c>
      <c r="C201" s="1">
        <v>1.51651171501576E-2</v>
      </c>
      <c r="D201" s="1" t="s">
        <v>24</v>
      </c>
      <c r="E201" s="1" t="s">
        <v>9</v>
      </c>
      <c r="F201" s="1" t="s">
        <v>126</v>
      </c>
      <c r="G201" s="1">
        <v>13</v>
      </c>
      <c r="H201" s="1">
        <v>1.64485716965263</v>
      </c>
      <c r="I201" s="1">
        <v>0.41507807633140498</v>
      </c>
      <c r="J201" s="1" t="s">
        <v>67</v>
      </c>
      <c r="K201" s="1" t="s">
        <v>78</v>
      </c>
      <c r="L201" s="1" t="s">
        <v>121</v>
      </c>
    </row>
    <row r="202" spans="1:12" x14ac:dyDescent="0.2">
      <c r="A202" s="1">
        <v>-0.96167177893639699</v>
      </c>
      <c r="B202" s="1">
        <v>0.37588315236872899</v>
      </c>
      <c r="C202" s="1">
        <v>1.05148538729602E-2</v>
      </c>
      <c r="D202" s="1" t="s">
        <v>25</v>
      </c>
      <c r="E202" s="1" t="s">
        <v>9</v>
      </c>
      <c r="F202" s="1" t="s">
        <v>126</v>
      </c>
      <c r="G202" s="1">
        <v>13</v>
      </c>
      <c r="H202" s="1">
        <v>1.64485716965263</v>
      </c>
      <c r="I202" s="1">
        <v>0.61827409812533496</v>
      </c>
      <c r="J202" s="1" t="s">
        <v>68</v>
      </c>
      <c r="K202" s="1" t="s">
        <v>78</v>
      </c>
      <c r="L202" s="1" t="s">
        <v>121</v>
      </c>
    </row>
    <row r="203" spans="1:12" x14ac:dyDescent="0.2">
      <c r="A203" s="1">
        <v>-0.47835669489874899</v>
      </c>
      <c r="B203" s="1">
        <v>0.26202165025040802</v>
      </c>
      <c r="C203" s="1">
        <v>6.7905493228512498E-2</v>
      </c>
      <c r="D203" s="1" t="s">
        <v>26</v>
      </c>
      <c r="E203" s="1" t="s">
        <v>9</v>
      </c>
      <c r="F203" s="1" t="s">
        <v>126</v>
      </c>
      <c r="G203" s="1">
        <v>13</v>
      </c>
      <c r="H203" s="1">
        <v>1.64485716965263</v>
      </c>
      <c r="I203" s="1">
        <v>0.43098819001859601</v>
      </c>
      <c r="J203" s="1" t="s">
        <v>66</v>
      </c>
      <c r="K203" s="1" t="s">
        <v>78</v>
      </c>
      <c r="L203" s="1" t="s">
        <v>121</v>
      </c>
    </row>
    <row r="204" spans="1:12" x14ac:dyDescent="0.2">
      <c r="A204" s="1">
        <v>-1.55394125461136</v>
      </c>
      <c r="B204" s="1">
        <v>0.72037702978026796</v>
      </c>
      <c r="C204" s="1">
        <v>3.0996699515625201E-2</v>
      </c>
      <c r="D204" s="1" t="s">
        <v>27</v>
      </c>
      <c r="E204" s="1" t="s">
        <v>9</v>
      </c>
      <c r="F204" s="1" t="s">
        <v>126</v>
      </c>
      <c r="G204" s="1">
        <v>13</v>
      </c>
      <c r="H204" s="1">
        <v>1.64485716965263</v>
      </c>
      <c r="I204" s="1">
        <v>1.1849173222871401</v>
      </c>
      <c r="J204" s="1" t="s">
        <v>69</v>
      </c>
      <c r="K204" s="1" t="s">
        <v>78</v>
      </c>
      <c r="L204" s="1" t="s">
        <v>121</v>
      </c>
    </row>
    <row r="205" spans="1:12" x14ac:dyDescent="0.2">
      <c r="A205" s="1">
        <v>-0.76084879083448198</v>
      </c>
      <c r="B205" s="1">
        <v>0.26009948702520203</v>
      </c>
      <c r="C205" s="1">
        <v>3.44228335983325E-3</v>
      </c>
      <c r="D205" s="1" t="s">
        <v>122</v>
      </c>
      <c r="E205" s="1" t="s">
        <v>9</v>
      </c>
      <c r="F205" s="1" t="s">
        <v>126</v>
      </c>
      <c r="G205" s="1">
        <v>13</v>
      </c>
      <c r="H205" s="1">
        <v>1.64485716965263</v>
      </c>
      <c r="I205" s="1">
        <v>0.42782650605637301</v>
      </c>
      <c r="J205" s="1" t="s">
        <v>67</v>
      </c>
      <c r="K205" s="1" t="s">
        <v>118</v>
      </c>
      <c r="L205" s="1" t="s">
        <v>121</v>
      </c>
    </row>
    <row r="206" spans="1:12" x14ac:dyDescent="0.2">
      <c r="A206" s="1">
        <v>-0.70129610466834003</v>
      </c>
      <c r="B206" s="1">
        <v>0.386501253277932</v>
      </c>
      <c r="C206" s="1">
        <v>6.9605625797567697E-2</v>
      </c>
      <c r="D206" s="1" t="s">
        <v>122</v>
      </c>
      <c r="E206" s="1" t="s">
        <v>9</v>
      </c>
      <c r="F206" s="1" t="s">
        <v>126</v>
      </c>
      <c r="G206" s="1">
        <v>13</v>
      </c>
      <c r="H206" s="1">
        <v>1.64485716965263</v>
      </c>
      <c r="I206" s="1">
        <v>0.63573935753393196</v>
      </c>
      <c r="J206" s="1" t="s">
        <v>68</v>
      </c>
      <c r="K206" s="1" t="s">
        <v>118</v>
      </c>
      <c r="L206" s="1" t="s">
        <v>121</v>
      </c>
    </row>
    <row r="207" spans="1:12" x14ac:dyDescent="0.2">
      <c r="A207" s="1">
        <v>-0.75180457114143695</v>
      </c>
      <c r="B207" s="1">
        <v>0.27138963442938702</v>
      </c>
      <c r="C207" s="1">
        <v>5.6023646232684901E-3</v>
      </c>
      <c r="D207" s="1" t="s">
        <v>122</v>
      </c>
      <c r="E207" s="1" t="s">
        <v>9</v>
      </c>
      <c r="F207" s="1" t="s">
        <v>126</v>
      </c>
      <c r="G207" s="1">
        <v>13</v>
      </c>
      <c r="H207" s="1">
        <v>1.64485716965263</v>
      </c>
      <c r="I207" s="1">
        <v>0.44639718596058198</v>
      </c>
      <c r="J207" s="1" t="s">
        <v>66</v>
      </c>
      <c r="K207" s="1" t="s">
        <v>118</v>
      </c>
      <c r="L207" s="1" t="s">
        <v>121</v>
      </c>
    </row>
    <row r="208" spans="1:12" x14ac:dyDescent="0.2">
      <c r="A208" s="1">
        <v>-1.5794071693084699</v>
      </c>
      <c r="B208" s="1">
        <v>0.751928415638903</v>
      </c>
      <c r="C208" s="1">
        <v>3.5687619575389698E-2</v>
      </c>
      <c r="D208" s="1" t="s">
        <v>122</v>
      </c>
      <c r="E208" s="1" t="s">
        <v>9</v>
      </c>
      <c r="F208" s="1" t="s">
        <v>126</v>
      </c>
      <c r="G208" s="1">
        <v>13</v>
      </c>
      <c r="H208" s="1">
        <v>1.64485716965263</v>
      </c>
      <c r="I208" s="1">
        <v>1.2368148455291901</v>
      </c>
      <c r="J208" s="1" t="s">
        <v>69</v>
      </c>
      <c r="K208" s="1" t="s">
        <v>118</v>
      </c>
      <c r="L208" s="1" t="s">
        <v>121</v>
      </c>
    </row>
    <row r="209" spans="1:14" x14ac:dyDescent="0.2">
      <c r="A209" s="1">
        <v>-0.17100116295547499</v>
      </c>
      <c r="B209" s="1">
        <v>9.4248758978293004E-2</v>
      </c>
      <c r="C209" s="1">
        <v>6.9623041235378297E-2</v>
      </c>
      <c r="D209" s="1" t="s">
        <v>8</v>
      </c>
      <c r="E209" s="1" t="s">
        <v>9</v>
      </c>
      <c r="F209" s="1" t="s">
        <v>127</v>
      </c>
      <c r="G209" s="1">
        <v>14</v>
      </c>
      <c r="H209" s="1">
        <v>1.64485716965263</v>
      </c>
      <c r="I209" s="1">
        <v>0.155025746936308</v>
      </c>
      <c r="J209" s="1" t="s">
        <v>67</v>
      </c>
      <c r="K209" s="1" t="s">
        <v>75</v>
      </c>
      <c r="L209" s="1" t="s">
        <v>115</v>
      </c>
    </row>
    <row r="210" spans="1:14" x14ac:dyDescent="0.2">
      <c r="A210" s="1">
        <v>0.22001026307118099</v>
      </c>
      <c r="B210" s="1">
        <v>0.18478682440493399</v>
      </c>
      <c r="C210" s="1">
        <v>0.233804783704404</v>
      </c>
      <c r="D210" s="1" t="s">
        <v>11</v>
      </c>
      <c r="E210" s="1" t="s">
        <v>9</v>
      </c>
      <c r="F210" s="1" t="s">
        <v>127</v>
      </c>
      <c r="G210" s="1">
        <v>14</v>
      </c>
      <c r="H210" s="1">
        <v>1.64485716965263</v>
      </c>
      <c r="I210" s="1">
        <v>0.303947932979796</v>
      </c>
      <c r="J210" s="1" t="s">
        <v>68</v>
      </c>
      <c r="K210" s="1" t="s">
        <v>75</v>
      </c>
      <c r="L210" s="1" t="s">
        <v>115</v>
      </c>
    </row>
    <row r="211" spans="1:14" x14ac:dyDescent="0.2">
      <c r="A211" s="1">
        <v>-0.29161812073673199</v>
      </c>
      <c r="B211" s="1">
        <v>0.103191136611566</v>
      </c>
      <c r="C211" s="1">
        <v>4.7135480688762299E-3</v>
      </c>
      <c r="D211" s="1" t="s">
        <v>12</v>
      </c>
      <c r="E211" s="1" t="s">
        <v>9</v>
      </c>
      <c r="F211" s="1" t="s">
        <v>127</v>
      </c>
      <c r="G211" s="1">
        <v>14</v>
      </c>
      <c r="H211" s="1">
        <v>1.64485716965263</v>
      </c>
      <c r="I211" s="1">
        <v>0.16973468090013699</v>
      </c>
      <c r="J211" s="1" t="s">
        <v>66</v>
      </c>
      <c r="K211" s="1" t="s">
        <v>75</v>
      </c>
      <c r="L211" s="1" t="s">
        <v>115</v>
      </c>
    </row>
    <row r="212" spans="1:14" x14ac:dyDescent="0.2">
      <c r="A212" s="1">
        <v>-8.8778509198283798E-2</v>
      </c>
      <c r="B212" s="1">
        <v>0.38276497165724999</v>
      </c>
      <c r="C212" s="1">
        <v>0.81658472297144702</v>
      </c>
      <c r="D212" s="1" t="s">
        <v>13</v>
      </c>
      <c r="E212" s="1" t="s">
        <v>9</v>
      </c>
      <c r="F212" s="1" t="s">
        <v>127</v>
      </c>
      <c r="G212" s="1">
        <v>14</v>
      </c>
      <c r="H212" s="1">
        <v>1.64485716965263</v>
      </c>
      <c r="I212" s="1">
        <v>0.62959370792231195</v>
      </c>
      <c r="J212" s="1" t="s">
        <v>69</v>
      </c>
      <c r="K212" s="1" t="s">
        <v>75</v>
      </c>
      <c r="L212" s="1" t="s">
        <v>115</v>
      </c>
    </row>
    <row r="213" spans="1:14" x14ac:dyDescent="0.2">
      <c r="A213" s="1">
        <v>0.14309709985906299</v>
      </c>
      <c r="B213" s="1">
        <v>0.35986750994761302</v>
      </c>
      <c r="C213" s="1">
        <v>0.690897031850915</v>
      </c>
      <c r="D213" s="1" t="s">
        <v>29</v>
      </c>
      <c r="E213" s="1" t="s">
        <v>9</v>
      </c>
      <c r="F213" s="1" t="s">
        <v>127</v>
      </c>
      <c r="G213" s="1">
        <v>14</v>
      </c>
      <c r="H213" s="1">
        <v>1.64485716965263</v>
      </c>
      <c r="I213" s="1">
        <v>0.59193065386236898</v>
      </c>
      <c r="J213" s="1" t="s">
        <v>67</v>
      </c>
      <c r="K213" s="1" t="s">
        <v>79</v>
      </c>
      <c r="L213" s="1" t="s">
        <v>98</v>
      </c>
    </row>
    <row r="214" spans="1:14" x14ac:dyDescent="0.2">
      <c r="A214" s="1">
        <v>2.4826101777482701</v>
      </c>
      <c r="B214" s="1">
        <v>2.2356163276988701</v>
      </c>
      <c r="C214" s="1">
        <v>0.26679229266107901</v>
      </c>
      <c r="D214" s="1" t="s">
        <v>30</v>
      </c>
      <c r="E214" s="1" t="s">
        <v>9</v>
      </c>
      <c r="F214" s="1" t="s">
        <v>127</v>
      </c>
      <c r="G214" s="1">
        <v>14</v>
      </c>
      <c r="H214" s="1">
        <v>1.64485716965263</v>
      </c>
      <c r="I214" s="1">
        <v>3.6772695452079698</v>
      </c>
      <c r="J214" s="1" t="s">
        <v>68</v>
      </c>
      <c r="K214" s="1" t="s">
        <v>79</v>
      </c>
      <c r="L214" s="1" t="s">
        <v>98</v>
      </c>
    </row>
    <row r="215" spans="1:14" x14ac:dyDescent="0.2">
      <c r="A215" s="1">
        <v>0.21207233968037401</v>
      </c>
      <c r="B215" s="1">
        <v>0.470110107868209</v>
      </c>
      <c r="C215" s="1">
        <v>0.65190901278255098</v>
      </c>
      <c r="D215" s="1" t="s">
        <v>31</v>
      </c>
      <c r="E215" s="1" t="s">
        <v>9</v>
      </c>
      <c r="F215" s="1" t="s">
        <v>127</v>
      </c>
      <c r="G215" s="1">
        <v>14</v>
      </c>
      <c r="H215" s="1">
        <v>1.64485716965263</v>
      </c>
      <c r="I215" s="1">
        <v>0.77326398145319397</v>
      </c>
      <c r="J215" s="1" t="s">
        <v>66</v>
      </c>
      <c r="K215" s="1" t="s">
        <v>79</v>
      </c>
      <c r="L215" s="1" t="s">
        <v>98</v>
      </c>
    </row>
    <row r="216" spans="1:14" x14ac:dyDescent="0.2">
      <c r="A216" s="1">
        <v>2.7040849622808101</v>
      </c>
      <c r="B216" s="1">
        <v>4.8066190058574296</v>
      </c>
      <c r="C216" s="1">
        <v>0.57372443209536494</v>
      </c>
      <c r="D216" s="1" t="s">
        <v>32</v>
      </c>
      <c r="E216" s="1" t="s">
        <v>9</v>
      </c>
      <c r="F216" s="1" t="s">
        <v>127</v>
      </c>
      <c r="G216" s="1">
        <v>14</v>
      </c>
      <c r="H216" s="1">
        <v>1.64485716965263</v>
      </c>
      <c r="I216" s="1">
        <v>7.9062017335731802</v>
      </c>
      <c r="J216" s="1" t="s">
        <v>69</v>
      </c>
      <c r="K216" s="1" t="s">
        <v>79</v>
      </c>
      <c r="L216" s="1" t="s">
        <v>98</v>
      </c>
    </row>
    <row r="217" spans="1:14" x14ac:dyDescent="0.2">
      <c r="A217" s="1">
        <v>-2.7904063096411899E-2</v>
      </c>
      <c r="B217" s="1">
        <v>0.36601345203740399</v>
      </c>
      <c r="C217" s="1">
        <v>0.93922993962904699</v>
      </c>
      <c r="D217" s="1" t="s">
        <v>123</v>
      </c>
      <c r="E217" s="1" t="s">
        <v>9</v>
      </c>
      <c r="F217" s="1" t="s">
        <v>127</v>
      </c>
      <c r="G217" s="1">
        <v>14</v>
      </c>
      <c r="H217" s="1">
        <v>1.64485716965263</v>
      </c>
      <c r="I217" s="1">
        <v>0.60203985077303201</v>
      </c>
      <c r="J217" s="1" t="s">
        <v>67</v>
      </c>
      <c r="K217" s="1" t="s">
        <v>118</v>
      </c>
      <c r="L217" s="1" t="s">
        <v>98</v>
      </c>
    </row>
    <row r="218" spans="1:14" x14ac:dyDescent="0.2">
      <c r="A218" s="1">
        <v>2.7026204408194499</v>
      </c>
      <c r="B218" s="1">
        <v>2.2459073271678198</v>
      </c>
      <c r="C218" s="1">
        <v>0.22884021672972399</v>
      </c>
      <c r="D218" s="1" t="s">
        <v>123</v>
      </c>
      <c r="E218" s="1" t="s">
        <v>9</v>
      </c>
      <c r="F218" s="1" t="s">
        <v>127</v>
      </c>
      <c r="G218" s="1">
        <v>14</v>
      </c>
      <c r="H218" s="1">
        <v>1.64485716965263</v>
      </c>
      <c r="I218" s="1">
        <v>3.6941967694673599</v>
      </c>
      <c r="J218" s="1" t="s">
        <v>68</v>
      </c>
      <c r="K218" s="1" t="s">
        <v>118</v>
      </c>
      <c r="L218" s="1" t="s">
        <v>98</v>
      </c>
    </row>
    <row r="219" spans="1:14" x14ac:dyDescent="0.2">
      <c r="A219" s="1">
        <v>-7.9545781056357706E-2</v>
      </c>
      <c r="B219" s="1">
        <v>0.47575886302485998</v>
      </c>
      <c r="C219" s="1">
        <v>0.86721458359043901</v>
      </c>
      <c r="D219" s="1" t="s">
        <v>123</v>
      </c>
      <c r="E219" s="1" t="s">
        <v>9</v>
      </c>
      <c r="F219" s="1" t="s">
        <v>127</v>
      </c>
      <c r="G219" s="1">
        <v>14</v>
      </c>
      <c r="H219" s="1">
        <v>1.64485716965263</v>
      </c>
      <c r="I219" s="1">
        <v>0.78255537687222299</v>
      </c>
      <c r="J219" s="1" t="s">
        <v>66</v>
      </c>
      <c r="K219" s="1" t="s">
        <v>118</v>
      </c>
      <c r="L219" s="1" t="s">
        <v>98</v>
      </c>
    </row>
    <row r="220" spans="1:14" x14ac:dyDescent="0.2">
      <c r="A220" s="1">
        <v>2.6153064530825301</v>
      </c>
      <c r="B220" s="1">
        <v>4.8293290259748201</v>
      </c>
      <c r="C220" s="1">
        <v>0.58813120485291803</v>
      </c>
      <c r="D220" s="1" t="s">
        <v>123</v>
      </c>
      <c r="E220" s="1" t="s">
        <v>9</v>
      </c>
      <c r="F220" s="1" t="s">
        <v>127</v>
      </c>
      <c r="G220" s="1">
        <v>14</v>
      </c>
      <c r="H220" s="1">
        <v>1.64485716965263</v>
      </c>
      <c r="I220" s="1">
        <v>7.9435564729862103</v>
      </c>
      <c r="J220" s="1" t="s">
        <v>69</v>
      </c>
      <c r="K220" s="1" t="s">
        <v>118</v>
      </c>
      <c r="L220" s="1" t="s">
        <v>98</v>
      </c>
    </row>
    <row r="221" spans="1:14" x14ac:dyDescent="0.2">
      <c r="A221" s="1">
        <v>-8.9614234202379101E-2</v>
      </c>
      <c r="B221" s="1">
        <v>9.9745440995058096E-2</v>
      </c>
      <c r="C221" s="1">
        <v>0.36895718466667898</v>
      </c>
      <c r="D221" s="1" t="s">
        <v>8</v>
      </c>
      <c r="E221" s="1" t="s">
        <v>9</v>
      </c>
      <c r="F221" s="1" t="s">
        <v>128</v>
      </c>
      <c r="G221" s="1">
        <v>15</v>
      </c>
      <c r="H221" s="1">
        <v>1.64485716975147</v>
      </c>
      <c r="I221" s="1">
        <v>0.16406700377074299</v>
      </c>
      <c r="J221" s="1" t="s">
        <v>67</v>
      </c>
      <c r="K221" s="1" t="s">
        <v>75</v>
      </c>
      <c r="L221" s="1" t="s">
        <v>115</v>
      </c>
      <c r="N221">
        <f>I221/A221</f>
        <v>-1.830814102592502</v>
      </c>
    </row>
    <row r="222" spans="1:14" x14ac:dyDescent="0.2">
      <c r="A222" s="1">
        <v>0.27263301975107501</v>
      </c>
      <c r="B222" s="1">
        <v>0.19548445737373901</v>
      </c>
      <c r="C222" s="1">
        <v>0.16312117091226</v>
      </c>
      <c r="D222" s="1" t="s">
        <v>11</v>
      </c>
      <c r="E222" s="1" t="s">
        <v>9</v>
      </c>
      <c r="F222" s="1" t="s">
        <v>128</v>
      </c>
      <c r="G222" s="1">
        <v>15</v>
      </c>
      <c r="H222" s="1">
        <v>1.64485716975147</v>
      </c>
      <c r="I222" s="1">
        <v>0.32154401128617</v>
      </c>
      <c r="J222" s="1" t="s">
        <v>68</v>
      </c>
      <c r="K222" s="1" t="s">
        <v>75</v>
      </c>
      <c r="L222" s="1" t="s">
        <v>115</v>
      </c>
    </row>
    <row r="223" spans="1:14" x14ac:dyDescent="0.2">
      <c r="A223" s="1">
        <v>-0.206601338064555</v>
      </c>
      <c r="B223" s="1">
        <v>0.11019528304357699</v>
      </c>
      <c r="C223" s="1">
        <v>6.0811901939019003E-2</v>
      </c>
      <c r="D223" s="1" t="s">
        <v>12</v>
      </c>
      <c r="E223" s="1" t="s">
        <v>9</v>
      </c>
      <c r="F223" s="1" t="s">
        <v>128</v>
      </c>
      <c r="G223" s="1">
        <v>15</v>
      </c>
      <c r="H223" s="1">
        <v>1.64485716975147</v>
      </c>
      <c r="I223" s="1">
        <v>0.18125550138701901</v>
      </c>
      <c r="J223" s="1" t="s">
        <v>66</v>
      </c>
      <c r="K223" s="1" t="s">
        <v>75</v>
      </c>
      <c r="L223" s="1" t="s">
        <v>115</v>
      </c>
    </row>
    <row r="224" spans="1:14" x14ac:dyDescent="0.2">
      <c r="A224" s="1">
        <v>0.11394511529389</v>
      </c>
      <c r="B224" s="1">
        <v>0.40956572497275501</v>
      </c>
      <c r="C224" s="1">
        <v>0.78085160195913805</v>
      </c>
      <c r="D224" s="1" t="s">
        <v>13</v>
      </c>
      <c r="E224" s="1" t="s">
        <v>9</v>
      </c>
      <c r="F224" s="1" t="s">
        <v>128</v>
      </c>
      <c r="G224" s="1">
        <v>15</v>
      </c>
      <c r="H224" s="1">
        <v>1.64485716975147</v>
      </c>
      <c r="I224" s="1">
        <v>0.67367711920589501</v>
      </c>
      <c r="J224" s="1" t="s">
        <v>69</v>
      </c>
      <c r="K224" s="1" t="s">
        <v>75</v>
      </c>
      <c r="L224" s="1" t="s">
        <v>115</v>
      </c>
    </row>
    <row r="225" spans="1:14" x14ac:dyDescent="0.2">
      <c r="A225" s="1">
        <v>-0.325025776734153</v>
      </c>
      <c r="B225" s="1">
        <v>0.32508100592730199</v>
      </c>
      <c r="C225" s="1">
        <v>0.31739329590873799</v>
      </c>
      <c r="D225" s="1" t="s">
        <v>14</v>
      </c>
      <c r="E225" s="1" t="s">
        <v>9</v>
      </c>
      <c r="F225" s="1" t="s">
        <v>128</v>
      </c>
      <c r="G225" s="1">
        <v>15</v>
      </c>
      <c r="H225" s="1">
        <v>1.64485716975147</v>
      </c>
      <c r="I225" s="1">
        <v>0.53471182334954204</v>
      </c>
      <c r="J225" s="1" t="s">
        <v>67</v>
      </c>
      <c r="K225" s="1" t="s">
        <v>76</v>
      </c>
      <c r="L225" s="1" t="s">
        <v>116</v>
      </c>
    </row>
    <row r="226" spans="1:14" x14ac:dyDescent="0.2">
      <c r="A226" s="1">
        <v>-0.28181673633381299</v>
      </c>
      <c r="B226" s="1">
        <v>0.79910786624535401</v>
      </c>
      <c r="C226" s="1">
        <v>0.72434037410105601</v>
      </c>
      <c r="D226" s="1" t="s">
        <v>15</v>
      </c>
      <c r="E226" s="1" t="s">
        <v>9</v>
      </c>
      <c r="F226" s="1" t="s">
        <v>128</v>
      </c>
      <c r="G226" s="1">
        <v>15</v>
      </c>
      <c r="H226" s="1">
        <v>1.64485716975147</v>
      </c>
      <c r="I226" s="1">
        <v>1.31441830319847</v>
      </c>
      <c r="J226" s="1" t="s">
        <v>68</v>
      </c>
      <c r="K226" s="1" t="s">
        <v>76</v>
      </c>
      <c r="L226" s="1" t="s">
        <v>116</v>
      </c>
    </row>
    <row r="227" spans="1:14" x14ac:dyDescent="0.2">
      <c r="A227" s="1">
        <v>-0.41754443828149501</v>
      </c>
      <c r="B227" s="1">
        <v>0.34245695505155499</v>
      </c>
      <c r="C227" s="1">
        <v>0.2227457827124</v>
      </c>
      <c r="D227" s="1" t="s">
        <v>16</v>
      </c>
      <c r="E227" s="1" t="s">
        <v>9</v>
      </c>
      <c r="F227" s="1" t="s">
        <v>128</v>
      </c>
      <c r="G227" s="1">
        <v>15</v>
      </c>
      <c r="H227" s="1">
        <v>1.64485716975147</v>
      </c>
      <c r="I227" s="1">
        <v>0.56329277784780596</v>
      </c>
      <c r="J227" s="1" t="s">
        <v>66</v>
      </c>
      <c r="K227" s="1" t="s">
        <v>76</v>
      </c>
      <c r="L227" s="1" t="s">
        <v>116</v>
      </c>
    </row>
    <row r="228" spans="1:14" x14ac:dyDescent="0.2">
      <c r="A228" s="1">
        <v>-0.24313178467871499</v>
      </c>
      <c r="B228" s="1">
        <v>1.54698137151308</v>
      </c>
      <c r="C228" s="1">
        <v>0.87511465215196904</v>
      </c>
      <c r="D228" s="1" t="s">
        <v>17</v>
      </c>
      <c r="E228" s="1" t="s">
        <v>9</v>
      </c>
      <c r="F228" s="1" t="s">
        <v>128</v>
      </c>
      <c r="G228" s="1">
        <v>15</v>
      </c>
      <c r="H228" s="1">
        <v>1.64485716975147</v>
      </c>
      <c r="I228" s="1">
        <v>2.5445634004052602</v>
      </c>
      <c r="J228" s="1" t="s">
        <v>69</v>
      </c>
      <c r="K228" s="1" t="s">
        <v>76</v>
      </c>
      <c r="L228" s="1" t="s">
        <v>116</v>
      </c>
    </row>
    <row r="229" spans="1:14" x14ac:dyDescent="0.2">
      <c r="A229" s="1">
        <v>-0.23830771860975</v>
      </c>
      <c r="B229" s="1">
        <v>0.12900765319739901</v>
      </c>
      <c r="C229" s="1">
        <v>6.4713476053299898E-2</v>
      </c>
      <c r="D229" s="1" t="s">
        <v>19</v>
      </c>
      <c r="E229" s="1" t="s">
        <v>9</v>
      </c>
      <c r="F229" s="1" t="s">
        <v>128</v>
      </c>
      <c r="G229" s="1">
        <v>15</v>
      </c>
      <c r="H229" s="1">
        <v>1.64485716975147</v>
      </c>
      <c r="I229" s="1">
        <v>0.21219916331455299</v>
      </c>
      <c r="J229" s="1" t="s">
        <v>67</v>
      </c>
      <c r="K229" s="1" t="s">
        <v>77</v>
      </c>
      <c r="L229" s="1" t="s">
        <v>119</v>
      </c>
    </row>
    <row r="230" spans="1:14" x14ac:dyDescent="0.2">
      <c r="A230" s="1">
        <v>-3.6131738769214203E-2</v>
      </c>
      <c r="B230" s="1">
        <v>0.332610160365642</v>
      </c>
      <c r="C230" s="1">
        <v>0.91349530728415695</v>
      </c>
      <c r="D230" s="1" t="s">
        <v>20</v>
      </c>
      <c r="E230" s="1" t="s">
        <v>9</v>
      </c>
      <c r="F230" s="1" t="s">
        <v>128</v>
      </c>
      <c r="G230" s="1">
        <v>15</v>
      </c>
      <c r="H230" s="1">
        <v>1.64485716975147</v>
      </c>
      <c r="I230" s="1">
        <v>0.54709620700961104</v>
      </c>
      <c r="J230" s="1" t="s">
        <v>68</v>
      </c>
      <c r="K230" s="1" t="s">
        <v>77</v>
      </c>
      <c r="L230" s="1" t="s">
        <v>119</v>
      </c>
    </row>
    <row r="231" spans="1:14" x14ac:dyDescent="0.2">
      <c r="A231" s="1">
        <v>-0.265211186786383</v>
      </c>
      <c r="B231" s="1">
        <v>0.127731352709332</v>
      </c>
      <c r="C231" s="1">
        <v>3.7864939438406901E-2</v>
      </c>
      <c r="D231" s="1" t="s">
        <v>21</v>
      </c>
      <c r="E231" s="1" t="s">
        <v>9</v>
      </c>
      <c r="F231" s="1" t="s">
        <v>128</v>
      </c>
      <c r="G231" s="1">
        <v>15</v>
      </c>
      <c r="H231" s="1">
        <v>1.64485716975147</v>
      </c>
      <c r="I231" s="1">
        <v>0.21009983130599799</v>
      </c>
      <c r="J231" s="1" t="s">
        <v>66</v>
      </c>
      <c r="K231" s="1" t="s">
        <v>77</v>
      </c>
      <c r="L231" s="1" t="s">
        <v>119</v>
      </c>
    </row>
    <row r="232" spans="1:14" x14ac:dyDescent="0.2">
      <c r="A232" s="1">
        <v>-0.68679534440050105</v>
      </c>
      <c r="B232" s="1">
        <v>0.50473848166758795</v>
      </c>
      <c r="C232" s="1">
        <v>0.173610673016525</v>
      </c>
      <c r="D232" s="1" t="s">
        <v>22</v>
      </c>
      <c r="E232" s="1" t="s">
        <v>9</v>
      </c>
      <c r="F232" s="1" t="s">
        <v>128</v>
      </c>
      <c r="G232" s="1">
        <v>15</v>
      </c>
      <c r="H232" s="1">
        <v>1.64485716975147</v>
      </c>
      <c r="I232" s="1">
        <v>0.83022271042040297</v>
      </c>
      <c r="J232" s="1" t="s">
        <v>69</v>
      </c>
      <c r="K232" s="1" t="s">
        <v>77</v>
      </c>
      <c r="L232" s="1" t="s">
        <v>119</v>
      </c>
    </row>
    <row r="233" spans="1:14" x14ac:dyDescent="0.2">
      <c r="A233" s="1">
        <v>-0.54124316425810903</v>
      </c>
      <c r="B233" s="1">
        <v>0.25913520441766702</v>
      </c>
      <c r="C233" s="1">
        <v>3.6739681408506801E-2</v>
      </c>
      <c r="D233" s="1" t="s">
        <v>24</v>
      </c>
      <c r="E233" s="1" t="s">
        <v>9</v>
      </c>
      <c r="F233" s="1" t="s">
        <v>128</v>
      </c>
      <c r="G233" s="1">
        <v>15</v>
      </c>
      <c r="H233" s="1">
        <v>1.64485716975147</v>
      </c>
      <c r="I233" s="1">
        <v>0.42624039892141202</v>
      </c>
      <c r="J233" s="1" t="s">
        <v>67</v>
      </c>
      <c r="K233" s="1" t="s">
        <v>78</v>
      </c>
      <c r="L233" s="1" t="s">
        <v>121</v>
      </c>
    </row>
    <row r="234" spans="1:14" x14ac:dyDescent="0.2">
      <c r="A234" s="1">
        <v>-0.94360230785150701</v>
      </c>
      <c r="B234" s="1">
        <v>0.38462069983963199</v>
      </c>
      <c r="C234" s="1">
        <v>1.4154353783635699E-2</v>
      </c>
      <c r="D234" s="1" t="s">
        <v>25</v>
      </c>
      <c r="E234" s="1" t="s">
        <v>9</v>
      </c>
      <c r="F234" s="1" t="s">
        <v>128</v>
      </c>
      <c r="G234" s="1">
        <v>15</v>
      </c>
      <c r="H234" s="1">
        <v>1.64485716975147</v>
      </c>
      <c r="I234" s="1">
        <v>0.63264611576604701</v>
      </c>
      <c r="J234" s="1" t="s">
        <v>68</v>
      </c>
      <c r="K234" s="1" t="s">
        <v>78</v>
      </c>
      <c r="L234" s="1" t="s">
        <v>121</v>
      </c>
    </row>
    <row r="235" spans="1:14" x14ac:dyDescent="0.2">
      <c r="A235" s="1">
        <v>-0.39818753393008499</v>
      </c>
      <c r="B235" s="1">
        <v>0.26484996076144501</v>
      </c>
      <c r="C235" s="1">
        <v>0.132724884311927</v>
      </c>
      <c r="D235" s="1" t="s">
        <v>26</v>
      </c>
      <c r="E235" s="1" t="s">
        <v>9</v>
      </c>
      <c r="F235" s="1" t="s">
        <v>128</v>
      </c>
      <c r="G235" s="1">
        <v>15</v>
      </c>
      <c r="H235" s="1">
        <v>1.64485716975147</v>
      </c>
      <c r="I235" s="1">
        <v>0.43564035686685798</v>
      </c>
      <c r="J235" s="1" t="s">
        <v>66</v>
      </c>
      <c r="K235" s="1" t="s">
        <v>78</v>
      </c>
      <c r="L235" s="1" t="s">
        <v>121</v>
      </c>
      <c r="N235">
        <f>I235/A235</f>
        <v>-1.094058250812415</v>
      </c>
    </row>
    <row r="236" spans="1:14" x14ac:dyDescent="0.2">
      <c r="A236" s="1">
        <v>-1.35124211033869</v>
      </c>
      <c r="B236" s="1">
        <v>0.71534579266363996</v>
      </c>
      <c r="C236" s="1">
        <v>5.89011351022991E-2</v>
      </c>
      <c r="D236" s="1" t="s">
        <v>27</v>
      </c>
      <c r="E236" s="1" t="s">
        <v>9</v>
      </c>
      <c r="F236" s="1" t="s">
        <v>128</v>
      </c>
      <c r="G236" s="1">
        <v>15</v>
      </c>
      <c r="H236" s="1">
        <v>1.64485716975147</v>
      </c>
      <c r="I236" s="1">
        <v>1.17664165591434</v>
      </c>
      <c r="J236" s="1" t="s">
        <v>69</v>
      </c>
      <c r="K236" s="1" t="s">
        <v>78</v>
      </c>
      <c r="L236" s="1" t="s">
        <v>121</v>
      </c>
    </row>
    <row r="237" spans="1:14" x14ac:dyDescent="0.2">
      <c r="A237" s="1">
        <v>5.8953345040146397E-2</v>
      </c>
      <c r="B237" s="1">
        <v>0.36042437481839501</v>
      </c>
      <c r="C237" s="1">
        <v>0.87007251393068397</v>
      </c>
      <c r="D237" s="1" t="s">
        <v>29</v>
      </c>
      <c r="E237" s="1" t="s">
        <v>9</v>
      </c>
      <c r="F237" s="1" t="s">
        <v>128</v>
      </c>
      <c r="G237" s="1">
        <v>15</v>
      </c>
      <c r="H237" s="1">
        <v>1.64485716975147</v>
      </c>
      <c r="I237" s="1">
        <v>0.59284661707322694</v>
      </c>
      <c r="J237" s="1" t="s">
        <v>67</v>
      </c>
      <c r="K237" s="1" t="s">
        <v>79</v>
      </c>
      <c r="L237" s="1" t="s">
        <v>98</v>
      </c>
    </row>
    <row r="238" spans="1:14" x14ac:dyDescent="0.2">
      <c r="A238" s="1">
        <v>2.4251670153770899</v>
      </c>
      <c r="B238" s="1">
        <v>2.2345529369916601</v>
      </c>
      <c r="C238" s="1">
        <v>0.27778808410861</v>
      </c>
      <c r="D238" s="1" t="s">
        <v>30</v>
      </c>
      <c r="E238" s="1" t="s">
        <v>9</v>
      </c>
      <c r="F238" s="1" t="s">
        <v>128</v>
      </c>
      <c r="G238" s="1">
        <v>15</v>
      </c>
      <c r="H238" s="1">
        <v>1.64485716975147</v>
      </c>
      <c r="I238" s="1">
        <v>3.67552041959993</v>
      </c>
      <c r="J238" s="1" t="s">
        <v>68</v>
      </c>
      <c r="K238" s="1" t="s">
        <v>79</v>
      </c>
      <c r="L238" s="1" t="s">
        <v>98</v>
      </c>
    </row>
    <row r="239" spans="1:14" x14ac:dyDescent="0.2">
      <c r="A239" s="1">
        <v>0.125396128001598</v>
      </c>
      <c r="B239" s="1">
        <v>0.47097392037067598</v>
      </c>
      <c r="C239" s="1">
        <v>0.79004791453149703</v>
      </c>
      <c r="D239" s="1" t="s">
        <v>31</v>
      </c>
      <c r="E239" s="1" t="s">
        <v>9</v>
      </c>
      <c r="F239" s="1" t="s">
        <v>128</v>
      </c>
      <c r="G239" s="1">
        <v>15</v>
      </c>
      <c r="H239" s="1">
        <v>1.64485716975147</v>
      </c>
      <c r="I239" s="1">
        <v>0.77468482968766395</v>
      </c>
      <c r="J239" s="1" t="s">
        <v>66</v>
      </c>
      <c r="K239" s="1" t="s">
        <v>79</v>
      </c>
      <c r="L239" s="1" t="s">
        <v>98</v>
      </c>
    </row>
    <row r="240" spans="1:14" x14ac:dyDescent="0.2">
      <c r="A240" s="1">
        <v>2.4964642568369602</v>
      </c>
      <c r="B240" s="1">
        <v>4.8041519369469201</v>
      </c>
      <c r="C240" s="1">
        <v>0.60330973897387796</v>
      </c>
      <c r="D240" s="1" t="s">
        <v>32</v>
      </c>
      <c r="E240" s="1" t="s">
        <v>9</v>
      </c>
      <c r="F240" s="1" t="s">
        <v>128</v>
      </c>
      <c r="G240" s="1">
        <v>15</v>
      </c>
      <c r="H240" s="1">
        <v>1.64485716975147</v>
      </c>
      <c r="I240" s="1">
        <v>7.9021437580625502</v>
      </c>
      <c r="J240" s="1" t="s">
        <v>69</v>
      </c>
      <c r="K240" s="1" t="s">
        <v>79</v>
      </c>
      <c r="L240" s="1" t="s">
        <v>98</v>
      </c>
    </row>
    <row r="241" spans="1:12" x14ac:dyDescent="0.2">
      <c r="A241" s="1">
        <v>-0.41464001093653202</v>
      </c>
      <c r="B241" s="1">
        <v>0.337386525111044</v>
      </c>
      <c r="C241" s="1">
        <v>0.21908140037212501</v>
      </c>
      <c r="D241" s="1" t="s">
        <v>117</v>
      </c>
      <c r="E241" s="1" t="s">
        <v>9</v>
      </c>
      <c r="F241" s="1" t="s">
        <v>128</v>
      </c>
      <c r="G241" s="1">
        <v>15</v>
      </c>
      <c r="H241" s="1">
        <v>1.64485716975147</v>
      </c>
      <c r="I241" s="1">
        <v>0.55495264480643403</v>
      </c>
      <c r="J241" s="1" t="s">
        <v>67</v>
      </c>
      <c r="K241" s="1" t="s">
        <v>118</v>
      </c>
      <c r="L241" s="1" t="s">
        <v>116</v>
      </c>
    </row>
    <row r="242" spans="1:12" x14ac:dyDescent="0.2">
      <c r="A242" s="1">
        <v>-9.1837165827383105E-3</v>
      </c>
      <c r="B242" s="1">
        <v>0.82283530153267104</v>
      </c>
      <c r="C242" s="1">
        <v>0.99109495026443595</v>
      </c>
      <c r="D242" s="1" t="s">
        <v>117</v>
      </c>
      <c r="E242" s="1" t="s">
        <v>9</v>
      </c>
      <c r="F242" s="1" t="s">
        <v>128</v>
      </c>
      <c r="G242" s="1">
        <v>15</v>
      </c>
      <c r="H242" s="1">
        <v>1.64485716975147</v>
      </c>
      <c r="I242" s="1">
        <v>1.3534465452506199</v>
      </c>
      <c r="J242" s="1" t="s">
        <v>68</v>
      </c>
      <c r="K242" s="1" t="s">
        <v>118</v>
      </c>
      <c r="L242" s="1" t="s">
        <v>116</v>
      </c>
    </row>
    <row r="243" spans="1:12" x14ac:dyDescent="0.2">
      <c r="A243" s="1">
        <v>-0.62414577634604995</v>
      </c>
      <c r="B243" s="1">
        <v>0.35644522888492802</v>
      </c>
      <c r="C243" s="1">
        <v>7.9941703184112298E-2</v>
      </c>
      <c r="D243" s="1" t="s">
        <v>117</v>
      </c>
      <c r="E243" s="1" t="s">
        <v>9</v>
      </c>
      <c r="F243" s="1" t="s">
        <v>128</v>
      </c>
      <c r="G243" s="1">
        <v>15</v>
      </c>
      <c r="H243" s="1">
        <v>1.64485716975147</v>
      </c>
      <c r="I243" s="1">
        <v>0.58630149035507795</v>
      </c>
      <c r="J243" s="1" t="s">
        <v>66</v>
      </c>
      <c r="K243" s="1" t="s">
        <v>118</v>
      </c>
      <c r="L243" s="1" t="s">
        <v>116</v>
      </c>
    </row>
    <row r="244" spans="1:12" x14ac:dyDescent="0.2">
      <c r="A244" s="1">
        <v>-0.12918666938482501</v>
      </c>
      <c r="B244" s="1">
        <v>1.5870223719057499</v>
      </c>
      <c r="C244" s="1">
        <v>0.93512235950175304</v>
      </c>
      <c r="D244" s="1" t="s">
        <v>117</v>
      </c>
      <c r="E244" s="1" t="s">
        <v>9</v>
      </c>
      <c r="F244" s="1" t="s">
        <v>128</v>
      </c>
      <c r="G244" s="1">
        <v>15</v>
      </c>
      <c r="H244" s="1">
        <v>1.64485716975147</v>
      </c>
      <c r="I244" s="1">
        <v>2.6104251269851599</v>
      </c>
      <c r="J244" s="1" t="s">
        <v>69</v>
      </c>
      <c r="K244" s="1" t="s">
        <v>118</v>
      </c>
      <c r="L244" s="1" t="s">
        <v>116</v>
      </c>
    </row>
    <row r="245" spans="1:12" x14ac:dyDescent="0.2">
      <c r="A245" s="1">
        <v>-0.32792195281212899</v>
      </c>
      <c r="B245" s="1">
        <v>0.13534747236285</v>
      </c>
      <c r="C245" s="1">
        <v>1.5401156636801E-2</v>
      </c>
      <c r="D245" s="1" t="s">
        <v>120</v>
      </c>
      <c r="E245" s="1" t="s">
        <v>9</v>
      </c>
      <c r="F245" s="1" t="s">
        <v>128</v>
      </c>
      <c r="G245" s="1">
        <v>15</v>
      </c>
      <c r="H245" s="1">
        <v>1.64485716975147</v>
      </c>
      <c r="I245" s="1">
        <v>0.222627260323773</v>
      </c>
      <c r="J245" s="1" t="s">
        <v>67</v>
      </c>
      <c r="K245" s="1" t="s">
        <v>118</v>
      </c>
      <c r="L245" s="1" t="s">
        <v>119</v>
      </c>
    </row>
    <row r="246" spans="1:12" x14ac:dyDescent="0.2">
      <c r="A246" s="1">
        <v>0.23650128098186099</v>
      </c>
      <c r="B246" s="1">
        <v>0.33586531465095998</v>
      </c>
      <c r="C246" s="1">
        <v>0.48133655802089598</v>
      </c>
      <c r="D246" s="1" t="s">
        <v>120</v>
      </c>
      <c r="E246" s="1" t="s">
        <v>9</v>
      </c>
      <c r="F246" s="1" t="s">
        <v>128</v>
      </c>
      <c r="G246" s="1">
        <v>15</v>
      </c>
      <c r="H246" s="1">
        <v>1.64485716975147</v>
      </c>
      <c r="I246" s="1">
        <v>0.55245047087446397</v>
      </c>
      <c r="J246" s="1" t="s">
        <v>68</v>
      </c>
      <c r="K246" s="1" t="s">
        <v>118</v>
      </c>
      <c r="L246" s="1" t="s">
        <v>119</v>
      </c>
    </row>
    <row r="247" spans="1:12" x14ac:dyDescent="0.2">
      <c r="A247" s="1">
        <v>-0.471812524850939</v>
      </c>
      <c r="B247" s="1">
        <v>0.134608307084224</v>
      </c>
      <c r="C247" s="1">
        <v>4.5652109565931E-4</v>
      </c>
      <c r="D247" s="1" t="s">
        <v>120</v>
      </c>
      <c r="E247" s="1" t="s">
        <v>9</v>
      </c>
      <c r="F247" s="1" t="s">
        <v>128</v>
      </c>
      <c r="G247" s="1">
        <v>15</v>
      </c>
      <c r="H247" s="1">
        <v>1.64485716975147</v>
      </c>
      <c r="I247" s="1">
        <v>0.22141143901559299</v>
      </c>
      <c r="J247" s="1" t="s">
        <v>66</v>
      </c>
      <c r="K247" s="1" t="s">
        <v>118</v>
      </c>
      <c r="L247" s="1" t="s">
        <v>119</v>
      </c>
    </row>
    <row r="248" spans="1:12" x14ac:dyDescent="0.2">
      <c r="A248" s="1">
        <v>-0.57285022910661099</v>
      </c>
      <c r="B248" s="1">
        <v>0.52930336938400102</v>
      </c>
      <c r="C248" s="1">
        <v>0.27913227973488602</v>
      </c>
      <c r="D248" s="1" t="s">
        <v>120</v>
      </c>
      <c r="E248" s="1" t="s">
        <v>9</v>
      </c>
      <c r="F248" s="1" t="s">
        <v>128</v>
      </c>
      <c r="G248" s="1">
        <v>15</v>
      </c>
      <c r="H248" s="1">
        <v>1.64485716975147</v>
      </c>
      <c r="I248" s="1">
        <v>0.87062844210488399</v>
      </c>
      <c r="J248" s="1" t="s">
        <v>69</v>
      </c>
      <c r="K248" s="1" t="s">
        <v>118</v>
      </c>
      <c r="L248" s="1" t="s">
        <v>119</v>
      </c>
    </row>
    <row r="249" spans="1:12" x14ac:dyDescent="0.2">
      <c r="A249" s="1">
        <v>-0.63085739846048805</v>
      </c>
      <c r="B249" s="1">
        <v>0.27394119501097203</v>
      </c>
      <c r="C249" s="1">
        <v>2.1285310591660202E-2</v>
      </c>
      <c r="D249" s="1" t="s">
        <v>122</v>
      </c>
      <c r="E249" s="1" t="s">
        <v>9</v>
      </c>
      <c r="F249" s="1" t="s">
        <v>128</v>
      </c>
      <c r="G249" s="1">
        <v>15</v>
      </c>
      <c r="H249" s="1">
        <v>1.64485716975147</v>
      </c>
      <c r="I249" s="1">
        <v>0.45059413870408299</v>
      </c>
      <c r="J249" s="1" t="s">
        <v>67</v>
      </c>
      <c r="K249" s="1" t="s">
        <v>118</v>
      </c>
      <c r="L249" s="1" t="s">
        <v>121</v>
      </c>
    </row>
    <row r="250" spans="1:12" x14ac:dyDescent="0.2">
      <c r="A250" s="1">
        <v>-0.67096928810043199</v>
      </c>
      <c r="B250" s="1">
        <v>0.40932426221732898</v>
      </c>
      <c r="C250" s="1">
        <v>0.10116982371970799</v>
      </c>
      <c r="D250" s="1" t="s">
        <v>122</v>
      </c>
      <c r="E250" s="1" t="s">
        <v>9</v>
      </c>
      <c r="F250" s="1" t="s">
        <v>128</v>
      </c>
      <c r="G250" s="1">
        <v>15</v>
      </c>
      <c r="H250" s="1">
        <v>1.64485716975147</v>
      </c>
      <c r="I250" s="1">
        <v>0.67327994746140396</v>
      </c>
      <c r="J250" s="1" t="s">
        <v>68</v>
      </c>
      <c r="K250" s="1" t="s">
        <v>118</v>
      </c>
      <c r="L250" s="1" t="s">
        <v>121</v>
      </c>
    </row>
    <row r="251" spans="1:12" x14ac:dyDescent="0.2">
      <c r="A251" s="1">
        <v>-0.60478887199464004</v>
      </c>
      <c r="B251" s="1">
        <v>0.28186136402940898</v>
      </c>
      <c r="C251" s="1">
        <v>3.1897778511763702E-2</v>
      </c>
      <c r="D251" s="1" t="s">
        <v>122</v>
      </c>
      <c r="E251" s="1" t="s">
        <v>9</v>
      </c>
      <c r="F251" s="1" t="s">
        <v>128</v>
      </c>
      <c r="G251" s="1">
        <v>15</v>
      </c>
      <c r="H251" s="1">
        <v>1.64485716975147</v>
      </c>
      <c r="I251" s="1">
        <v>0.46362168549970301</v>
      </c>
      <c r="J251" s="1" t="s">
        <v>66</v>
      </c>
      <c r="K251" s="1" t="s">
        <v>118</v>
      </c>
      <c r="L251" s="1" t="s">
        <v>121</v>
      </c>
    </row>
    <row r="252" spans="1:12" x14ac:dyDescent="0.2">
      <c r="A252" s="1">
        <v>-1.2372969950448001</v>
      </c>
      <c r="B252" s="1">
        <v>0.77323744122750504</v>
      </c>
      <c r="C252" s="1">
        <v>0.109565729104939</v>
      </c>
      <c r="D252" s="1" t="s">
        <v>122</v>
      </c>
      <c r="E252" s="1" t="s">
        <v>9</v>
      </c>
      <c r="F252" s="1" t="s">
        <v>128</v>
      </c>
      <c r="G252" s="1">
        <v>15</v>
      </c>
      <c r="H252" s="1">
        <v>1.64485716975147</v>
      </c>
      <c r="I252" s="1">
        <v>1.2718651491233399</v>
      </c>
      <c r="J252" s="1" t="s">
        <v>69</v>
      </c>
      <c r="K252" s="1" t="s">
        <v>118</v>
      </c>
      <c r="L252" s="1" t="s">
        <v>121</v>
      </c>
    </row>
    <row r="253" spans="1:12" x14ac:dyDescent="0.2">
      <c r="A253" s="1">
        <v>-3.06608891622327E-2</v>
      </c>
      <c r="B253" s="1">
        <v>0.36611014555118498</v>
      </c>
      <c r="C253" s="1">
        <v>0.933257056014418</v>
      </c>
      <c r="D253" s="1" t="s">
        <v>123</v>
      </c>
      <c r="E253" s="1" t="s">
        <v>9</v>
      </c>
      <c r="F253" s="1" t="s">
        <v>128</v>
      </c>
      <c r="G253" s="1">
        <v>15</v>
      </c>
      <c r="H253" s="1">
        <v>1.64485716975147</v>
      </c>
      <c r="I253" s="1">
        <v>0.60219889782862002</v>
      </c>
      <c r="J253" s="1" t="s">
        <v>67</v>
      </c>
      <c r="K253" s="1" t="s">
        <v>118</v>
      </c>
      <c r="L253" s="1" t="s">
        <v>98</v>
      </c>
    </row>
    <row r="254" spans="1:12" x14ac:dyDescent="0.2">
      <c r="A254" s="1">
        <v>2.6978000351281599</v>
      </c>
      <c r="B254" s="1">
        <v>2.2468331065119602</v>
      </c>
      <c r="C254" s="1">
        <v>0.22986350180130799</v>
      </c>
      <c r="D254" s="1" t="s">
        <v>123</v>
      </c>
      <c r="E254" s="1" t="s">
        <v>9</v>
      </c>
      <c r="F254" s="1" t="s">
        <v>128</v>
      </c>
      <c r="G254" s="1">
        <v>15</v>
      </c>
      <c r="H254" s="1">
        <v>1.64485716975147</v>
      </c>
      <c r="I254" s="1">
        <v>3.6957195444811601</v>
      </c>
      <c r="J254" s="1" t="s">
        <v>68</v>
      </c>
      <c r="K254" s="1" t="s">
        <v>118</v>
      </c>
      <c r="L254" s="1" t="s">
        <v>98</v>
      </c>
    </row>
    <row r="255" spans="1:12" x14ac:dyDescent="0.2">
      <c r="A255" s="1">
        <v>-8.1205210062957098E-2</v>
      </c>
      <c r="B255" s="1">
        <v>0.47604541172141102</v>
      </c>
      <c r="C255" s="1">
        <v>0.86455181961309102</v>
      </c>
      <c r="D255" s="1" t="s">
        <v>123</v>
      </c>
      <c r="E255" s="1" t="s">
        <v>9</v>
      </c>
      <c r="F255" s="1" t="s">
        <v>128</v>
      </c>
      <c r="G255" s="1">
        <v>15</v>
      </c>
      <c r="H255" s="1">
        <v>1.64485716975147</v>
      </c>
      <c r="I255" s="1">
        <v>0.78302670859725299</v>
      </c>
      <c r="J255" s="1" t="s">
        <v>66</v>
      </c>
      <c r="K255" s="1" t="s">
        <v>118</v>
      </c>
      <c r="L255" s="1" t="s">
        <v>98</v>
      </c>
    </row>
    <row r="256" spans="1:12" x14ac:dyDescent="0.2">
      <c r="A256" s="1">
        <v>2.6104093721308499</v>
      </c>
      <c r="B256" s="1">
        <v>4.8305909108545197</v>
      </c>
      <c r="C256" s="1">
        <v>0.58892747619710095</v>
      </c>
      <c r="D256" s="1" t="s">
        <v>123</v>
      </c>
      <c r="E256" s="1" t="s">
        <v>9</v>
      </c>
      <c r="F256" s="1" t="s">
        <v>128</v>
      </c>
      <c r="G256" s="1">
        <v>15</v>
      </c>
      <c r="H256" s="1">
        <v>1.64485716975147</v>
      </c>
      <c r="I256" s="1">
        <v>7.9456320938553402</v>
      </c>
      <c r="J256" s="1" t="s">
        <v>69</v>
      </c>
      <c r="K256" s="1" t="s">
        <v>118</v>
      </c>
      <c r="L256" s="1" t="s">
        <v>98</v>
      </c>
    </row>
  </sheetData>
  <autoFilter ref="A4:L256" xr:uid="{30CDD343-3AB3-45DE-8235-A71818484FD6}"/>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07C7-212A-4ACF-AC38-40360BD80D5F}">
  <sheetPr>
    <tabColor theme="1"/>
  </sheetPr>
  <dimension ref="A1:N256"/>
  <sheetViews>
    <sheetView workbookViewId="0">
      <selection activeCell="N137" sqref="N137"/>
    </sheetView>
  </sheetViews>
  <sheetFormatPr defaultRowHeight="10" x14ac:dyDescent="0.2"/>
  <sheetData>
    <row r="1" spans="1:12" x14ac:dyDescent="0.2">
      <c r="A1" s="1" t="s">
        <v>129</v>
      </c>
      <c r="B1" s="1" t="s">
        <v>130</v>
      </c>
    </row>
    <row r="2" spans="1:12" s="1" customFormat="1" x14ac:dyDescent="0.2">
      <c r="A2" s="1" t="s">
        <v>132</v>
      </c>
      <c r="B2" s="1" t="s">
        <v>133</v>
      </c>
    </row>
    <row r="4" spans="1:12" x14ac:dyDescent="0.2">
      <c r="A4" s="1" t="s">
        <v>0</v>
      </c>
      <c r="B4" s="1" t="s">
        <v>1</v>
      </c>
      <c r="C4" s="1" t="s">
        <v>2</v>
      </c>
      <c r="D4" s="1" t="s">
        <v>3</v>
      </c>
      <c r="E4" s="1" t="s">
        <v>5</v>
      </c>
      <c r="F4" s="1" t="s">
        <v>6</v>
      </c>
      <c r="G4" s="1" t="s">
        <v>7</v>
      </c>
      <c r="H4" s="1" t="s">
        <v>112</v>
      </c>
      <c r="I4" s="1" t="s">
        <v>113</v>
      </c>
      <c r="J4" s="1" t="s">
        <v>72</v>
      </c>
      <c r="K4" s="1" t="s">
        <v>73</v>
      </c>
      <c r="L4" s="1" t="s">
        <v>114</v>
      </c>
    </row>
    <row r="5" spans="1:12" x14ac:dyDescent="0.2">
      <c r="A5" s="1">
        <v>-3.9354490346755998E-2</v>
      </c>
      <c r="B5" s="1">
        <v>8.5217382361305799E-2</v>
      </c>
      <c r="C5" s="1">
        <v>0.64421561688698703</v>
      </c>
      <c r="D5" s="1" t="s">
        <v>36</v>
      </c>
      <c r="E5" s="1" t="s">
        <v>131</v>
      </c>
      <c r="F5" s="1" t="s">
        <v>35</v>
      </c>
      <c r="G5" s="1">
        <v>1</v>
      </c>
      <c r="H5" s="1">
        <v>1.6448559053448599</v>
      </c>
      <c r="I5" s="1">
        <v>0.14017031461502499</v>
      </c>
      <c r="J5" s="1" t="s">
        <v>67</v>
      </c>
      <c r="K5" s="1" t="s">
        <v>75</v>
      </c>
      <c r="L5" s="1" t="s">
        <v>115</v>
      </c>
    </row>
    <row r="6" spans="1:12" x14ac:dyDescent="0.2">
      <c r="A6" s="1">
        <v>-7.5416441611416599E-2</v>
      </c>
      <c r="B6" s="1">
        <v>0.16139547265857501</v>
      </c>
      <c r="C6" s="1">
        <v>0.64030164328528805</v>
      </c>
      <c r="D6" s="1" t="s">
        <v>38</v>
      </c>
      <c r="E6" s="1" t="s">
        <v>131</v>
      </c>
      <c r="F6" s="1" t="s">
        <v>35</v>
      </c>
      <c r="G6" s="1">
        <v>1</v>
      </c>
      <c r="H6" s="1">
        <v>1.6448559053448599</v>
      </c>
      <c r="I6" s="1">
        <v>0.26547229629838198</v>
      </c>
      <c r="J6" s="1" t="s">
        <v>68</v>
      </c>
      <c r="K6" s="1" t="s">
        <v>75</v>
      </c>
      <c r="L6" s="1" t="s">
        <v>115</v>
      </c>
    </row>
    <row r="7" spans="1:12" x14ac:dyDescent="0.2">
      <c r="A7" s="1">
        <v>-7.8519078932787506E-2</v>
      </c>
      <c r="B7" s="1">
        <v>8.2602930694567797E-2</v>
      </c>
      <c r="C7" s="1">
        <v>0.341827897378499</v>
      </c>
      <c r="D7" s="1" t="s">
        <v>39</v>
      </c>
      <c r="E7" s="1" t="s">
        <v>131</v>
      </c>
      <c r="F7" s="1" t="s">
        <v>35</v>
      </c>
      <c r="G7" s="1">
        <v>1</v>
      </c>
      <c r="H7" s="1">
        <v>1.6448559053448599</v>
      </c>
      <c r="I7" s="1">
        <v>0.13586991835175199</v>
      </c>
      <c r="J7" s="1" t="s">
        <v>66</v>
      </c>
      <c r="K7" s="1" t="s">
        <v>75</v>
      </c>
      <c r="L7" s="1" t="s">
        <v>115</v>
      </c>
    </row>
    <row r="8" spans="1:12" x14ac:dyDescent="0.2">
      <c r="A8" s="1">
        <v>0.15696862813778201</v>
      </c>
      <c r="B8" s="1">
        <v>0.32387758506312803</v>
      </c>
      <c r="C8" s="1">
        <v>0.627921826827052</v>
      </c>
      <c r="D8" s="1" t="s">
        <v>40</v>
      </c>
      <c r="E8" s="1" t="s">
        <v>131</v>
      </c>
      <c r="F8" s="1" t="s">
        <v>35</v>
      </c>
      <c r="G8" s="1">
        <v>1</v>
      </c>
      <c r="H8" s="1">
        <v>1.6448559053448599</v>
      </c>
      <c r="I8" s="1">
        <v>0.53273195839991805</v>
      </c>
      <c r="J8" s="1" t="s">
        <v>69</v>
      </c>
      <c r="K8" s="1" t="s">
        <v>75</v>
      </c>
      <c r="L8" s="1" t="s">
        <v>115</v>
      </c>
    </row>
    <row r="9" spans="1:12" x14ac:dyDescent="0.2">
      <c r="A9" s="1">
        <v>-0.19442534497289601</v>
      </c>
      <c r="B9" s="1">
        <v>0.23320828922817199</v>
      </c>
      <c r="C9" s="1">
        <v>0.40445133658017002</v>
      </c>
      <c r="D9" s="1" t="s">
        <v>56</v>
      </c>
      <c r="E9" s="1" t="s">
        <v>131</v>
      </c>
      <c r="F9" s="1" t="s">
        <v>35</v>
      </c>
      <c r="G9" s="1">
        <v>1</v>
      </c>
      <c r="H9" s="1">
        <v>1.6448559053448599</v>
      </c>
      <c r="I9" s="1">
        <v>0.38359403171233197</v>
      </c>
      <c r="J9" s="1" t="s">
        <v>67</v>
      </c>
      <c r="K9" s="1" t="s">
        <v>76</v>
      </c>
      <c r="L9" s="1" t="s">
        <v>116</v>
      </c>
    </row>
    <row r="10" spans="1:12" x14ac:dyDescent="0.2">
      <c r="A10" s="1">
        <v>0.56871397310829497</v>
      </c>
      <c r="B10" s="1">
        <v>0.45505442299103999</v>
      </c>
      <c r="C10" s="1">
        <v>0.21138352800745799</v>
      </c>
      <c r="D10" s="1" t="s">
        <v>57</v>
      </c>
      <c r="E10" s="1" t="s">
        <v>131</v>
      </c>
      <c r="F10" s="1" t="s">
        <v>35</v>
      </c>
      <c r="G10" s="1">
        <v>1</v>
      </c>
      <c r="H10" s="1">
        <v>1.6448559053448599</v>
      </c>
      <c r="I10" s="1">
        <v>0.74849895491011098</v>
      </c>
      <c r="J10" s="1" t="s">
        <v>68</v>
      </c>
      <c r="K10" s="1" t="s">
        <v>76</v>
      </c>
      <c r="L10" s="1" t="s">
        <v>116</v>
      </c>
    </row>
    <row r="11" spans="1:12" x14ac:dyDescent="0.2">
      <c r="A11" s="1">
        <v>0.123800544459695</v>
      </c>
      <c r="B11" s="1">
        <v>0.20792076151960301</v>
      </c>
      <c r="C11" s="1">
        <v>0.55156178942674705</v>
      </c>
      <c r="D11" s="1" t="s">
        <v>58</v>
      </c>
      <c r="E11" s="1" t="s">
        <v>131</v>
      </c>
      <c r="F11" s="1" t="s">
        <v>35</v>
      </c>
      <c r="G11" s="1">
        <v>1</v>
      </c>
      <c r="H11" s="1">
        <v>1.6448559053448599</v>
      </c>
      <c r="I11" s="1">
        <v>0.34199969242931899</v>
      </c>
      <c r="J11" s="1" t="s">
        <v>66</v>
      </c>
      <c r="K11" s="1" t="s">
        <v>76</v>
      </c>
      <c r="L11" s="1" t="s">
        <v>116</v>
      </c>
    </row>
    <row r="12" spans="1:12" x14ac:dyDescent="0.2">
      <c r="A12" s="1">
        <v>1.0656374648100699</v>
      </c>
      <c r="B12" s="1">
        <v>0.97854251441837503</v>
      </c>
      <c r="C12" s="1">
        <v>0.27615217507955803</v>
      </c>
      <c r="D12" s="1" t="s">
        <v>59</v>
      </c>
      <c r="E12" s="1" t="s">
        <v>131</v>
      </c>
      <c r="F12" s="1" t="s">
        <v>35</v>
      </c>
      <c r="G12" s="1">
        <v>1</v>
      </c>
      <c r="H12" s="1">
        <v>1.6448559053448599</v>
      </c>
      <c r="I12" s="1">
        <v>1.60956143347207</v>
      </c>
      <c r="J12" s="1" t="s">
        <v>69</v>
      </c>
      <c r="K12" s="1" t="s">
        <v>76</v>
      </c>
      <c r="L12" s="1" t="s">
        <v>116</v>
      </c>
    </row>
    <row r="13" spans="1:12" x14ac:dyDescent="0.2">
      <c r="A13" s="1">
        <v>-0.23377983531965199</v>
      </c>
      <c r="B13" s="1">
        <v>0.24097868609293299</v>
      </c>
      <c r="C13" s="1">
        <v>0.33198373845357998</v>
      </c>
      <c r="D13" s="1" t="s">
        <v>117</v>
      </c>
      <c r="E13" s="1" t="s">
        <v>131</v>
      </c>
      <c r="F13" s="1" t="s">
        <v>35</v>
      </c>
      <c r="G13" s="1">
        <v>1</v>
      </c>
      <c r="H13" s="1">
        <v>1.6448559053448599</v>
      </c>
      <c r="I13" s="1">
        <v>0.39637521488220601</v>
      </c>
      <c r="J13" s="1" t="s">
        <v>67</v>
      </c>
      <c r="K13" s="1" t="s">
        <v>118</v>
      </c>
      <c r="L13" s="1" t="s">
        <v>116</v>
      </c>
    </row>
    <row r="14" spans="1:12" x14ac:dyDescent="0.2">
      <c r="A14" s="1">
        <v>0.49329753149687799</v>
      </c>
      <c r="B14" s="1">
        <v>0.46899614416541602</v>
      </c>
      <c r="C14" s="1">
        <v>0.29288447117965599</v>
      </c>
      <c r="D14" s="1" t="s">
        <v>117</v>
      </c>
      <c r="E14" s="1" t="s">
        <v>131</v>
      </c>
      <c r="F14" s="1" t="s">
        <v>35</v>
      </c>
      <c r="G14" s="1">
        <v>1</v>
      </c>
      <c r="H14" s="1">
        <v>1.6448559053448599</v>
      </c>
      <c r="I14" s="1">
        <v>0.77143107731445504</v>
      </c>
      <c r="J14" s="1" t="s">
        <v>68</v>
      </c>
      <c r="K14" s="1" t="s">
        <v>118</v>
      </c>
      <c r="L14" s="1" t="s">
        <v>116</v>
      </c>
    </row>
    <row r="15" spans="1:12" x14ac:dyDescent="0.2">
      <c r="A15" s="1">
        <v>4.5281465526907698E-2</v>
      </c>
      <c r="B15" s="1">
        <v>0.216394359080541</v>
      </c>
      <c r="C15" s="1">
        <v>0.83424973349378095</v>
      </c>
      <c r="D15" s="1" t="s">
        <v>117</v>
      </c>
      <c r="E15" s="1" t="s">
        <v>131</v>
      </c>
      <c r="F15" s="1" t="s">
        <v>35</v>
      </c>
      <c r="G15" s="1">
        <v>1</v>
      </c>
      <c r="H15" s="1">
        <v>1.6448559053448599</v>
      </c>
      <c r="I15" s="1">
        <v>0.355937539416944</v>
      </c>
      <c r="J15" s="1" t="s">
        <v>66</v>
      </c>
      <c r="K15" s="1" t="s">
        <v>118</v>
      </c>
      <c r="L15" s="1" t="s">
        <v>116</v>
      </c>
    </row>
    <row r="16" spans="1:12" x14ac:dyDescent="0.2">
      <c r="A16" s="1">
        <v>1.2226060929478499</v>
      </c>
      <c r="B16" s="1">
        <v>1.00492550217063</v>
      </c>
      <c r="C16" s="1">
        <v>0.22375167242645799</v>
      </c>
      <c r="D16" s="1" t="s">
        <v>117</v>
      </c>
      <c r="E16" s="1" t="s">
        <v>131</v>
      </c>
      <c r="F16" s="1" t="s">
        <v>35</v>
      </c>
      <c r="G16" s="1">
        <v>1</v>
      </c>
      <c r="H16" s="1">
        <v>1.6448559053448599</v>
      </c>
      <c r="I16" s="1">
        <v>1.65295764667701</v>
      </c>
      <c r="J16" s="1" t="s">
        <v>69</v>
      </c>
      <c r="K16" s="1" t="s">
        <v>118</v>
      </c>
      <c r="L16" s="1" t="s">
        <v>116</v>
      </c>
    </row>
    <row r="17" spans="1:12" x14ac:dyDescent="0.2">
      <c r="A17" s="1">
        <v>-4.8397051197174197E-2</v>
      </c>
      <c r="B17" s="1">
        <v>8.5939391285166894E-2</v>
      </c>
      <c r="C17" s="1">
        <v>0.57333069338247</v>
      </c>
      <c r="D17" s="1" t="s">
        <v>36</v>
      </c>
      <c r="E17" s="1" t="s">
        <v>131</v>
      </c>
      <c r="F17" s="1" t="s">
        <v>37</v>
      </c>
      <c r="G17" s="1">
        <v>2</v>
      </c>
      <c r="H17" s="1">
        <v>1.6448559053448599</v>
      </c>
      <c r="I17" s="1">
        <v>0.14135791525715</v>
      </c>
      <c r="J17" s="1" t="s">
        <v>67</v>
      </c>
      <c r="K17" s="1" t="s">
        <v>75</v>
      </c>
      <c r="L17" s="1" t="s">
        <v>115</v>
      </c>
    </row>
    <row r="18" spans="1:12" x14ac:dyDescent="0.2">
      <c r="A18" s="1">
        <v>-9.3651831485812895E-2</v>
      </c>
      <c r="B18" s="1">
        <v>0.162016726152104</v>
      </c>
      <c r="C18" s="1">
        <v>0.56323862903822597</v>
      </c>
      <c r="D18" s="1" t="s">
        <v>38</v>
      </c>
      <c r="E18" s="1" t="s">
        <v>131</v>
      </c>
      <c r="F18" s="1" t="s">
        <v>37</v>
      </c>
      <c r="G18" s="1">
        <v>2</v>
      </c>
      <c r="H18" s="1">
        <v>1.6448559053448599</v>
      </c>
      <c r="I18" s="1">
        <v>0.26649416877592902</v>
      </c>
      <c r="J18" s="1" t="s">
        <v>68</v>
      </c>
      <c r="K18" s="1" t="s">
        <v>75</v>
      </c>
      <c r="L18" s="1" t="s">
        <v>115</v>
      </c>
    </row>
    <row r="19" spans="1:12" x14ac:dyDescent="0.2">
      <c r="A19" s="1">
        <v>-9.2947717829033105E-2</v>
      </c>
      <c r="B19" s="1">
        <v>8.3126006621525098E-2</v>
      </c>
      <c r="C19" s="1">
        <v>0.26350141760703699</v>
      </c>
      <c r="D19" s="1" t="s">
        <v>39</v>
      </c>
      <c r="E19" s="1" t="s">
        <v>131</v>
      </c>
      <c r="F19" s="1" t="s">
        <v>37</v>
      </c>
      <c r="G19" s="1">
        <v>2</v>
      </c>
      <c r="H19" s="1">
        <v>1.6448559053448599</v>
      </c>
      <c r="I19" s="1">
        <v>0.136730302879152</v>
      </c>
      <c r="J19" s="1" t="s">
        <v>66</v>
      </c>
      <c r="K19" s="1" t="s">
        <v>75</v>
      </c>
      <c r="L19" s="1" t="s">
        <v>115</v>
      </c>
    </row>
    <row r="20" spans="1:12" x14ac:dyDescent="0.2">
      <c r="A20" s="1">
        <v>9.8707649482982496E-2</v>
      </c>
      <c r="B20" s="1">
        <v>0.324647874295523</v>
      </c>
      <c r="C20" s="1">
        <v>0.76109349943076299</v>
      </c>
      <c r="D20" s="1" t="s">
        <v>40</v>
      </c>
      <c r="E20" s="1" t="s">
        <v>131</v>
      </c>
      <c r="F20" s="1" t="s">
        <v>37</v>
      </c>
      <c r="G20" s="1">
        <v>2</v>
      </c>
      <c r="H20" s="1">
        <v>1.6448559053448599</v>
      </c>
      <c r="I20" s="1">
        <v>0.533998973192647</v>
      </c>
      <c r="J20" s="1" t="s">
        <v>69</v>
      </c>
      <c r="K20" s="1" t="s">
        <v>75</v>
      </c>
      <c r="L20" s="1" t="s">
        <v>115</v>
      </c>
    </row>
    <row r="21" spans="1:12" x14ac:dyDescent="0.2">
      <c r="A21" s="1">
        <v>3.2404518492007699E-2</v>
      </c>
      <c r="B21" s="1">
        <v>0.131202763499152</v>
      </c>
      <c r="C21" s="1">
        <v>0.80492342448089205</v>
      </c>
      <c r="D21" s="1" t="s">
        <v>41</v>
      </c>
      <c r="E21" s="1" t="s">
        <v>131</v>
      </c>
      <c r="F21" s="1" t="s">
        <v>37</v>
      </c>
      <c r="G21" s="1">
        <v>2</v>
      </c>
      <c r="H21" s="1">
        <v>1.6448559053448599</v>
      </c>
      <c r="I21" s="1">
        <v>0.21580964033914499</v>
      </c>
      <c r="J21" s="1" t="s">
        <v>67</v>
      </c>
      <c r="K21" s="1" t="s">
        <v>77</v>
      </c>
      <c r="L21" s="1" t="s">
        <v>119</v>
      </c>
    </row>
    <row r="22" spans="1:12" x14ac:dyDescent="0.2">
      <c r="A22" s="1">
        <v>0.33512649788768101</v>
      </c>
      <c r="B22" s="1">
        <v>0.28275442860067901</v>
      </c>
      <c r="C22" s="1">
        <v>0.23593048439404901</v>
      </c>
      <c r="D22" s="1" t="s">
        <v>42</v>
      </c>
      <c r="E22" s="1" t="s">
        <v>131</v>
      </c>
      <c r="F22" s="1" t="s">
        <v>37</v>
      </c>
      <c r="G22" s="1">
        <v>2</v>
      </c>
      <c r="H22" s="1">
        <v>1.6448559053448599</v>
      </c>
      <c r="I22" s="1">
        <v>0.465090291646239</v>
      </c>
      <c r="J22" s="1" t="s">
        <v>68</v>
      </c>
      <c r="K22" s="1" t="s">
        <v>77</v>
      </c>
      <c r="L22" s="1" t="s">
        <v>119</v>
      </c>
    </row>
    <row r="23" spans="1:12" x14ac:dyDescent="0.2">
      <c r="A23" s="1">
        <v>0.173644315663045</v>
      </c>
      <c r="B23" s="1">
        <v>0.124221947539189</v>
      </c>
      <c r="C23" s="1">
        <v>0.162156968586781</v>
      </c>
      <c r="D23" s="1" t="s">
        <v>43</v>
      </c>
      <c r="E23" s="1" t="s">
        <v>131</v>
      </c>
      <c r="F23" s="1" t="s">
        <v>37</v>
      </c>
      <c r="G23" s="1">
        <v>2</v>
      </c>
      <c r="H23" s="1">
        <v>1.6448559053448599</v>
      </c>
      <c r="I23" s="1">
        <v>0.204327203983274</v>
      </c>
      <c r="J23" s="1" t="s">
        <v>66</v>
      </c>
      <c r="K23" s="1" t="s">
        <v>77</v>
      </c>
      <c r="L23" s="1" t="s">
        <v>119</v>
      </c>
    </row>
    <row r="24" spans="1:12" x14ac:dyDescent="0.2">
      <c r="A24" s="1">
        <v>0.85999589929974496</v>
      </c>
      <c r="B24" s="1">
        <v>0.58030786770057696</v>
      </c>
      <c r="C24" s="1">
        <v>0.13835010206413201</v>
      </c>
      <c r="D24" s="1" t="s">
        <v>44</v>
      </c>
      <c r="E24" s="1" t="s">
        <v>131</v>
      </c>
      <c r="F24" s="1" t="s">
        <v>37</v>
      </c>
      <c r="G24" s="1">
        <v>2</v>
      </c>
      <c r="H24" s="1">
        <v>1.6448559053448599</v>
      </c>
      <c r="I24" s="1">
        <v>0.95452282310537795</v>
      </c>
      <c r="J24" s="1" t="s">
        <v>69</v>
      </c>
      <c r="K24" s="1" t="s">
        <v>77</v>
      </c>
      <c r="L24" s="1" t="s">
        <v>119</v>
      </c>
    </row>
    <row r="25" spans="1:12" x14ac:dyDescent="0.2">
      <c r="A25" s="1">
        <v>-1.5992532705166498E-2</v>
      </c>
      <c r="B25" s="1">
        <v>0.145152686179403</v>
      </c>
      <c r="C25" s="1">
        <v>0.91226878865463401</v>
      </c>
      <c r="D25" s="1" t="s">
        <v>120</v>
      </c>
      <c r="E25" s="1" t="s">
        <v>131</v>
      </c>
      <c r="F25" s="1" t="s">
        <v>37</v>
      </c>
      <c r="G25" s="1">
        <v>2</v>
      </c>
      <c r="H25" s="1">
        <v>1.6448559053448599</v>
      </c>
      <c r="I25" s="1">
        <v>0.238755253038861</v>
      </c>
      <c r="J25" s="1" t="s">
        <v>67</v>
      </c>
      <c r="K25" s="1" t="s">
        <v>118</v>
      </c>
      <c r="L25" s="1" t="s">
        <v>119</v>
      </c>
    </row>
    <row r="26" spans="1:12" x14ac:dyDescent="0.2">
      <c r="A26" s="1">
        <v>0.24147466640186799</v>
      </c>
      <c r="B26" s="1">
        <v>0.306531700752183</v>
      </c>
      <c r="C26" s="1">
        <v>0.43083498850326202</v>
      </c>
      <c r="D26" s="1" t="s">
        <v>120</v>
      </c>
      <c r="E26" s="1" t="s">
        <v>131</v>
      </c>
      <c r="F26" s="1" t="s">
        <v>37</v>
      </c>
      <c r="G26" s="1">
        <v>2</v>
      </c>
      <c r="H26" s="1">
        <v>1.6448559053448599</v>
      </c>
      <c r="I26" s="1">
        <v>0.50420047815763203</v>
      </c>
      <c r="J26" s="1" t="s">
        <v>68</v>
      </c>
      <c r="K26" s="1" t="s">
        <v>118</v>
      </c>
      <c r="L26" s="1" t="s">
        <v>119</v>
      </c>
    </row>
    <row r="27" spans="1:12" x14ac:dyDescent="0.2">
      <c r="A27" s="1">
        <v>8.0696597834012104E-2</v>
      </c>
      <c r="B27" s="1">
        <v>0.13900116110862801</v>
      </c>
      <c r="C27" s="1">
        <v>0.56154652689781603</v>
      </c>
      <c r="D27" s="1" t="s">
        <v>120</v>
      </c>
      <c r="E27" s="1" t="s">
        <v>131</v>
      </c>
      <c r="F27" s="1" t="s">
        <v>37</v>
      </c>
      <c r="G27" s="1">
        <v>2</v>
      </c>
      <c r="H27" s="1">
        <v>1.6448559053448599</v>
      </c>
      <c r="I27" s="1">
        <v>0.22863688069932001</v>
      </c>
      <c r="J27" s="1" t="s">
        <v>66</v>
      </c>
      <c r="K27" s="1" t="s">
        <v>118</v>
      </c>
      <c r="L27" s="1" t="s">
        <v>119</v>
      </c>
    </row>
    <row r="28" spans="1:12" x14ac:dyDescent="0.2">
      <c r="A28" s="1">
        <v>0.95870354878272701</v>
      </c>
      <c r="B28" s="1">
        <v>0.62856495255491796</v>
      </c>
      <c r="C28" s="1">
        <v>0.127203234187449</v>
      </c>
      <c r="D28" s="1" t="s">
        <v>120</v>
      </c>
      <c r="E28" s="1" t="s">
        <v>131</v>
      </c>
      <c r="F28" s="1" t="s">
        <v>37</v>
      </c>
      <c r="G28" s="1">
        <v>2</v>
      </c>
      <c r="H28" s="1">
        <v>1.6448559053448599</v>
      </c>
      <c r="I28" s="1">
        <v>1.0338987741027701</v>
      </c>
      <c r="J28" s="1" t="s">
        <v>69</v>
      </c>
      <c r="K28" s="1" t="s">
        <v>118</v>
      </c>
      <c r="L28" s="1" t="s">
        <v>119</v>
      </c>
    </row>
    <row r="29" spans="1:12" x14ac:dyDescent="0.2">
      <c r="A29" s="1">
        <v>-4.32158612539763E-2</v>
      </c>
      <c r="B29" s="1">
        <v>8.5081243507542398E-2</v>
      </c>
      <c r="C29" s="1">
        <v>0.61149810802958304</v>
      </c>
      <c r="D29" s="1" t="s">
        <v>36</v>
      </c>
      <c r="E29" s="1" t="s">
        <v>131</v>
      </c>
      <c r="F29" s="1" t="s">
        <v>45</v>
      </c>
      <c r="G29" s="1">
        <v>3</v>
      </c>
      <c r="H29" s="1">
        <v>1.6448559053448599</v>
      </c>
      <c r="I29" s="1">
        <v>0.13994638581746499</v>
      </c>
      <c r="J29" s="1" t="s">
        <v>67</v>
      </c>
      <c r="K29" s="1" t="s">
        <v>75</v>
      </c>
      <c r="L29" s="1" t="s">
        <v>115</v>
      </c>
    </row>
    <row r="30" spans="1:12" x14ac:dyDescent="0.2">
      <c r="A30" s="1">
        <v>-6.1367111795302298E-2</v>
      </c>
      <c r="B30" s="1">
        <v>0.16157519967744299</v>
      </c>
      <c r="C30" s="1">
        <v>0.70409009318608795</v>
      </c>
      <c r="D30" s="1" t="s">
        <v>38</v>
      </c>
      <c r="E30" s="1" t="s">
        <v>131</v>
      </c>
      <c r="F30" s="1" t="s">
        <v>45</v>
      </c>
      <c r="G30" s="1">
        <v>3</v>
      </c>
      <c r="H30" s="1">
        <v>1.6448559053448599</v>
      </c>
      <c r="I30" s="1">
        <v>0.26576792134671801</v>
      </c>
      <c r="J30" s="1" t="s">
        <v>68</v>
      </c>
      <c r="K30" s="1" t="s">
        <v>75</v>
      </c>
      <c r="L30" s="1" t="s">
        <v>115</v>
      </c>
    </row>
    <row r="31" spans="1:12" x14ac:dyDescent="0.2">
      <c r="A31" s="1">
        <v>-7.7730466922838706E-2</v>
      </c>
      <c r="B31" s="1">
        <v>8.25332585626707E-2</v>
      </c>
      <c r="C31" s="1">
        <v>0.346291389654865</v>
      </c>
      <c r="D31" s="1" t="s">
        <v>39</v>
      </c>
      <c r="E31" s="1" t="s">
        <v>131</v>
      </c>
      <c r="F31" s="1" t="s">
        <v>45</v>
      </c>
      <c r="G31" s="1">
        <v>3</v>
      </c>
      <c r="H31" s="1">
        <v>1.6448559053448599</v>
      </c>
      <c r="I31" s="1">
        <v>0.13575531773416299</v>
      </c>
      <c r="J31" s="1" t="s">
        <v>66</v>
      </c>
      <c r="K31" s="1" t="s">
        <v>75</v>
      </c>
      <c r="L31" s="1" t="s">
        <v>115</v>
      </c>
    </row>
    <row r="32" spans="1:12" x14ac:dyDescent="0.2">
      <c r="A32" s="1">
        <v>0.18174262111922501</v>
      </c>
      <c r="B32" s="1">
        <v>0.32378409892702298</v>
      </c>
      <c r="C32" s="1">
        <v>0.574587742979909</v>
      </c>
      <c r="D32" s="1" t="s">
        <v>40</v>
      </c>
      <c r="E32" s="1" t="s">
        <v>131</v>
      </c>
      <c r="F32" s="1" t="s">
        <v>45</v>
      </c>
      <c r="G32" s="1">
        <v>3</v>
      </c>
      <c r="H32" s="1">
        <v>1.6448559053448599</v>
      </c>
      <c r="I32" s="1">
        <v>0.53257818717687799</v>
      </c>
      <c r="J32" s="1" t="s">
        <v>69</v>
      </c>
      <c r="K32" s="1" t="s">
        <v>75</v>
      </c>
      <c r="L32" s="1" t="s">
        <v>115</v>
      </c>
    </row>
    <row r="33" spans="1:12" x14ac:dyDescent="0.2">
      <c r="A33" s="1">
        <v>-4.5856905450701403E-2</v>
      </c>
      <c r="B33" s="1">
        <v>0.21298417587478899</v>
      </c>
      <c r="C33" s="1">
        <v>0.82952832540829702</v>
      </c>
      <c r="D33" s="1" t="s">
        <v>46</v>
      </c>
      <c r="E33" s="1" t="s">
        <v>131</v>
      </c>
      <c r="F33" s="1" t="s">
        <v>45</v>
      </c>
      <c r="G33" s="1">
        <v>3</v>
      </c>
      <c r="H33" s="1">
        <v>1.6448559053448599</v>
      </c>
      <c r="I33" s="1">
        <v>0.35032827943265499</v>
      </c>
      <c r="J33" s="1" t="s">
        <v>67</v>
      </c>
      <c r="K33" s="1" t="s">
        <v>78</v>
      </c>
      <c r="L33" s="1" t="s">
        <v>121</v>
      </c>
    </row>
    <row r="34" spans="1:12" x14ac:dyDescent="0.2">
      <c r="A34" s="1">
        <v>6.2759353066172405E-2</v>
      </c>
      <c r="B34" s="1">
        <v>0.35696670231386401</v>
      </c>
      <c r="C34" s="1">
        <v>0.86044098375018596</v>
      </c>
      <c r="D34" s="1" t="s">
        <v>47</v>
      </c>
      <c r="E34" s="1" t="s">
        <v>131</v>
      </c>
      <c r="F34" s="1" t="s">
        <v>45</v>
      </c>
      <c r="G34" s="1">
        <v>3</v>
      </c>
      <c r="H34" s="1">
        <v>1.6448559053448599</v>
      </c>
      <c r="I34" s="1">
        <v>0.58715878831243995</v>
      </c>
      <c r="J34" s="1" t="s">
        <v>68</v>
      </c>
      <c r="K34" s="1" t="s">
        <v>78</v>
      </c>
      <c r="L34" s="1" t="s">
        <v>121</v>
      </c>
    </row>
    <row r="35" spans="1:12" x14ac:dyDescent="0.2">
      <c r="A35" s="1">
        <v>7.1943307582016197E-2</v>
      </c>
      <c r="B35" s="1">
        <v>0.18783521310967799</v>
      </c>
      <c r="C35" s="1">
        <v>0.70171032935524003</v>
      </c>
      <c r="D35" s="1" t="s">
        <v>48</v>
      </c>
      <c r="E35" s="1" t="s">
        <v>131</v>
      </c>
      <c r="F35" s="1" t="s">
        <v>45</v>
      </c>
      <c r="G35" s="1">
        <v>3</v>
      </c>
      <c r="H35" s="1">
        <v>1.6448559053448599</v>
      </c>
      <c r="I35" s="1">
        <v>0.30896185951516397</v>
      </c>
      <c r="J35" s="1" t="s">
        <v>66</v>
      </c>
      <c r="K35" s="1" t="s">
        <v>78</v>
      </c>
      <c r="L35" s="1" t="s">
        <v>121</v>
      </c>
    </row>
    <row r="36" spans="1:12" x14ac:dyDescent="0.2">
      <c r="A36" s="1">
        <v>0.16517283452069401</v>
      </c>
      <c r="B36" s="1">
        <v>0.83793567943562497</v>
      </c>
      <c r="C36" s="1">
        <v>0.843734670052254</v>
      </c>
      <c r="D36" s="1" t="s">
        <v>49</v>
      </c>
      <c r="E36" s="1" t="s">
        <v>131</v>
      </c>
      <c r="F36" s="1" t="s">
        <v>45</v>
      </c>
      <c r="G36" s="1">
        <v>3</v>
      </c>
      <c r="H36" s="1">
        <v>1.6448559053448599</v>
      </c>
      <c r="I36" s="1">
        <v>1.3782834506188499</v>
      </c>
      <c r="J36" s="1" t="s">
        <v>69</v>
      </c>
      <c r="K36" s="1" t="s">
        <v>78</v>
      </c>
      <c r="L36" s="1" t="s">
        <v>121</v>
      </c>
    </row>
    <row r="37" spans="1:12" x14ac:dyDescent="0.2">
      <c r="A37" s="1">
        <v>-8.9072766704677606E-2</v>
      </c>
      <c r="B37" s="1">
        <v>0.223464128651818</v>
      </c>
      <c r="C37" s="1">
        <v>0.69018820421040294</v>
      </c>
      <c r="D37" s="1" t="s">
        <v>122</v>
      </c>
      <c r="E37" s="1" t="s">
        <v>131</v>
      </c>
      <c r="F37" s="1" t="s">
        <v>45</v>
      </c>
      <c r="G37" s="1">
        <v>3</v>
      </c>
      <c r="H37" s="1">
        <v>1.6448559053448599</v>
      </c>
      <c r="I37" s="1">
        <v>0.36756629164568699</v>
      </c>
      <c r="J37" s="1" t="s">
        <v>67</v>
      </c>
      <c r="K37" s="1" t="s">
        <v>118</v>
      </c>
      <c r="L37" s="1" t="s">
        <v>121</v>
      </c>
    </row>
    <row r="38" spans="1:12" x14ac:dyDescent="0.2">
      <c r="A38" s="1">
        <v>1.39224127087011E-3</v>
      </c>
      <c r="B38" s="1">
        <v>0.37700062175614202</v>
      </c>
      <c r="C38" s="1">
        <v>0.99705346673010697</v>
      </c>
      <c r="D38" s="1" t="s">
        <v>122</v>
      </c>
      <c r="E38" s="1" t="s">
        <v>131</v>
      </c>
      <c r="F38" s="1" t="s">
        <v>45</v>
      </c>
      <c r="G38" s="1">
        <v>3</v>
      </c>
      <c r="H38" s="1">
        <v>1.6448559053448599</v>
      </c>
      <c r="I38" s="1">
        <v>0.62011169901427499</v>
      </c>
      <c r="J38" s="1" t="s">
        <v>68</v>
      </c>
      <c r="K38" s="1" t="s">
        <v>118</v>
      </c>
      <c r="L38" s="1" t="s">
        <v>121</v>
      </c>
    </row>
    <row r="39" spans="1:12" x14ac:dyDescent="0.2">
      <c r="A39" s="1">
        <v>-5.7871593408225204E-3</v>
      </c>
      <c r="B39" s="1">
        <v>0.19890901492855301</v>
      </c>
      <c r="C39" s="1">
        <v>0.97678922695451798</v>
      </c>
      <c r="D39" s="1" t="s">
        <v>122</v>
      </c>
      <c r="E39" s="1" t="s">
        <v>131</v>
      </c>
      <c r="F39" s="1" t="s">
        <v>45</v>
      </c>
      <c r="G39" s="1">
        <v>3</v>
      </c>
      <c r="H39" s="1">
        <v>1.6448559053448599</v>
      </c>
      <c r="I39" s="1">
        <v>0.32717666783156002</v>
      </c>
      <c r="J39" s="1" t="s">
        <v>66</v>
      </c>
      <c r="K39" s="1" t="s">
        <v>118</v>
      </c>
      <c r="L39" s="1" t="s">
        <v>121</v>
      </c>
    </row>
    <row r="40" spans="1:12" x14ac:dyDescent="0.2">
      <c r="A40" s="1">
        <v>0.34691545563991799</v>
      </c>
      <c r="B40" s="1">
        <v>0.87382234133534897</v>
      </c>
      <c r="C40" s="1">
        <v>0.691360847785504</v>
      </c>
      <c r="D40" s="1" t="s">
        <v>122</v>
      </c>
      <c r="E40" s="1" t="s">
        <v>131</v>
      </c>
      <c r="F40" s="1" t="s">
        <v>45</v>
      </c>
      <c r="G40" s="1">
        <v>3</v>
      </c>
      <c r="H40" s="1">
        <v>1.6448559053448599</v>
      </c>
      <c r="I40" s="1">
        <v>1.4373118383677199</v>
      </c>
      <c r="J40" s="1" t="s">
        <v>69</v>
      </c>
      <c r="K40" s="1" t="s">
        <v>118</v>
      </c>
      <c r="L40" s="1" t="s">
        <v>121</v>
      </c>
    </row>
    <row r="41" spans="1:12" x14ac:dyDescent="0.2">
      <c r="A41" s="1">
        <v>-3.9483831453713203E-2</v>
      </c>
      <c r="B41" s="1">
        <v>8.5287058206755306E-2</v>
      </c>
      <c r="C41" s="1">
        <v>0.64339877866426498</v>
      </c>
      <c r="D41" s="1" t="s">
        <v>36</v>
      </c>
      <c r="E41" s="1" t="s">
        <v>131</v>
      </c>
      <c r="F41" s="1" t="s">
        <v>50</v>
      </c>
      <c r="G41" s="1">
        <v>4</v>
      </c>
      <c r="H41" s="1">
        <v>1.6448559053448599</v>
      </c>
      <c r="I41" s="1">
        <v>0.140284921340872</v>
      </c>
      <c r="J41" s="1" t="s">
        <v>67</v>
      </c>
      <c r="K41" s="1" t="s">
        <v>75</v>
      </c>
      <c r="L41" s="1" t="s">
        <v>115</v>
      </c>
    </row>
    <row r="42" spans="1:12" x14ac:dyDescent="0.2">
      <c r="A42" s="1">
        <v>-5.6232978210217298E-2</v>
      </c>
      <c r="B42" s="1">
        <v>0.16106358769843299</v>
      </c>
      <c r="C42" s="1">
        <v>0.72698787338350701</v>
      </c>
      <c r="D42" s="1" t="s">
        <v>38</v>
      </c>
      <c r="E42" s="1" t="s">
        <v>131</v>
      </c>
      <c r="F42" s="1" t="s">
        <v>50</v>
      </c>
      <c r="G42" s="1">
        <v>4</v>
      </c>
      <c r="H42" s="1">
        <v>1.6448559053448599</v>
      </c>
      <c r="I42" s="1">
        <v>0.26492639336179802</v>
      </c>
      <c r="J42" s="1" t="s">
        <v>68</v>
      </c>
      <c r="K42" s="1" t="s">
        <v>75</v>
      </c>
      <c r="L42" s="1" t="s">
        <v>115</v>
      </c>
    </row>
    <row r="43" spans="1:12" x14ac:dyDescent="0.2">
      <c r="A43" s="1">
        <v>-6.3863438931491004E-2</v>
      </c>
      <c r="B43" s="1">
        <v>8.2371729702675797E-2</v>
      </c>
      <c r="C43" s="1">
        <v>0.43815811575718</v>
      </c>
      <c r="D43" s="1" t="s">
        <v>39</v>
      </c>
      <c r="E43" s="1" t="s">
        <v>131</v>
      </c>
      <c r="F43" s="1" t="s">
        <v>50</v>
      </c>
      <c r="G43" s="1">
        <v>4</v>
      </c>
      <c r="H43" s="1">
        <v>1.6448559053448599</v>
      </c>
      <c r="I43" s="1">
        <v>0.13548962603491699</v>
      </c>
      <c r="J43" s="1" t="s">
        <v>66</v>
      </c>
      <c r="K43" s="1" t="s">
        <v>75</v>
      </c>
      <c r="L43" s="1" t="s">
        <v>115</v>
      </c>
    </row>
    <row r="44" spans="1:12" x14ac:dyDescent="0.2">
      <c r="A44" s="1">
        <v>0.21220154833896199</v>
      </c>
      <c r="B44" s="1">
        <v>0.32380198985465702</v>
      </c>
      <c r="C44" s="1">
        <v>0.512246807279782</v>
      </c>
      <c r="D44" s="1" t="s">
        <v>40</v>
      </c>
      <c r="E44" s="1" t="s">
        <v>131</v>
      </c>
      <c r="F44" s="1" t="s">
        <v>50</v>
      </c>
      <c r="G44" s="1">
        <v>4</v>
      </c>
      <c r="H44" s="1">
        <v>1.6448559053448599</v>
      </c>
      <c r="I44" s="1">
        <v>0.532607615174849</v>
      </c>
      <c r="J44" s="1" t="s">
        <v>69</v>
      </c>
      <c r="K44" s="1" t="s">
        <v>75</v>
      </c>
      <c r="L44" s="1" t="s">
        <v>115</v>
      </c>
    </row>
    <row r="45" spans="1:12" x14ac:dyDescent="0.2">
      <c r="A45" s="1">
        <v>-0.20815422210667001</v>
      </c>
      <c r="B45" s="1">
        <v>0.17123603075576699</v>
      </c>
      <c r="C45" s="1">
        <v>0.22413842402568099</v>
      </c>
      <c r="D45" s="1" t="s">
        <v>51</v>
      </c>
      <c r="E45" s="1" t="s">
        <v>131</v>
      </c>
      <c r="F45" s="1" t="s">
        <v>50</v>
      </c>
      <c r="G45" s="1">
        <v>4</v>
      </c>
      <c r="H45" s="1">
        <v>1.6448559053448599</v>
      </c>
      <c r="I45" s="1">
        <v>0.28165859639643798</v>
      </c>
      <c r="J45" s="1" t="s">
        <v>67</v>
      </c>
      <c r="K45" s="1" t="s">
        <v>79</v>
      </c>
      <c r="L45" s="1" t="s">
        <v>98</v>
      </c>
    </row>
    <row r="46" spans="1:12" x14ac:dyDescent="0.2">
      <c r="A46" s="1">
        <v>-0.10023636922268001</v>
      </c>
      <c r="B46" s="1">
        <v>0.55608053791864998</v>
      </c>
      <c r="C46" s="1">
        <v>0.85695233490674205</v>
      </c>
      <c r="D46" s="1" t="s">
        <v>52</v>
      </c>
      <c r="E46" s="1" t="s">
        <v>131</v>
      </c>
      <c r="F46" s="1" t="s">
        <v>50</v>
      </c>
      <c r="G46" s="1">
        <v>4</v>
      </c>
      <c r="H46" s="1">
        <v>1.6448559053448599</v>
      </c>
      <c r="I46" s="1">
        <v>0.91467235664283797</v>
      </c>
      <c r="J46" s="1" t="s">
        <v>68</v>
      </c>
      <c r="K46" s="1" t="s">
        <v>79</v>
      </c>
      <c r="L46" s="1" t="s">
        <v>98</v>
      </c>
    </row>
    <row r="47" spans="1:12" x14ac:dyDescent="0.2">
      <c r="A47" s="1">
        <v>-0.41288832493932598</v>
      </c>
      <c r="B47" s="1">
        <v>0.24193084928144301</v>
      </c>
      <c r="C47" s="1">
        <v>8.7889864720375493E-2</v>
      </c>
      <c r="D47" s="1" t="s">
        <v>53</v>
      </c>
      <c r="E47" s="1" t="s">
        <v>131</v>
      </c>
      <c r="F47" s="1" t="s">
        <v>50</v>
      </c>
      <c r="G47" s="1">
        <v>4</v>
      </c>
      <c r="H47" s="1">
        <v>1.6448559053448599</v>
      </c>
      <c r="I47" s="1">
        <v>0.39794138612567798</v>
      </c>
      <c r="J47" s="1" t="s">
        <v>66</v>
      </c>
      <c r="K47" s="1" t="s">
        <v>79</v>
      </c>
      <c r="L47" s="1" t="s">
        <v>98</v>
      </c>
    </row>
    <row r="48" spans="1:12" x14ac:dyDescent="0.2">
      <c r="A48" s="1">
        <v>-0.89797881426695503</v>
      </c>
      <c r="B48" s="1">
        <v>0.87702733951769096</v>
      </c>
      <c r="C48" s="1">
        <v>0.305887985923809</v>
      </c>
      <c r="D48" s="1" t="s">
        <v>54</v>
      </c>
      <c r="E48" s="1" t="s">
        <v>131</v>
      </c>
      <c r="F48" s="1" t="s">
        <v>50</v>
      </c>
      <c r="G48" s="1">
        <v>4</v>
      </c>
      <c r="H48" s="1">
        <v>1.6448559053448599</v>
      </c>
      <c r="I48" s="1">
        <v>1.4425835985545701</v>
      </c>
      <c r="J48" s="1" t="s">
        <v>69</v>
      </c>
      <c r="K48" s="1" t="s">
        <v>79</v>
      </c>
      <c r="L48" s="1" t="s">
        <v>98</v>
      </c>
    </row>
    <row r="49" spans="1:12" x14ac:dyDescent="0.2">
      <c r="A49" s="1">
        <v>-0.24763805356038299</v>
      </c>
      <c r="B49" s="1">
        <v>0.18221486591632399</v>
      </c>
      <c r="C49" s="1">
        <v>0.17413304673487401</v>
      </c>
      <c r="D49" s="1" t="s">
        <v>123</v>
      </c>
      <c r="E49" s="1" t="s">
        <v>131</v>
      </c>
      <c r="F49" s="1" t="s">
        <v>50</v>
      </c>
      <c r="G49" s="1">
        <v>4</v>
      </c>
      <c r="H49" s="1">
        <v>1.6448559053448599</v>
      </c>
      <c r="I49" s="1">
        <v>0.29971719824408799</v>
      </c>
      <c r="J49" s="1" t="s">
        <v>67</v>
      </c>
      <c r="K49" s="1" t="s">
        <v>118</v>
      </c>
      <c r="L49" s="1" t="s">
        <v>98</v>
      </c>
    </row>
    <row r="50" spans="1:12" x14ac:dyDescent="0.2">
      <c r="A50" s="1">
        <v>-0.156469347432897</v>
      </c>
      <c r="B50" s="1">
        <v>0.56894000223242303</v>
      </c>
      <c r="C50" s="1">
        <v>0.78330167611444801</v>
      </c>
      <c r="D50" s="1" t="s">
        <v>123</v>
      </c>
      <c r="E50" s="1" t="s">
        <v>131</v>
      </c>
      <c r="F50" s="1" t="s">
        <v>50</v>
      </c>
      <c r="G50" s="1">
        <v>4</v>
      </c>
      <c r="H50" s="1">
        <v>1.6448559053448599</v>
      </c>
      <c r="I50" s="1">
        <v>0.935824322458919</v>
      </c>
      <c r="J50" s="1" t="s">
        <v>68</v>
      </c>
      <c r="K50" s="1" t="s">
        <v>118</v>
      </c>
      <c r="L50" s="1" t="s">
        <v>98</v>
      </c>
    </row>
    <row r="51" spans="1:12" x14ac:dyDescent="0.2">
      <c r="A51" s="1">
        <v>-0.47675176387081702</v>
      </c>
      <c r="B51" s="1">
        <v>0.25078201463767003</v>
      </c>
      <c r="C51" s="1">
        <v>5.72945275984982E-2</v>
      </c>
      <c r="D51" s="1" t="s">
        <v>123</v>
      </c>
      <c r="E51" s="1" t="s">
        <v>131</v>
      </c>
      <c r="F51" s="1" t="s">
        <v>50</v>
      </c>
      <c r="G51" s="1">
        <v>4</v>
      </c>
      <c r="H51" s="1">
        <v>1.6448559053448599</v>
      </c>
      <c r="I51" s="1">
        <v>0.41250027773105202</v>
      </c>
      <c r="J51" s="1" t="s">
        <v>66</v>
      </c>
      <c r="K51" s="1" t="s">
        <v>118</v>
      </c>
      <c r="L51" s="1" t="s">
        <v>98</v>
      </c>
    </row>
    <row r="52" spans="1:12" x14ac:dyDescent="0.2">
      <c r="A52" s="1">
        <v>-0.68577726592799304</v>
      </c>
      <c r="B52" s="1">
        <v>0.91050484580753399</v>
      </c>
      <c r="C52" s="1">
        <v>0.45133989221193599</v>
      </c>
      <c r="D52" s="1" t="s">
        <v>123</v>
      </c>
      <c r="E52" s="1" t="s">
        <v>131</v>
      </c>
      <c r="F52" s="1" t="s">
        <v>50</v>
      </c>
      <c r="G52" s="1">
        <v>4</v>
      </c>
      <c r="H52" s="1">
        <v>1.6448559053448599</v>
      </c>
      <c r="I52" s="1">
        <v>1.4976492724716299</v>
      </c>
      <c r="J52" s="1" t="s">
        <v>69</v>
      </c>
      <c r="K52" s="1" t="s">
        <v>118</v>
      </c>
      <c r="L52" s="1" t="s">
        <v>98</v>
      </c>
    </row>
    <row r="53" spans="1:12" x14ac:dyDescent="0.2">
      <c r="A53" s="1">
        <v>-4.2466646608619901E-2</v>
      </c>
      <c r="B53" s="1">
        <v>8.6194026355467204E-2</v>
      </c>
      <c r="C53" s="1">
        <v>0.622234169483319</v>
      </c>
      <c r="D53" s="1" t="s">
        <v>36</v>
      </c>
      <c r="E53" s="1" t="s">
        <v>131</v>
      </c>
      <c r="F53" s="1" t="s">
        <v>55</v>
      </c>
      <c r="G53" s="1">
        <v>5</v>
      </c>
      <c r="H53" s="1">
        <v>1.6448559053857399</v>
      </c>
      <c r="I53" s="1">
        <v>0.14177675325976499</v>
      </c>
      <c r="J53" s="1" t="s">
        <v>67</v>
      </c>
      <c r="K53" s="1" t="s">
        <v>75</v>
      </c>
      <c r="L53" s="1" t="s">
        <v>115</v>
      </c>
    </row>
    <row r="54" spans="1:12" x14ac:dyDescent="0.2">
      <c r="A54" s="1">
        <v>-9.0471353752672498E-2</v>
      </c>
      <c r="B54" s="1">
        <v>0.162605110766084</v>
      </c>
      <c r="C54" s="1">
        <v>0.57794657741743904</v>
      </c>
      <c r="D54" s="1" t="s">
        <v>38</v>
      </c>
      <c r="E54" s="1" t="s">
        <v>131</v>
      </c>
      <c r="F54" s="1" t="s">
        <v>55</v>
      </c>
      <c r="G54" s="1">
        <v>5</v>
      </c>
      <c r="H54" s="1">
        <v>1.6448559053857399</v>
      </c>
      <c r="I54" s="1">
        <v>0.26746197668949701</v>
      </c>
      <c r="J54" s="1" t="s">
        <v>68</v>
      </c>
      <c r="K54" s="1" t="s">
        <v>75</v>
      </c>
      <c r="L54" s="1" t="s">
        <v>115</v>
      </c>
    </row>
    <row r="55" spans="1:12" x14ac:dyDescent="0.2">
      <c r="A55" s="1">
        <v>-8.5243637411430095E-2</v>
      </c>
      <c r="B55" s="1">
        <v>8.3225570742475705E-2</v>
      </c>
      <c r="C55" s="1">
        <v>0.30571844871689502</v>
      </c>
      <c r="D55" s="1" t="s">
        <v>39</v>
      </c>
      <c r="E55" s="1" t="s">
        <v>131</v>
      </c>
      <c r="F55" s="1" t="s">
        <v>55</v>
      </c>
      <c r="G55" s="1">
        <v>5</v>
      </c>
      <c r="H55" s="1">
        <v>1.6448559053857399</v>
      </c>
      <c r="I55" s="1">
        <v>0.13689407151485999</v>
      </c>
      <c r="J55" s="1" t="s">
        <v>66</v>
      </c>
      <c r="K55" s="1" t="s">
        <v>75</v>
      </c>
      <c r="L55" s="1" t="s">
        <v>115</v>
      </c>
    </row>
    <row r="56" spans="1:12" x14ac:dyDescent="0.2">
      <c r="A56" s="1">
        <v>0.119681500399251</v>
      </c>
      <c r="B56" s="1">
        <v>0.32545773312108001</v>
      </c>
      <c r="C56" s="1">
        <v>0.713072558397576</v>
      </c>
      <c r="D56" s="1" t="s">
        <v>40</v>
      </c>
      <c r="E56" s="1" t="s">
        <v>131</v>
      </c>
      <c r="F56" s="1" t="s">
        <v>55</v>
      </c>
      <c r="G56" s="1">
        <v>5</v>
      </c>
      <c r="H56" s="1">
        <v>1.6448559053857399</v>
      </c>
      <c r="I56" s="1">
        <v>0.53533107427766602</v>
      </c>
      <c r="J56" s="1" t="s">
        <v>69</v>
      </c>
      <c r="K56" s="1" t="s">
        <v>75</v>
      </c>
      <c r="L56" s="1" t="s">
        <v>115</v>
      </c>
    </row>
    <row r="57" spans="1:12" x14ac:dyDescent="0.2">
      <c r="A57" s="1">
        <v>-0.27216774140185501</v>
      </c>
      <c r="B57" s="1">
        <v>0.25846903999695298</v>
      </c>
      <c r="C57" s="1">
        <v>0.29234165217921798</v>
      </c>
      <c r="D57" s="1" t="s">
        <v>56</v>
      </c>
      <c r="E57" s="1" t="s">
        <v>131</v>
      </c>
      <c r="F57" s="1" t="s">
        <v>55</v>
      </c>
      <c r="G57" s="1">
        <v>5</v>
      </c>
      <c r="H57" s="1">
        <v>1.6448559053857399</v>
      </c>
      <c r="I57" s="1">
        <v>0.425144326798371</v>
      </c>
      <c r="J57" s="1" t="s">
        <v>67</v>
      </c>
      <c r="K57" s="1" t="s">
        <v>76</v>
      </c>
      <c r="L57" s="1" t="s">
        <v>116</v>
      </c>
    </row>
    <row r="58" spans="1:12" x14ac:dyDescent="0.2">
      <c r="A58" s="1">
        <v>0.37440374749334099</v>
      </c>
      <c r="B58" s="1">
        <v>0.52308051743480299</v>
      </c>
      <c r="C58" s="1">
        <v>0.474135511892807</v>
      </c>
      <c r="D58" s="1" t="s">
        <v>57</v>
      </c>
      <c r="E58" s="1" t="s">
        <v>131</v>
      </c>
      <c r="F58" s="1" t="s">
        <v>55</v>
      </c>
      <c r="G58" s="1">
        <v>5</v>
      </c>
      <c r="H58" s="1">
        <v>1.6448559053857399</v>
      </c>
      <c r="I58" s="1">
        <v>0.86039207809486495</v>
      </c>
      <c r="J58" s="1" t="s">
        <v>68</v>
      </c>
      <c r="K58" s="1" t="s">
        <v>76</v>
      </c>
      <c r="L58" s="1" t="s">
        <v>116</v>
      </c>
    </row>
    <row r="59" spans="1:12" x14ac:dyDescent="0.2">
      <c r="A59" s="1">
        <v>-7.8224066776664096E-3</v>
      </c>
      <c r="B59" s="1">
        <v>0.24498770441970899</v>
      </c>
      <c r="C59" s="1">
        <v>0.97452804893675704</v>
      </c>
      <c r="D59" s="1" t="s">
        <v>58</v>
      </c>
      <c r="E59" s="1" t="s">
        <v>131</v>
      </c>
      <c r="F59" s="1" t="s">
        <v>55</v>
      </c>
      <c r="G59" s="1">
        <v>5</v>
      </c>
      <c r="H59" s="1">
        <v>1.6448559053857399</v>
      </c>
      <c r="I59" s="1">
        <v>0.40296947236165498</v>
      </c>
      <c r="J59" s="1" t="s">
        <v>66</v>
      </c>
      <c r="K59" s="1" t="s">
        <v>76</v>
      </c>
      <c r="L59" s="1" t="s">
        <v>116</v>
      </c>
    </row>
    <row r="60" spans="1:12" x14ac:dyDescent="0.2">
      <c r="A60" s="1">
        <v>0.48861550425863398</v>
      </c>
      <c r="B60" s="1">
        <v>1.12025036559726</v>
      </c>
      <c r="C60" s="1">
        <v>0.66271618688572997</v>
      </c>
      <c r="D60" s="1" t="s">
        <v>59</v>
      </c>
      <c r="E60" s="1" t="s">
        <v>131</v>
      </c>
      <c r="F60" s="1" t="s">
        <v>55</v>
      </c>
      <c r="G60" s="1">
        <v>5</v>
      </c>
      <c r="H60" s="1">
        <v>1.6448559053857399</v>
      </c>
      <c r="I60" s="1">
        <v>1.84265042936319</v>
      </c>
      <c r="J60" s="1" t="s">
        <v>69</v>
      </c>
      <c r="K60" s="1" t="s">
        <v>76</v>
      </c>
      <c r="L60" s="1" t="s">
        <v>116</v>
      </c>
    </row>
    <row r="61" spans="1:12" x14ac:dyDescent="0.2">
      <c r="A61" s="1">
        <v>0.117471501613976</v>
      </c>
      <c r="B61" s="1">
        <v>0.14544860151242001</v>
      </c>
      <c r="C61" s="1">
        <v>0.41929262492102198</v>
      </c>
      <c r="D61" s="1" t="s">
        <v>41</v>
      </c>
      <c r="E61" s="1" t="s">
        <v>131</v>
      </c>
      <c r="F61" s="1" t="s">
        <v>55</v>
      </c>
      <c r="G61" s="1">
        <v>5</v>
      </c>
      <c r="H61" s="1">
        <v>1.6448559053857399</v>
      </c>
      <c r="I61" s="1">
        <v>0.23924199112780201</v>
      </c>
      <c r="J61" s="1" t="s">
        <v>67</v>
      </c>
      <c r="K61" s="1" t="s">
        <v>77</v>
      </c>
      <c r="L61" s="1" t="s">
        <v>119</v>
      </c>
    </row>
    <row r="62" spans="1:12" x14ac:dyDescent="0.2">
      <c r="A62" s="1">
        <v>0.24706679489550701</v>
      </c>
      <c r="B62" s="1">
        <v>0.32933183333940402</v>
      </c>
      <c r="C62" s="1">
        <v>0.45313076786622503</v>
      </c>
      <c r="D62" s="1" t="s">
        <v>42</v>
      </c>
      <c r="E62" s="1" t="s">
        <v>131</v>
      </c>
      <c r="F62" s="1" t="s">
        <v>55</v>
      </c>
      <c r="G62" s="1">
        <v>5</v>
      </c>
      <c r="H62" s="1">
        <v>1.6448559053857399</v>
      </c>
      <c r="I62" s="1">
        <v>0.54170341089983198</v>
      </c>
      <c r="J62" s="1" t="s">
        <v>68</v>
      </c>
      <c r="K62" s="1" t="s">
        <v>77</v>
      </c>
      <c r="L62" s="1" t="s">
        <v>119</v>
      </c>
    </row>
    <row r="63" spans="1:12" x14ac:dyDescent="0.2">
      <c r="A63" s="1">
        <v>0.19804689589681401</v>
      </c>
      <c r="B63" s="1">
        <v>0.14641009364786001</v>
      </c>
      <c r="C63" s="1">
        <v>0.17615639607945299</v>
      </c>
      <c r="D63" s="1" t="s">
        <v>43</v>
      </c>
      <c r="E63" s="1" t="s">
        <v>131</v>
      </c>
      <c r="F63" s="1" t="s">
        <v>55</v>
      </c>
      <c r="G63" s="1">
        <v>5</v>
      </c>
      <c r="H63" s="1">
        <v>1.6448559053857399</v>
      </c>
      <c r="I63" s="1">
        <v>0.240823507144761</v>
      </c>
      <c r="J63" s="1" t="s">
        <v>66</v>
      </c>
      <c r="K63" s="1" t="s">
        <v>77</v>
      </c>
      <c r="L63" s="1" t="s">
        <v>119</v>
      </c>
    </row>
    <row r="64" spans="1:12" x14ac:dyDescent="0.2">
      <c r="A64" s="1">
        <v>0.79090152617805198</v>
      </c>
      <c r="B64" s="1">
        <v>0.667710752984365</v>
      </c>
      <c r="C64" s="1">
        <v>0.23621671971018399</v>
      </c>
      <c r="D64" s="1" t="s">
        <v>44</v>
      </c>
      <c r="E64" s="1" t="s">
        <v>131</v>
      </c>
      <c r="F64" s="1" t="s">
        <v>55</v>
      </c>
      <c r="G64" s="1">
        <v>5</v>
      </c>
      <c r="H64" s="1">
        <v>1.6448559053857399</v>
      </c>
      <c r="I64" s="1">
        <v>1.09828797513589</v>
      </c>
      <c r="J64" s="1" t="s">
        <v>69</v>
      </c>
      <c r="K64" s="1" t="s">
        <v>77</v>
      </c>
      <c r="L64" s="1" t="s">
        <v>119</v>
      </c>
    </row>
    <row r="65" spans="1:12" x14ac:dyDescent="0.2">
      <c r="A65" s="1">
        <v>-3.7376215403751897E-2</v>
      </c>
      <c r="B65" s="1">
        <v>0.21626877315062101</v>
      </c>
      <c r="C65" s="1">
        <v>0.86279062008118301</v>
      </c>
      <c r="D65" s="1" t="s">
        <v>46</v>
      </c>
      <c r="E65" s="1" t="s">
        <v>131</v>
      </c>
      <c r="F65" s="1" t="s">
        <v>55</v>
      </c>
      <c r="G65" s="1">
        <v>5</v>
      </c>
      <c r="H65" s="1">
        <v>1.6448559053857399</v>
      </c>
      <c r="I65" s="1">
        <v>0.35573096866732901</v>
      </c>
      <c r="J65" s="1" t="s">
        <v>67</v>
      </c>
      <c r="K65" s="1" t="s">
        <v>78</v>
      </c>
      <c r="L65" s="1" t="s">
        <v>121</v>
      </c>
    </row>
    <row r="66" spans="1:12" x14ac:dyDescent="0.2">
      <c r="A66" s="1">
        <v>3.2664740249502698E-3</v>
      </c>
      <c r="B66" s="1">
        <v>0.36771437315962402</v>
      </c>
      <c r="C66" s="1">
        <v>0.99291234139342799</v>
      </c>
      <c r="D66" s="1" t="s">
        <v>47</v>
      </c>
      <c r="E66" s="1" t="s">
        <v>131</v>
      </c>
      <c r="F66" s="1" t="s">
        <v>55</v>
      </c>
      <c r="G66" s="1">
        <v>5</v>
      </c>
      <c r="H66" s="1">
        <v>1.6448559053857399</v>
      </c>
      <c r="I66" s="1">
        <v>0.60483715818682304</v>
      </c>
      <c r="J66" s="1" t="s">
        <v>68</v>
      </c>
      <c r="K66" s="1" t="s">
        <v>78</v>
      </c>
      <c r="L66" s="1" t="s">
        <v>121</v>
      </c>
    </row>
    <row r="67" spans="1:12" x14ac:dyDescent="0.2">
      <c r="A67" s="1">
        <v>5.3684847824644701E-2</v>
      </c>
      <c r="B67" s="1">
        <v>0.192932922851552</v>
      </c>
      <c r="C67" s="1">
        <v>0.780815520193755</v>
      </c>
      <c r="D67" s="1" t="s">
        <v>48</v>
      </c>
      <c r="E67" s="1" t="s">
        <v>131</v>
      </c>
      <c r="F67" s="1" t="s">
        <v>55</v>
      </c>
      <c r="G67" s="1">
        <v>5</v>
      </c>
      <c r="H67" s="1">
        <v>1.6448559053857399</v>
      </c>
      <c r="I67" s="1">
        <v>0.31734685749570701</v>
      </c>
      <c r="J67" s="1" t="s">
        <v>66</v>
      </c>
      <c r="K67" s="1" t="s">
        <v>78</v>
      </c>
      <c r="L67" s="1" t="s">
        <v>121</v>
      </c>
    </row>
    <row r="68" spans="1:12" x14ac:dyDescent="0.2">
      <c r="A68" s="1">
        <v>3.9143207726218897E-2</v>
      </c>
      <c r="B68" s="1">
        <v>0.85853936212513704</v>
      </c>
      <c r="C68" s="1">
        <v>0.96363482688144497</v>
      </c>
      <c r="D68" s="1" t="s">
        <v>49</v>
      </c>
      <c r="E68" s="1" t="s">
        <v>131</v>
      </c>
      <c r="F68" s="1" t="s">
        <v>55</v>
      </c>
      <c r="G68" s="1">
        <v>5</v>
      </c>
      <c r="H68" s="1">
        <v>1.6448559053857399</v>
      </c>
      <c r="I68" s="1">
        <v>1.41217353979764</v>
      </c>
      <c r="J68" s="1" t="s">
        <v>69</v>
      </c>
      <c r="K68" s="1" t="s">
        <v>78</v>
      </c>
      <c r="L68" s="1" t="s">
        <v>121</v>
      </c>
    </row>
    <row r="69" spans="1:12" x14ac:dyDescent="0.2">
      <c r="A69" s="1">
        <v>-0.20174252171153401</v>
      </c>
      <c r="B69" s="1">
        <v>0.175563324537269</v>
      </c>
      <c r="C69" s="1">
        <v>0.25050880576562901</v>
      </c>
      <c r="D69" s="1" t="s">
        <v>51</v>
      </c>
      <c r="E69" s="1" t="s">
        <v>131</v>
      </c>
      <c r="F69" s="1" t="s">
        <v>55</v>
      </c>
      <c r="G69" s="1">
        <v>5</v>
      </c>
      <c r="H69" s="1">
        <v>1.6448559053857399</v>
      </c>
      <c r="I69" s="1">
        <v>0.28877637113428001</v>
      </c>
      <c r="J69" s="1" t="s">
        <v>67</v>
      </c>
      <c r="K69" s="1" t="s">
        <v>79</v>
      </c>
      <c r="L69" s="1" t="s">
        <v>98</v>
      </c>
    </row>
    <row r="70" spans="1:12" x14ac:dyDescent="0.2">
      <c r="A70" s="1">
        <v>-0.189458134826374</v>
      </c>
      <c r="B70" s="1">
        <v>0.53811997512486098</v>
      </c>
      <c r="C70" s="1">
        <v>0.72478276227434102</v>
      </c>
      <c r="D70" s="1" t="s">
        <v>52</v>
      </c>
      <c r="E70" s="1" t="s">
        <v>131</v>
      </c>
      <c r="F70" s="1" t="s">
        <v>55</v>
      </c>
      <c r="G70" s="1">
        <v>5</v>
      </c>
      <c r="H70" s="1">
        <v>1.6448559053857399</v>
      </c>
      <c r="I70" s="1">
        <v>0.88512981889015596</v>
      </c>
      <c r="J70" s="1" t="s">
        <v>68</v>
      </c>
      <c r="K70" s="1" t="s">
        <v>79</v>
      </c>
      <c r="L70" s="1" t="s">
        <v>98</v>
      </c>
    </row>
    <row r="71" spans="1:12" x14ac:dyDescent="0.2">
      <c r="A71" s="1">
        <v>-0.45329520891346298</v>
      </c>
      <c r="B71" s="1">
        <v>0.24148380473881401</v>
      </c>
      <c r="C71" s="1">
        <v>6.0501442941404901E-2</v>
      </c>
      <c r="D71" s="1" t="s">
        <v>53</v>
      </c>
      <c r="E71" s="1" t="s">
        <v>131</v>
      </c>
      <c r="F71" s="1" t="s">
        <v>55</v>
      </c>
      <c r="G71" s="1">
        <v>5</v>
      </c>
      <c r="H71" s="1">
        <v>1.6448559053857399</v>
      </c>
      <c r="I71" s="1">
        <v>0.39720606227965599</v>
      </c>
      <c r="J71" s="1" t="s">
        <v>66</v>
      </c>
      <c r="K71" s="1" t="s">
        <v>79</v>
      </c>
      <c r="L71" s="1" t="s">
        <v>98</v>
      </c>
    </row>
    <row r="72" spans="1:12" x14ac:dyDescent="0.2">
      <c r="A72" s="1">
        <v>-1.10955759109501</v>
      </c>
      <c r="B72" s="1">
        <v>0.84941892406865804</v>
      </c>
      <c r="C72" s="1">
        <v>0.19146635413947</v>
      </c>
      <c r="D72" s="1" t="s">
        <v>54</v>
      </c>
      <c r="E72" s="1" t="s">
        <v>131</v>
      </c>
      <c r="F72" s="1" t="s">
        <v>55</v>
      </c>
      <c r="G72" s="1">
        <v>5</v>
      </c>
      <c r="H72" s="1">
        <v>1.6448559053857399</v>
      </c>
      <c r="I72" s="1">
        <v>1.3971717334007401</v>
      </c>
      <c r="J72" s="1" t="s">
        <v>69</v>
      </c>
      <c r="K72" s="1" t="s">
        <v>79</v>
      </c>
      <c r="L72" s="1" t="s">
        <v>98</v>
      </c>
    </row>
    <row r="73" spans="1:12" x14ac:dyDescent="0.2">
      <c r="A73" s="1">
        <v>-0.314634388010475</v>
      </c>
      <c r="B73" s="1">
        <v>0.27109309453045299</v>
      </c>
      <c r="C73" s="1">
        <v>0.24579940299130901</v>
      </c>
      <c r="D73" s="1" t="s">
        <v>117</v>
      </c>
      <c r="E73" s="1" t="s">
        <v>131</v>
      </c>
      <c r="F73" s="1" t="s">
        <v>55</v>
      </c>
      <c r="G73" s="1">
        <v>5</v>
      </c>
      <c r="H73" s="1">
        <v>1.6448559053857399</v>
      </c>
      <c r="I73" s="1">
        <v>0.44590907744771202</v>
      </c>
      <c r="J73" s="1" t="s">
        <v>67</v>
      </c>
      <c r="K73" s="1" t="s">
        <v>118</v>
      </c>
      <c r="L73" s="1" t="s">
        <v>116</v>
      </c>
    </row>
    <row r="74" spans="1:12" x14ac:dyDescent="0.2">
      <c r="A74" s="1">
        <v>0.28393239374066798</v>
      </c>
      <c r="B74" s="1">
        <v>0.54251234452679198</v>
      </c>
      <c r="C74" s="1">
        <v>0.60071990971851297</v>
      </c>
      <c r="D74" s="1" t="s">
        <v>117</v>
      </c>
      <c r="E74" s="1" t="s">
        <v>131</v>
      </c>
      <c r="F74" s="1" t="s">
        <v>55</v>
      </c>
      <c r="G74" s="1">
        <v>5</v>
      </c>
      <c r="H74" s="1">
        <v>1.6448559053857399</v>
      </c>
      <c r="I74" s="1">
        <v>0.89235463363955803</v>
      </c>
      <c r="J74" s="1" t="s">
        <v>68</v>
      </c>
      <c r="K74" s="1" t="s">
        <v>118</v>
      </c>
      <c r="L74" s="1" t="s">
        <v>116</v>
      </c>
    </row>
    <row r="75" spans="1:12" x14ac:dyDescent="0.2">
      <c r="A75" s="1">
        <v>-9.3066044089096495E-2</v>
      </c>
      <c r="B75" s="1">
        <v>0.25715881770765903</v>
      </c>
      <c r="C75" s="1">
        <v>0.71742609558266301</v>
      </c>
      <c r="D75" s="1" t="s">
        <v>117</v>
      </c>
      <c r="E75" s="1" t="s">
        <v>131</v>
      </c>
      <c r="F75" s="1" t="s">
        <v>55</v>
      </c>
      <c r="G75" s="1">
        <v>5</v>
      </c>
      <c r="H75" s="1">
        <v>1.6448559053857399</v>
      </c>
      <c r="I75" s="1">
        <v>0.42298919992845901</v>
      </c>
      <c r="J75" s="1" t="s">
        <v>66</v>
      </c>
      <c r="K75" s="1" t="s">
        <v>118</v>
      </c>
      <c r="L75" s="1" t="s">
        <v>116</v>
      </c>
    </row>
    <row r="76" spans="1:12" x14ac:dyDescent="0.2">
      <c r="A76" s="1">
        <v>0.60829700465788505</v>
      </c>
      <c r="B76" s="1">
        <v>1.1595017821067499</v>
      </c>
      <c r="C76" s="1">
        <v>0.599848046332072</v>
      </c>
      <c r="D76" s="1" t="s">
        <v>117</v>
      </c>
      <c r="E76" s="1" t="s">
        <v>131</v>
      </c>
      <c r="F76" s="1" t="s">
        <v>55</v>
      </c>
      <c r="G76" s="1">
        <v>5</v>
      </c>
      <c r="H76" s="1">
        <v>1.6448559053857399</v>
      </c>
      <c r="I76" s="1">
        <v>1.90721335360358</v>
      </c>
      <c r="J76" s="1" t="s">
        <v>69</v>
      </c>
      <c r="K76" s="1" t="s">
        <v>118</v>
      </c>
      <c r="L76" s="1" t="s">
        <v>116</v>
      </c>
    </row>
    <row r="77" spans="1:12" x14ac:dyDescent="0.2">
      <c r="A77" s="1">
        <v>7.5004855005355794E-2</v>
      </c>
      <c r="B77" s="1">
        <v>0.16043468092461899</v>
      </c>
      <c r="C77" s="1">
        <v>0.64013502513281295</v>
      </c>
      <c r="D77" s="1" t="s">
        <v>120</v>
      </c>
      <c r="E77" s="1" t="s">
        <v>131</v>
      </c>
      <c r="F77" s="1" t="s">
        <v>55</v>
      </c>
      <c r="G77" s="1">
        <v>5</v>
      </c>
      <c r="H77" s="1">
        <v>1.6448559053857399</v>
      </c>
      <c r="I77" s="1">
        <v>0.26389193234753699</v>
      </c>
      <c r="J77" s="1" t="s">
        <v>67</v>
      </c>
      <c r="K77" s="1" t="s">
        <v>118</v>
      </c>
      <c r="L77" s="1" t="s">
        <v>119</v>
      </c>
    </row>
    <row r="78" spans="1:12" x14ac:dyDescent="0.2">
      <c r="A78" s="1">
        <v>0.156595441142835</v>
      </c>
      <c r="B78" s="1">
        <v>0.35428822882146499</v>
      </c>
      <c r="C78" s="1">
        <v>0.65848925897087895</v>
      </c>
      <c r="D78" s="1" t="s">
        <v>120</v>
      </c>
      <c r="E78" s="1" t="s">
        <v>131</v>
      </c>
      <c r="F78" s="1" t="s">
        <v>55</v>
      </c>
      <c r="G78" s="1">
        <v>5</v>
      </c>
      <c r="H78" s="1">
        <v>1.6448559053857399</v>
      </c>
      <c r="I78" s="1">
        <v>0.58275308538564097</v>
      </c>
      <c r="J78" s="1" t="s">
        <v>68</v>
      </c>
      <c r="K78" s="1" t="s">
        <v>118</v>
      </c>
      <c r="L78" s="1" t="s">
        <v>119</v>
      </c>
    </row>
    <row r="79" spans="1:12" x14ac:dyDescent="0.2">
      <c r="A79" s="1">
        <v>0.112803258485384</v>
      </c>
      <c r="B79" s="1">
        <v>0.16097299851674801</v>
      </c>
      <c r="C79" s="1">
        <v>0.48345374631786298</v>
      </c>
      <c r="D79" s="1" t="s">
        <v>120</v>
      </c>
      <c r="E79" s="1" t="s">
        <v>131</v>
      </c>
      <c r="F79" s="1" t="s">
        <v>55</v>
      </c>
      <c r="G79" s="1">
        <v>5</v>
      </c>
      <c r="H79" s="1">
        <v>1.6448559053857399</v>
      </c>
      <c r="I79" s="1">
        <v>0.26477738721792399</v>
      </c>
      <c r="J79" s="1" t="s">
        <v>66</v>
      </c>
      <c r="K79" s="1" t="s">
        <v>118</v>
      </c>
      <c r="L79" s="1" t="s">
        <v>119</v>
      </c>
    </row>
    <row r="80" spans="1:12" x14ac:dyDescent="0.2">
      <c r="A80" s="1">
        <v>0.91058302657730406</v>
      </c>
      <c r="B80" s="1">
        <v>0.71848961058960703</v>
      </c>
      <c r="C80" s="1">
        <v>0.205028014952986</v>
      </c>
      <c r="D80" s="1" t="s">
        <v>120</v>
      </c>
      <c r="E80" s="1" t="s">
        <v>131</v>
      </c>
      <c r="F80" s="1" t="s">
        <v>55</v>
      </c>
      <c r="G80" s="1">
        <v>5</v>
      </c>
      <c r="H80" s="1">
        <v>1.6448559053857399</v>
      </c>
      <c r="I80" s="1">
        <v>1.1818118789366201</v>
      </c>
      <c r="J80" s="1" t="s">
        <v>69</v>
      </c>
      <c r="K80" s="1" t="s">
        <v>118</v>
      </c>
      <c r="L80" s="1" t="s">
        <v>119</v>
      </c>
    </row>
    <row r="81" spans="1:12" x14ac:dyDescent="0.2">
      <c r="A81" s="1">
        <v>-7.9842862012371799E-2</v>
      </c>
      <c r="B81" s="1">
        <v>0.229173832470215</v>
      </c>
      <c r="C81" s="1">
        <v>0.72754417570903196</v>
      </c>
      <c r="D81" s="1" t="s">
        <v>122</v>
      </c>
      <c r="E81" s="1" t="s">
        <v>131</v>
      </c>
      <c r="F81" s="1" t="s">
        <v>55</v>
      </c>
      <c r="G81" s="1">
        <v>5</v>
      </c>
      <c r="H81" s="1">
        <v>1.6448559053857399</v>
      </c>
      <c r="I81" s="1">
        <v>0.37695793169851599</v>
      </c>
      <c r="J81" s="1" t="s">
        <v>67</v>
      </c>
      <c r="K81" s="1" t="s">
        <v>118</v>
      </c>
      <c r="L81" s="1" t="s">
        <v>121</v>
      </c>
    </row>
    <row r="82" spans="1:12" x14ac:dyDescent="0.2">
      <c r="A82" s="1">
        <v>-8.7204879727722201E-2</v>
      </c>
      <c r="B82" s="1">
        <v>0.39270936715773602</v>
      </c>
      <c r="C82" s="1">
        <v>0.82426756545302104</v>
      </c>
      <c r="D82" s="1" t="s">
        <v>122</v>
      </c>
      <c r="E82" s="1" t="s">
        <v>131</v>
      </c>
      <c r="F82" s="1" t="s">
        <v>55</v>
      </c>
      <c r="G82" s="1">
        <v>5</v>
      </c>
      <c r="H82" s="1">
        <v>1.6448559053857399</v>
      </c>
      <c r="I82" s="1">
        <v>0.64595032166970001</v>
      </c>
      <c r="J82" s="1" t="s">
        <v>68</v>
      </c>
      <c r="K82" s="1" t="s">
        <v>118</v>
      </c>
      <c r="L82" s="1" t="s">
        <v>121</v>
      </c>
    </row>
    <row r="83" spans="1:12" x14ac:dyDescent="0.2">
      <c r="A83" s="1">
        <v>-3.1558789586785402E-2</v>
      </c>
      <c r="B83" s="1">
        <v>0.20564900482736201</v>
      </c>
      <c r="C83" s="1">
        <v>0.87803598740411704</v>
      </c>
      <c r="D83" s="1" t="s">
        <v>122</v>
      </c>
      <c r="E83" s="1" t="s">
        <v>131</v>
      </c>
      <c r="F83" s="1" t="s">
        <v>55</v>
      </c>
      <c r="G83" s="1">
        <v>5</v>
      </c>
      <c r="H83" s="1">
        <v>1.6448559053857399</v>
      </c>
      <c r="I83" s="1">
        <v>0.33826298002698701</v>
      </c>
      <c r="J83" s="1" t="s">
        <v>66</v>
      </c>
      <c r="K83" s="1" t="s">
        <v>118</v>
      </c>
      <c r="L83" s="1" t="s">
        <v>121</v>
      </c>
    </row>
    <row r="84" spans="1:12" x14ac:dyDescent="0.2">
      <c r="A84" s="1">
        <v>0.15882470812547</v>
      </c>
      <c r="B84" s="1">
        <v>0.90291509534590297</v>
      </c>
      <c r="C84" s="1">
        <v>0.86037086811114205</v>
      </c>
      <c r="D84" s="1" t="s">
        <v>122</v>
      </c>
      <c r="E84" s="1" t="s">
        <v>131</v>
      </c>
      <c r="F84" s="1" t="s">
        <v>55</v>
      </c>
      <c r="G84" s="1">
        <v>5</v>
      </c>
      <c r="H84" s="1">
        <v>1.6448559053857399</v>
      </c>
      <c r="I84" s="1">
        <v>1.48516522664164</v>
      </c>
      <c r="J84" s="1" t="s">
        <v>69</v>
      </c>
      <c r="K84" s="1" t="s">
        <v>118</v>
      </c>
      <c r="L84" s="1" t="s">
        <v>121</v>
      </c>
    </row>
    <row r="85" spans="1:12" x14ac:dyDescent="0.2">
      <c r="A85" s="1">
        <v>-0.24420916832015399</v>
      </c>
      <c r="B85" s="1">
        <v>0.189513964909861</v>
      </c>
      <c r="C85" s="1">
        <v>0.19753492543269499</v>
      </c>
      <c r="D85" s="1" t="s">
        <v>123</v>
      </c>
      <c r="E85" s="1" t="s">
        <v>131</v>
      </c>
      <c r="F85" s="1" t="s">
        <v>55</v>
      </c>
      <c r="G85" s="1">
        <v>5</v>
      </c>
      <c r="H85" s="1">
        <v>1.6448559053857399</v>
      </c>
      <c r="I85" s="1">
        <v>0.31172316433504998</v>
      </c>
      <c r="J85" s="1" t="s">
        <v>67</v>
      </c>
      <c r="K85" s="1" t="s">
        <v>118</v>
      </c>
      <c r="L85" s="1" t="s">
        <v>98</v>
      </c>
    </row>
    <row r="86" spans="1:12" x14ac:dyDescent="0.2">
      <c r="A86" s="1">
        <v>-0.27992948857904598</v>
      </c>
      <c r="B86" s="1">
        <v>0.55365623149918697</v>
      </c>
      <c r="C86" s="1">
        <v>0.61313650946095699</v>
      </c>
      <c r="D86" s="1" t="s">
        <v>123</v>
      </c>
      <c r="E86" s="1" t="s">
        <v>131</v>
      </c>
      <c r="F86" s="1" t="s">
        <v>55</v>
      </c>
      <c r="G86" s="1">
        <v>5</v>
      </c>
      <c r="H86" s="1">
        <v>1.6448559053857399</v>
      </c>
      <c r="I86" s="1">
        <v>0.91068472193505401</v>
      </c>
      <c r="J86" s="1" t="s">
        <v>68</v>
      </c>
      <c r="K86" s="1" t="s">
        <v>118</v>
      </c>
      <c r="L86" s="1" t="s">
        <v>98</v>
      </c>
    </row>
    <row r="87" spans="1:12" x14ac:dyDescent="0.2">
      <c r="A87" s="1">
        <v>-0.53853884632489302</v>
      </c>
      <c r="B87" s="1">
        <v>0.25284271443155099</v>
      </c>
      <c r="C87" s="1">
        <v>3.3177246308484697E-2</v>
      </c>
      <c r="D87" s="1" t="s">
        <v>123</v>
      </c>
      <c r="E87" s="1" t="s">
        <v>131</v>
      </c>
      <c r="F87" s="1" t="s">
        <v>55</v>
      </c>
      <c r="G87" s="1">
        <v>5</v>
      </c>
      <c r="H87" s="1">
        <v>1.6448559053857399</v>
      </c>
      <c r="I87" s="1">
        <v>0.41588983196649798</v>
      </c>
      <c r="J87" s="1" t="s">
        <v>66</v>
      </c>
      <c r="K87" s="1" t="s">
        <v>118</v>
      </c>
      <c r="L87" s="1" t="s">
        <v>98</v>
      </c>
    </row>
    <row r="88" spans="1:12" x14ac:dyDescent="0.2">
      <c r="A88" s="1">
        <v>-0.98987609069575999</v>
      </c>
      <c r="B88" s="1">
        <v>0.89090790567016798</v>
      </c>
      <c r="C88" s="1">
        <v>0.26653135147761597</v>
      </c>
      <c r="D88" s="1" t="s">
        <v>123</v>
      </c>
      <c r="E88" s="1" t="s">
        <v>131</v>
      </c>
      <c r="F88" s="1" t="s">
        <v>55</v>
      </c>
      <c r="G88" s="1">
        <v>5</v>
      </c>
      <c r="H88" s="1">
        <v>1.6448559053857399</v>
      </c>
      <c r="I88" s="1">
        <v>1.46541512979642</v>
      </c>
      <c r="J88" s="1" t="s">
        <v>69</v>
      </c>
      <c r="K88" s="1" t="s">
        <v>118</v>
      </c>
      <c r="L88" s="1" t="s">
        <v>98</v>
      </c>
    </row>
    <row r="89" spans="1:12" x14ac:dyDescent="0.2">
      <c r="A89" s="1">
        <v>5.4287798640272798E-2</v>
      </c>
      <c r="B89" s="1">
        <v>9.7177058237719105E-2</v>
      </c>
      <c r="C89" s="1">
        <v>0.57640206765583302</v>
      </c>
      <c r="D89" s="1" t="s">
        <v>8</v>
      </c>
      <c r="E89" s="1" t="s">
        <v>131</v>
      </c>
      <c r="F89" s="1" t="s">
        <v>124</v>
      </c>
      <c r="G89" s="1">
        <v>6</v>
      </c>
      <c r="H89" s="1">
        <v>1.6448572792780201</v>
      </c>
      <c r="I89" s="1">
        <v>0.159842391621137</v>
      </c>
      <c r="J89" s="1" t="s">
        <v>67</v>
      </c>
      <c r="K89" s="1" t="s">
        <v>75</v>
      </c>
      <c r="L89" s="1" t="s">
        <v>115</v>
      </c>
    </row>
    <row r="90" spans="1:12" x14ac:dyDescent="0.2">
      <c r="A90" s="1">
        <v>0.21620182990086301</v>
      </c>
      <c r="B90" s="1">
        <v>0.18607091938857301</v>
      </c>
      <c r="C90" s="1">
        <v>0.24526358980530399</v>
      </c>
      <c r="D90" s="1" t="s">
        <v>11</v>
      </c>
      <c r="E90" s="1" t="s">
        <v>131</v>
      </c>
      <c r="F90" s="1" t="s">
        <v>124</v>
      </c>
      <c r="G90" s="1">
        <v>6</v>
      </c>
      <c r="H90" s="1">
        <v>1.6448572792780201</v>
      </c>
      <c r="I90" s="1">
        <v>0.30606010621825003</v>
      </c>
      <c r="J90" s="1" t="s">
        <v>68</v>
      </c>
      <c r="K90" s="1" t="s">
        <v>75</v>
      </c>
      <c r="L90" s="1" t="s">
        <v>115</v>
      </c>
    </row>
    <row r="91" spans="1:12" x14ac:dyDescent="0.2">
      <c r="A91" s="1">
        <v>-8.7786661877111399E-2</v>
      </c>
      <c r="B91" s="1">
        <v>9.5025546708173703E-2</v>
      </c>
      <c r="C91" s="1">
        <v>0.35557969067085798</v>
      </c>
      <c r="D91" s="1" t="s">
        <v>12</v>
      </c>
      <c r="E91" s="1" t="s">
        <v>131</v>
      </c>
      <c r="F91" s="1" t="s">
        <v>124</v>
      </c>
      <c r="G91" s="1">
        <v>6</v>
      </c>
      <c r="H91" s="1">
        <v>1.6448572792780201</v>
      </c>
      <c r="I91" s="1">
        <v>0.15630346222031299</v>
      </c>
      <c r="J91" s="1" t="s">
        <v>66</v>
      </c>
      <c r="K91" s="1" t="s">
        <v>75</v>
      </c>
      <c r="L91" s="1" t="s">
        <v>115</v>
      </c>
    </row>
    <row r="92" spans="1:12" x14ac:dyDescent="0.2">
      <c r="A92" s="1">
        <v>0.47076512443091101</v>
      </c>
      <c r="B92" s="1">
        <v>0.368148648568764</v>
      </c>
      <c r="C92" s="1">
        <v>0.20099056341733201</v>
      </c>
      <c r="D92" s="1" t="s">
        <v>13</v>
      </c>
      <c r="E92" s="1" t="s">
        <v>131</v>
      </c>
      <c r="F92" s="1" t="s">
        <v>124</v>
      </c>
      <c r="G92" s="1">
        <v>6</v>
      </c>
      <c r="H92" s="1">
        <v>1.6448572792780201</v>
      </c>
      <c r="I92" s="1">
        <v>0.60555198445469804</v>
      </c>
      <c r="J92" s="1" t="s">
        <v>69</v>
      </c>
      <c r="K92" s="1" t="s">
        <v>75</v>
      </c>
      <c r="L92" s="1" t="s">
        <v>115</v>
      </c>
    </row>
    <row r="93" spans="1:12" x14ac:dyDescent="0.2">
      <c r="A93" s="1">
        <v>-0.49275836071958001</v>
      </c>
      <c r="B93" s="1">
        <v>0.23764089501986699</v>
      </c>
      <c r="C93" s="1">
        <v>3.81224849979327E-2</v>
      </c>
      <c r="D93" s="1" t="s">
        <v>14</v>
      </c>
      <c r="E93" s="1" t="s">
        <v>131</v>
      </c>
      <c r="F93" s="1" t="s">
        <v>124</v>
      </c>
      <c r="G93" s="1">
        <v>6</v>
      </c>
      <c r="H93" s="1">
        <v>1.6448572792780201</v>
      </c>
      <c r="I93" s="1">
        <v>0.39088535602757202</v>
      </c>
      <c r="J93" s="1" t="s">
        <v>67</v>
      </c>
      <c r="K93" s="1" t="s">
        <v>76</v>
      </c>
      <c r="L93" s="1" t="s">
        <v>116</v>
      </c>
    </row>
    <row r="94" spans="1:12" x14ac:dyDescent="0.2">
      <c r="A94" s="1">
        <v>-0.80666225475019804</v>
      </c>
      <c r="B94" s="1">
        <v>0.50374971373981503</v>
      </c>
      <c r="C94" s="1">
        <v>0.109307801593777</v>
      </c>
      <c r="D94" s="1" t="s">
        <v>15</v>
      </c>
      <c r="E94" s="1" t="s">
        <v>131</v>
      </c>
      <c r="F94" s="1" t="s">
        <v>124</v>
      </c>
      <c r="G94" s="1">
        <v>6</v>
      </c>
      <c r="H94" s="1">
        <v>1.6448572792780201</v>
      </c>
      <c r="I94" s="1">
        <v>0.82859638357915599</v>
      </c>
      <c r="J94" s="1" t="s">
        <v>68</v>
      </c>
      <c r="K94" s="1" t="s">
        <v>76</v>
      </c>
      <c r="L94" s="1" t="s">
        <v>116</v>
      </c>
    </row>
    <row r="95" spans="1:12" x14ac:dyDescent="0.2">
      <c r="A95" s="1">
        <v>-0.41422127098894101</v>
      </c>
      <c r="B95" s="1">
        <v>0.26497792630490902</v>
      </c>
      <c r="C95" s="1">
        <v>0.117999417960733</v>
      </c>
      <c r="D95" s="1" t="s">
        <v>16</v>
      </c>
      <c r="E95" s="1" t="s">
        <v>131</v>
      </c>
      <c r="F95" s="1" t="s">
        <v>124</v>
      </c>
      <c r="G95" s="1">
        <v>6</v>
      </c>
      <c r="H95" s="1">
        <v>1.6448572792780201</v>
      </c>
      <c r="I95" s="1">
        <v>0.43585087093062502</v>
      </c>
      <c r="J95" s="1" t="s">
        <v>66</v>
      </c>
      <c r="K95" s="1" t="s">
        <v>76</v>
      </c>
      <c r="L95" s="1" t="s">
        <v>116</v>
      </c>
    </row>
    <row r="96" spans="1:12" x14ac:dyDescent="0.2">
      <c r="A96" s="1">
        <v>-1.8327205015330701</v>
      </c>
      <c r="B96" s="1">
        <v>1.0499939872605699</v>
      </c>
      <c r="C96" s="1">
        <v>8.0905897402594004E-2</v>
      </c>
      <c r="D96" s="1" t="s">
        <v>17</v>
      </c>
      <c r="E96" s="1" t="s">
        <v>131</v>
      </c>
      <c r="F96" s="1" t="s">
        <v>124</v>
      </c>
      <c r="G96" s="1">
        <v>6</v>
      </c>
      <c r="H96" s="1">
        <v>1.6448572792780201</v>
      </c>
      <c r="I96" s="1">
        <v>1.7270902531437</v>
      </c>
      <c r="J96" s="1" t="s">
        <v>69</v>
      </c>
      <c r="K96" s="1" t="s">
        <v>76</v>
      </c>
      <c r="L96" s="1" t="s">
        <v>116</v>
      </c>
    </row>
    <row r="97" spans="1:12" x14ac:dyDescent="0.2">
      <c r="A97" s="1">
        <v>-0.43847056207930701</v>
      </c>
      <c r="B97" s="1">
        <v>0.241574535447137</v>
      </c>
      <c r="C97" s="1">
        <v>6.9516497482851505E-2</v>
      </c>
      <c r="D97" s="1" t="s">
        <v>117</v>
      </c>
      <c r="E97" s="1" t="s">
        <v>131</v>
      </c>
      <c r="F97" s="1" t="s">
        <v>124</v>
      </c>
      <c r="G97" s="1">
        <v>6</v>
      </c>
      <c r="H97" s="1">
        <v>1.6448572792780201</v>
      </c>
      <c r="I97" s="1">
        <v>0.39735563311842997</v>
      </c>
      <c r="J97" s="1" t="s">
        <v>67</v>
      </c>
      <c r="K97" s="1" t="s">
        <v>118</v>
      </c>
      <c r="L97" s="1" t="s">
        <v>116</v>
      </c>
    </row>
    <row r="98" spans="1:12" x14ac:dyDescent="0.2">
      <c r="A98" s="1">
        <v>-0.59046042484933503</v>
      </c>
      <c r="B98" s="1">
        <v>0.50893126050921</v>
      </c>
      <c r="C98" s="1">
        <v>0.24596934946811</v>
      </c>
      <c r="D98" s="1" t="s">
        <v>117</v>
      </c>
      <c r="E98" s="1" t="s">
        <v>131</v>
      </c>
      <c r="F98" s="1" t="s">
        <v>124</v>
      </c>
      <c r="G98" s="1">
        <v>6</v>
      </c>
      <c r="H98" s="1">
        <v>1.6448572792780201</v>
      </c>
      <c r="I98" s="1">
        <v>0.83711928850071604</v>
      </c>
      <c r="J98" s="1" t="s">
        <v>68</v>
      </c>
      <c r="K98" s="1" t="s">
        <v>118</v>
      </c>
      <c r="L98" s="1" t="s">
        <v>116</v>
      </c>
    </row>
    <row r="99" spans="1:12" x14ac:dyDescent="0.2">
      <c r="A99" s="1">
        <v>-0.50200793286605305</v>
      </c>
      <c r="B99" s="1">
        <v>0.268686337295027</v>
      </c>
      <c r="C99" s="1">
        <v>6.1709950638053797E-2</v>
      </c>
      <c r="D99" s="1" t="s">
        <v>117</v>
      </c>
      <c r="E99" s="1" t="s">
        <v>131</v>
      </c>
      <c r="F99" s="1" t="s">
        <v>124</v>
      </c>
      <c r="G99" s="1">
        <v>6</v>
      </c>
      <c r="H99" s="1">
        <v>1.6448572792780201</v>
      </c>
      <c r="I99" s="1">
        <v>0.44195067774227698</v>
      </c>
      <c r="J99" s="1" t="s">
        <v>66</v>
      </c>
      <c r="K99" s="1" t="s">
        <v>118</v>
      </c>
      <c r="L99" s="1" t="s">
        <v>116</v>
      </c>
    </row>
    <row r="100" spans="1:12" x14ac:dyDescent="0.2">
      <c r="A100" s="1">
        <v>-1.36195537710216</v>
      </c>
      <c r="B100" s="1">
        <v>1.0659723064893201</v>
      </c>
      <c r="C100" s="1">
        <v>0.20136832499978299</v>
      </c>
      <c r="D100" s="1" t="s">
        <v>117</v>
      </c>
      <c r="E100" s="1" t="s">
        <v>131</v>
      </c>
      <c r="F100" s="1" t="s">
        <v>124</v>
      </c>
      <c r="G100" s="1">
        <v>6</v>
      </c>
      <c r="H100" s="1">
        <v>1.6448572792780201</v>
      </c>
      <c r="I100" s="1">
        <v>1.7533723078377399</v>
      </c>
      <c r="J100" s="1" t="s">
        <v>69</v>
      </c>
      <c r="K100" s="1" t="s">
        <v>118</v>
      </c>
      <c r="L100" s="1" t="s">
        <v>116</v>
      </c>
    </row>
    <row r="101" spans="1:12" x14ac:dyDescent="0.2">
      <c r="A101" s="1">
        <v>7.1557553152732906E-2</v>
      </c>
      <c r="B101" s="1">
        <v>0.100754294594167</v>
      </c>
      <c r="C101" s="1">
        <v>0.47756911391455698</v>
      </c>
      <c r="D101" s="1" t="s">
        <v>8</v>
      </c>
      <c r="E101" s="1" t="s">
        <v>131</v>
      </c>
      <c r="F101" s="1" t="s">
        <v>125</v>
      </c>
      <c r="G101" s="1">
        <v>7</v>
      </c>
      <c r="H101" s="1">
        <v>1.6448572792780201</v>
      </c>
      <c r="I101" s="1">
        <v>0.16572643488173799</v>
      </c>
      <c r="J101" s="1" t="s">
        <v>67</v>
      </c>
      <c r="K101" s="1" t="s">
        <v>75</v>
      </c>
      <c r="L101" s="1" t="s">
        <v>115</v>
      </c>
    </row>
    <row r="102" spans="1:12" x14ac:dyDescent="0.2">
      <c r="A102" s="1">
        <v>0.180937909985185</v>
      </c>
      <c r="B102" s="1">
        <v>0.19572834074173201</v>
      </c>
      <c r="C102" s="1">
        <v>0.35526099519662702</v>
      </c>
      <c r="D102" s="1" t="s">
        <v>11</v>
      </c>
      <c r="E102" s="1" t="s">
        <v>131</v>
      </c>
      <c r="F102" s="1" t="s">
        <v>125</v>
      </c>
      <c r="G102" s="1">
        <v>7</v>
      </c>
      <c r="H102" s="1">
        <v>1.6448572792780201</v>
      </c>
      <c r="I102" s="1">
        <v>0.32194518603004801</v>
      </c>
      <c r="J102" s="1" t="s">
        <v>68</v>
      </c>
      <c r="K102" s="1" t="s">
        <v>75</v>
      </c>
      <c r="L102" s="1" t="s">
        <v>115</v>
      </c>
    </row>
    <row r="103" spans="1:12" x14ac:dyDescent="0.2">
      <c r="A103" s="1">
        <v>-9.2691874120632706E-2</v>
      </c>
      <c r="B103" s="1">
        <v>0.100306987798161</v>
      </c>
      <c r="C103" s="1">
        <v>0.35544419902070801</v>
      </c>
      <c r="D103" s="1" t="s">
        <v>12</v>
      </c>
      <c r="E103" s="1" t="s">
        <v>131</v>
      </c>
      <c r="F103" s="1" t="s">
        <v>125</v>
      </c>
      <c r="G103" s="1">
        <v>7</v>
      </c>
      <c r="H103" s="1">
        <v>1.6448572792780201</v>
      </c>
      <c r="I103" s="1">
        <v>0.164990679042257</v>
      </c>
      <c r="J103" s="1" t="s">
        <v>66</v>
      </c>
      <c r="K103" s="1" t="s">
        <v>75</v>
      </c>
      <c r="L103" s="1" t="s">
        <v>115</v>
      </c>
    </row>
    <row r="104" spans="1:12" x14ac:dyDescent="0.2">
      <c r="A104" s="1">
        <v>0.47821521640373399</v>
      </c>
      <c r="B104" s="1">
        <v>0.387315201348642</v>
      </c>
      <c r="C104" s="1">
        <v>0.216945623078309</v>
      </c>
      <c r="D104" s="1" t="s">
        <v>13</v>
      </c>
      <c r="E104" s="1" t="s">
        <v>131</v>
      </c>
      <c r="F104" s="1" t="s">
        <v>125</v>
      </c>
      <c r="G104" s="1">
        <v>7</v>
      </c>
      <c r="H104" s="1">
        <v>1.6448572792780201</v>
      </c>
      <c r="I104" s="1">
        <v>0.63707822831334704</v>
      </c>
      <c r="J104" s="1" t="s">
        <v>69</v>
      </c>
      <c r="K104" s="1" t="s">
        <v>75</v>
      </c>
      <c r="L104" s="1" t="s">
        <v>115</v>
      </c>
    </row>
    <row r="105" spans="1:12" x14ac:dyDescent="0.2">
      <c r="A105" s="1">
        <v>-0.17988998525067601</v>
      </c>
      <c r="B105" s="1">
        <v>0.15325280850327599</v>
      </c>
      <c r="C105" s="1">
        <v>0.24047100750248901</v>
      </c>
      <c r="D105" s="1" t="s">
        <v>19</v>
      </c>
      <c r="E105" s="1" t="s">
        <v>131</v>
      </c>
      <c r="F105" s="1" t="s">
        <v>125</v>
      </c>
      <c r="G105" s="1">
        <v>7</v>
      </c>
      <c r="H105" s="1">
        <v>1.6448572792780201</v>
      </c>
      <c r="I105" s="1">
        <v>0.252078997636416</v>
      </c>
      <c r="J105" s="1" t="s">
        <v>67</v>
      </c>
      <c r="K105" s="1" t="s">
        <v>77</v>
      </c>
      <c r="L105" s="1" t="s">
        <v>119</v>
      </c>
    </row>
    <row r="106" spans="1:12" x14ac:dyDescent="0.2">
      <c r="A106" s="1">
        <v>1.56048339108707E-2</v>
      </c>
      <c r="B106" s="1">
        <v>0.28361960329990099</v>
      </c>
      <c r="C106" s="1">
        <v>0.95612232248357898</v>
      </c>
      <c r="D106" s="1" t="s">
        <v>20</v>
      </c>
      <c r="E106" s="1" t="s">
        <v>131</v>
      </c>
      <c r="F106" s="1" t="s">
        <v>125</v>
      </c>
      <c r="G106" s="1">
        <v>7</v>
      </c>
      <c r="H106" s="1">
        <v>1.6448572792780201</v>
      </c>
      <c r="I106" s="1">
        <v>0.466513769033787</v>
      </c>
      <c r="J106" s="1" t="s">
        <v>68</v>
      </c>
      <c r="K106" s="1" t="s">
        <v>77</v>
      </c>
      <c r="L106" s="1" t="s">
        <v>119</v>
      </c>
    </row>
    <row r="107" spans="1:12" x14ac:dyDescent="0.2">
      <c r="A107" s="1">
        <v>-5.6253330092130703E-2</v>
      </c>
      <c r="B107" s="1">
        <v>0.13037318168710099</v>
      </c>
      <c r="C107" s="1">
        <v>0.66612011852747</v>
      </c>
      <c r="D107" s="1" t="s">
        <v>21</v>
      </c>
      <c r="E107" s="1" t="s">
        <v>131</v>
      </c>
      <c r="F107" s="1" t="s">
        <v>125</v>
      </c>
      <c r="G107" s="1">
        <v>7</v>
      </c>
      <c r="H107" s="1">
        <v>1.6448572792780201</v>
      </c>
      <c r="I107" s="1">
        <v>0.21444527692066501</v>
      </c>
      <c r="J107" s="1" t="s">
        <v>66</v>
      </c>
      <c r="K107" s="1" t="s">
        <v>77</v>
      </c>
      <c r="L107" s="1" t="s">
        <v>119</v>
      </c>
    </row>
    <row r="108" spans="1:12" x14ac:dyDescent="0.2">
      <c r="A108" s="1">
        <v>-0.39250015718465803</v>
      </c>
      <c r="B108" s="1">
        <v>0.50144185323342605</v>
      </c>
      <c r="C108" s="1">
        <v>0.43377842368581099</v>
      </c>
      <c r="D108" s="1" t="s">
        <v>22</v>
      </c>
      <c r="E108" s="1" t="s">
        <v>131</v>
      </c>
      <c r="F108" s="1" t="s">
        <v>125</v>
      </c>
      <c r="G108" s="1">
        <v>7</v>
      </c>
      <c r="H108" s="1">
        <v>1.6448572792780201</v>
      </c>
      <c r="I108" s="1">
        <v>0.82480028242566406</v>
      </c>
      <c r="J108" s="1" t="s">
        <v>69</v>
      </c>
      <c r="K108" s="1" t="s">
        <v>77</v>
      </c>
      <c r="L108" s="1" t="s">
        <v>119</v>
      </c>
    </row>
    <row r="109" spans="1:12" x14ac:dyDescent="0.2">
      <c r="A109" s="1">
        <v>-0.10833243209794299</v>
      </c>
      <c r="B109" s="1">
        <v>0.15613209023470301</v>
      </c>
      <c r="C109" s="1">
        <v>0.487775940635361</v>
      </c>
      <c r="D109" s="1" t="s">
        <v>120</v>
      </c>
      <c r="E109" s="1" t="s">
        <v>131</v>
      </c>
      <c r="F109" s="1" t="s">
        <v>125</v>
      </c>
      <c r="G109" s="1">
        <v>7</v>
      </c>
      <c r="H109" s="1">
        <v>1.6448572792780201</v>
      </c>
      <c r="I109" s="1">
        <v>0.25681500515144401</v>
      </c>
      <c r="J109" s="1" t="s">
        <v>67</v>
      </c>
      <c r="K109" s="1" t="s">
        <v>118</v>
      </c>
      <c r="L109" s="1" t="s">
        <v>119</v>
      </c>
    </row>
    <row r="110" spans="1:12" x14ac:dyDescent="0.2">
      <c r="A110" s="1">
        <v>0.196542743896056</v>
      </c>
      <c r="B110" s="1">
        <v>0.28419182642753099</v>
      </c>
      <c r="C110" s="1">
        <v>0.48919850256841202</v>
      </c>
      <c r="D110" s="1" t="s">
        <v>120</v>
      </c>
      <c r="E110" s="1" t="s">
        <v>131</v>
      </c>
      <c r="F110" s="1" t="s">
        <v>125</v>
      </c>
      <c r="G110" s="1">
        <v>7</v>
      </c>
      <c r="H110" s="1">
        <v>1.6448572792780201</v>
      </c>
      <c r="I110" s="1">
        <v>0.46745499441064098</v>
      </c>
      <c r="J110" s="1" t="s">
        <v>68</v>
      </c>
      <c r="K110" s="1" t="s">
        <v>118</v>
      </c>
      <c r="L110" s="1" t="s">
        <v>119</v>
      </c>
    </row>
    <row r="111" spans="1:12" x14ac:dyDescent="0.2">
      <c r="A111" s="1">
        <v>-0.148945204212763</v>
      </c>
      <c r="B111" s="1">
        <v>0.13332765683672701</v>
      </c>
      <c r="C111" s="1">
        <v>0.263936570135683</v>
      </c>
      <c r="D111" s="1" t="s">
        <v>120</v>
      </c>
      <c r="E111" s="1" t="s">
        <v>131</v>
      </c>
      <c r="F111" s="1" t="s">
        <v>125</v>
      </c>
      <c r="G111" s="1">
        <v>7</v>
      </c>
      <c r="H111" s="1">
        <v>1.6448572792780201</v>
      </c>
      <c r="I111" s="1">
        <v>0.21930496687697301</v>
      </c>
      <c r="J111" s="1" t="s">
        <v>66</v>
      </c>
      <c r="K111" s="1" t="s">
        <v>118</v>
      </c>
      <c r="L111" s="1" t="s">
        <v>119</v>
      </c>
    </row>
    <row r="112" spans="1:12" x14ac:dyDescent="0.2">
      <c r="A112" s="1">
        <v>8.57150592190766E-2</v>
      </c>
      <c r="B112" s="1">
        <v>0.51870915759084202</v>
      </c>
      <c r="C112" s="1">
        <v>0.86874976382084701</v>
      </c>
      <c r="D112" s="1" t="s">
        <v>120</v>
      </c>
      <c r="E112" s="1" t="s">
        <v>131</v>
      </c>
      <c r="F112" s="1" t="s">
        <v>125</v>
      </c>
      <c r="G112" s="1">
        <v>7</v>
      </c>
      <c r="H112" s="1">
        <v>1.6448572792780201</v>
      </c>
      <c r="I112" s="1">
        <v>0.85320253369146903</v>
      </c>
      <c r="J112" s="1" t="s">
        <v>69</v>
      </c>
      <c r="K112" s="1" t="s">
        <v>118</v>
      </c>
      <c r="L112" s="1" t="s">
        <v>119</v>
      </c>
    </row>
    <row r="113" spans="1:12" x14ac:dyDescent="0.2">
      <c r="A113" s="1">
        <v>5.9843630556413098E-2</v>
      </c>
      <c r="B113" s="1">
        <v>9.8417097120932301E-2</v>
      </c>
      <c r="C113" s="1">
        <v>0.54314713213416599</v>
      </c>
      <c r="D113" s="1" t="s">
        <v>8</v>
      </c>
      <c r="E113" s="1" t="s">
        <v>131</v>
      </c>
      <c r="F113" s="1" t="s">
        <v>126</v>
      </c>
      <c r="G113" s="1">
        <v>8</v>
      </c>
      <c r="H113" s="1">
        <v>1.6448572792780201</v>
      </c>
      <c r="I113" s="1">
        <v>0.16188207860477799</v>
      </c>
      <c r="J113" s="1" t="s">
        <v>67</v>
      </c>
      <c r="K113" s="1" t="s">
        <v>75</v>
      </c>
      <c r="L113" s="1" t="s">
        <v>115</v>
      </c>
    </row>
    <row r="114" spans="1:12" x14ac:dyDescent="0.2">
      <c r="A114" s="1">
        <v>0.20547015151725201</v>
      </c>
      <c r="B114" s="1">
        <v>0.18811417298760799</v>
      </c>
      <c r="C114" s="1">
        <v>0.27471814773896303</v>
      </c>
      <c r="D114" s="1" t="s">
        <v>11</v>
      </c>
      <c r="E114" s="1" t="s">
        <v>131</v>
      </c>
      <c r="F114" s="1" t="s">
        <v>126</v>
      </c>
      <c r="G114" s="1">
        <v>8</v>
      </c>
      <c r="H114" s="1">
        <v>1.6448572792780201</v>
      </c>
      <c r="I114" s="1">
        <v>0.30942096677403302</v>
      </c>
      <c r="J114" s="1" t="s">
        <v>68</v>
      </c>
      <c r="K114" s="1" t="s">
        <v>75</v>
      </c>
      <c r="L114" s="1" t="s">
        <v>115</v>
      </c>
    </row>
    <row r="115" spans="1:12" x14ac:dyDescent="0.2">
      <c r="A115" s="1">
        <v>-9.5879132676580603E-2</v>
      </c>
      <c r="B115" s="1">
        <v>9.6317453999655897E-2</v>
      </c>
      <c r="C115" s="1">
        <v>0.319518416345977</v>
      </c>
      <c r="D115" s="1" t="s">
        <v>12</v>
      </c>
      <c r="E115" s="1" t="s">
        <v>131</v>
      </c>
      <c r="F115" s="1" t="s">
        <v>126</v>
      </c>
      <c r="G115" s="1">
        <v>8</v>
      </c>
      <c r="H115" s="1">
        <v>1.6448572792780201</v>
      </c>
      <c r="I115" s="1">
        <v>0.15842846533286001</v>
      </c>
      <c r="J115" s="1" t="s">
        <v>66</v>
      </c>
      <c r="K115" s="1" t="s">
        <v>75</v>
      </c>
      <c r="L115" s="1" t="s">
        <v>115</v>
      </c>
    </row>
    <row r="116" spans="1:12" x14ac:dyDescent="0.2">
      <c r="A116" s="1">
        <v>0.455475239622393</v>
      </c>
      <c r="B116" s="1">
        <v>0.37289327998285099</v>
      </c>
      <c r="C116" s="1">
        <v>0.22191156303920501</v>
      </c>
      <c r="D116" s="1" t="s">
        <v>13</v>
      </c>
      <c r="E116" s="1" t="s">
        <v>131</v>
      </c>
      <c r="F116" s="1" t="s">
        <v>126</v>
      </c>
      <c r="G116" s="1">
        <v>8</v>
      </c>
      <c r="H116" s="1">
        <v>1.6448572792780201</v>
      </c>
      <c r="I116" s="1">
        <v>0.61335622597365103</v>
      </c>
      <c r="J116" s="1" t="s">
        <v>69</v>
      </c>
      <c r="K116" s="1" t="s">
        <v>75</v>
      </c>
      <c r="L116" s="1" t="s">
        <v>115</v>
      </c>
    </row>
    <row r="117" spans="1:12" x14ac:dyDescent="0.2">
      <c r="A117" s="1">
        <v>-0.35941377059852703</v>
      </c>
      <c r="B117" s="1">
        <v>0.15572921874017101</v>
      </c>
      <c r="C117" s="1">
        <v>2.1002932913001801E-2</v>
      </c>
      <c r="D117" s="1" t="s">
        <v>24</v>
      </c>
      <c r="E117" s="1" t="s">
        <v>131</v>
      </c>
      <c r="F117" s="1" t="s">
        <v>126</v>
      </c>
      <c r="G117" s="1">
        <v>8</v>
      </c>
      <c r="H117" s="1">
        <v>1.6448572792780201</v>
      </c>
      <c r="I117" s="1">
        <v>0.256152339041049</v>
      </c>
      <c r="J117" s="1" t="s">
        <v>67</v>
      </c>
      <c r="K117" s="1" t="s">
        <v>78</v>
      </c>
      <c r="L117" s="1" t="s">
        <v>121</v>
      </c>
    </row>
    <row r="118" spans="1:12" x14ac:dyDescent="0.2">
      <c r="A118" s="1">
        <v>-0.30428027604409003</v>
      </c>
      <c r="B118" s="1">
        <v>0.36359703799128401</v>
      </c>
      <c r="C118" s="1">
        <v>0.402671036551633</v>
      </c>
      <c r="D118" s="1" t="s">
        <v>25</v>
      </c>
      <c r="E118" s="1" t="s">
        <v>131</v>
      </c>
      <c r="F118" s="1" t="s">
        <v>126</v>
      </c>
      <c r="G118" s="1">
        <v>8</v>
      </c>
      <c r="H118" s="1">
        <v>1.6448572792780201</v>
      </c>
      <c r="I118" s="1">
        <v>0.59806523466389105</v>
      </c>
      <c r="J118" s="1" t="s">
        <v>68</v>
      </c>
      <c r="K118" s="1" t="s">
        <v>78</v>
      </c>
      <c r="L118" s="1" t="s">
        <v>121</v>
      </c>
    </row>
    <row r="119" spans="1:12" x14ac:dyDescent="0.2">
      <c r="A119" s="1">
        <v>-0.118895324550699</v>
      </c>
      <c r="B119" s="1">
        <v>0.147829881847094</v>
      </c>
      <c r="C119" s="1">
        <v>0.421240793356292</v>
      </c>
      <c r="D119" s="1" t="s">
        <v>26</v>
      </c>
      <c r="E119" s="1" t="s">
        <v>131</v>
      </c>
      <c r="F119" s="1" t="s">
        <v>126</v>
      </c>
      <c r="G119" s="1">
        <v>8</v>
      </c>
      <c r="H119" s="1">
        <v>1.6448572792780201</v>
      </c>
      <c r="I119" s="1">
        <v>0.24315905725100201</v>
      </c>
      <c r="J119" s="1" t="s">
        <v>66</v>
      </c>
      <c r="K119" s="1" t="s">
        <v>78</v>
      </c>
      <c r="L119" s="1" t="s">
        <v>121</v>
      </c>
    </row>
    <row r="120" spans="1:12" x14ac:dyDescent="0.2">
      <c r="A120" s="1">
        <v>-0.82882706802373796</v>
      </c>
      <c r="B120" s="1">
        <v>0.58851713798296401</v>
      </c>
      <c r="C120" s="1">
        <v>0.15903375581232801</v>
      </c>
      <c r="D120" s="1" t="s">
        <v>27</v>
      </c>
      <c r="E120" s="1" t="s">
        <v>131</v>
      </c>
      <c r="F120" s="1" t="s">
        <v>126</v>
      </c>
      <c r="G120" s="1">
        <v>8</v>
      </c>
      <c r="H120" s="1">
        <v>1.6448572792780201</v>
      </c>
      <c r="I120" s="1">
        <v>0.96802669839114797</v>
      </c>
      <c r="J120" s="1" t="s">
        <v>69</v>
      </c>
      <c r="K120" s="1" t="s">
        <v>78</v>
      </c>
      <c r="L120" s="1" t="s">
        <v>121</v>
      </c>
    </row>
    <row r="121" spans="1:12" x14ac:dyDescent="0.2">
      <c r="A121" s="1">
        <v>-0.29957014004211402</v>
      </c>
      <c r="B121" s="1">
        <v>0.16065530540202799</v>
      </c>
      <c r="C121" s="1">
        <v>6.2227492699718202E-2</v>
      </c>
      <c r="D121" s="1" t="s">
        <v>122</v>
      </c>
      <c r="E121" s="1" t="s">
        <v>131</v>
      </c>
      <c r="F121" s="1" t="s">
        <v>126</v>
      </c>
      <c r="G121" s="1">
        <v>8</v>
      </c>
      <c r="H121" s="1">
        <v>1.6448572792780201</v>
      </c>
      <c r="I121" s="1">
        <v>0.26425504854516102</v>
      </c>
      <c r="J121" s="1" t="s">
        <v>67</v>
      </c>
      <c r="K121" s="1" t="s">
        <v>118</v>
      </c>
      <c r="L121" s="1" t="s">
        <v>121</v>
      </c>
    </row>
    <row r="122" spans="1:12" x14ac:dyDescent="0.2">
      <c r="A122" s="1">
        <v>-9.8810124526837906E-2</v>
      </c>
      <c r="B122" s="1">
        <v>0.37016615339034598</v>
      </c>
      <c r="C122" s="1">
        <v>0.78951970937327798</v>
      </c>
      <c r="D122" s="1" t="s">
        <v>122</v>
      </c>
      <c r="E122" s="1" t="s">
        <v>131</v>
      </c>
      <c r="F122" s="1" t="s">
        <v>126</v>
      </c>
      <c r="G122" s="1">
        <v>8</v>
      </c>
      <c r="H122" s="1">
        <v>1.6448572792780201</v>
      </c>
      <c r="I122" s="1">
        <v>0.60887049194645704</v>
      </c>
      <c r="J122" s="1" t="s">
        <v>68</v>
      </c>
      <c r="K122" s="1" t="s">
        <v>118</v>
      </c>
      <c r="L122" s="1" t="s">
        <v>121</v>
      </c>
    </row>
    <row r="123" spans="1:12" x14ac:dyDescent="0.2">
      <c r="A123" s="1">
        <v>-0.21477445722728</v>
      </c>
      <c r="B123" s="1">
        <v>0.15433601839907499</v>
      </c>
      <c r="C123" s="1">
        <v>0.16404340948954799</v>
      </c>
      <c r="D123" s="1" t="s">
        <v>122</v>
      </c>
      <c r="E123" s="1" t="s">
        <v>131</v>
      </c>
      <c r="F123" s="1" t="s">
        <v>126</v>
      </c>
      <c r="G123" s="1">
        <v>8</v>
      </c>
      <c r="H123" s="1">
        <v>1.6448572792780201</v>
      </c>
      <c r="I123" s="1">
        <v>0.25386072331850501</v>
      </c>
      <c r="J123" s="1" t="s">
        <v>66</v>
      </c>
      <c r="K123" s="1" t="s">
        <v>118</v>
      </c>
      <c r="L123" s="1" t="s">
        <v>121</v>
      </c>
    </row>
    <row r="124" spans="1:12" x14ac:dyDescent="0.2">
      <c r="A124" s="1">
        <v>-0.37335182840134501</v>
      </c>
      <c r="B124" s="1">
        <v>0.61670752892950298</v>
      </c>
      <c r="C124" s="1">
        <v>0.54491671442504597</v>
      </c>
      <c r="D124" s="1" t="s">
        <v>122</v>
      </c>
      <c r="E124" s="1" t="s">
        <v>131</v>
      </c>
      <c r="F124" s="1" t="s">
        <v>126</v>
      </c>
      <c r="G124" s="1">
        <v>8</v>
      </c>
      <c r="H124" s="1">
        <v>1.6448572792780201</v>
      </c>
      <c r="I124" s="1">
        <v>1.0143958681452601</v>
      </c>
      <c r="J124" s="1" t="s">
        <v>69</v>
      </c>
      <c r="K124" s="1" t="s">
        <v>118</v>
      </c>
      <c r="L124" s="1" t="s">
        <v>121</v>
      </c>
    </row>
    <row r="125" spans="1:12" x14ac:dyDescent="0.2">
      <c r="A125" s="1">
        <v>4.1077816691432803E-2</v>
      </c>
      <c r="B125" s="1">
        <v>9.6243105092102099E-2</v>
      </c>
      <c r="C125" s="1">
        <v>0.66951569458081495</v>
      </c>
      <c r="D125" s="1" t="s">
        <v>8</v>
      </c>
      <c r="E125" s="1" t="s">
        <v>131</v>
      </c>
      <c r="F125" s="1" t="s">
        <v>127</v>
      </c>
      <c r="G125" s="1">
        <v>9</v>
      </c>
      <c r="H125" s="1">
        <v>1.6448572792780201</v>
      </c>
      <c r="I125" s="1">
        <v>0.158306171991064</v>
      </c>
      <c r="J125" s="1" t="s">
        <v>67</v>
      </c>
      <c r="K125" s="1" t="s">
        <v>75</v>
      </c>
      <c r="L125" s="1" t="s">
        <v>115</v>
      </c>
    </row>
    <row r="126" spans="1:12" x14ac:dyDescent="0.2">
      <c r="A126" s="1">
        <v>0.180271578741595</v>
      </c>
      <c r="B126" s="1">
        <v>0.18432168180169101</v>
      </c>
      <c r="C126" s="1">
        <v>0.32806154489335798</v>
      </c>
      <c r="D126" s="1" t="s">
        <v>11</v>
      </c>
      <c r="E126" s="1" t="s">
        <v>131</v>
      </c>
      <c r="F126" s="1" t="s">
        <v>127</v>
      </c>
      <c r="G126" s="1">
        <v>9</v>
      </c>
      <c r="H126" s="1">
        <v>1.6448572792780201</v>
      </c>
      <c r="I126" s="1">
        <v>0.30318286004028</v>
      </c>
      <c r="J126" s="1" t="s">
        <v>68</v>
      </c>
      <c r="K126" s="1" t="s">
        <v>75</v>
      </c>
      <c r="L126" s="1" t="s">
        <v>115</v>
      </c>
    </row>
    <row r="127" spans="1:12" x14ac:dyDescent="0.2">
      <c r="A127" s="1">
        <v>-0.100893431183151</v>
      </c>
      <c r="B127" s="1">
        <v>9.4358748651287294E-2</v>
      </c>
      <c r="C127" s="1">
        <v>0.28495603337973002</v>
      </c>
      <c r="D127" s="1" t="s">
        <v>12</v>
      </c>
      <c r="E127" s="1" t="s">
        <v>131</v>
      </c>
      <c r="F127" s="1" t="s">
        <v>127</v>
      </c>
      <c r="G127" s="1">
        <v>9</v>
      </c>
      <c r="H127" s="1">
        <v>1.6448572792780201</v>
      </c>
      <c r="I127" s="1">
        <v>0.15520667458263501</v>
      </c>
      <c r="J127" s="1" t="s">
        <v>66</v>
      </c>
      <c r="K127" s="1" t="s">
        <v>75</v>
      </c>
      <c r="L127" s="1" t="s">
        <v>115</v>
      </c>
    </row>
    <row r="128" spans="1:12" x14ac:dyDescent="0.2">
      <c r="A128" s="1">
        <v>0.40207827851068101</v>
      </c>
      <c r="B128" s="1">
        <v>0.36595123196982998</v>
      </c>
      <c r="C128" s="1">
        <v>0.27189044368807103</v>
      </c>
      <c r="D128" s="1" t="s">
        <v>13</v>
      </c>
      <c r="E128" s="1" t="s">
        <v>131</v>
      </c>
      <c r="F128" s="1" t="s">
        <v>127</v>
      </c>
      <c r="G128" s="1">
        <v>9</v>
      </c>
      <c r="H128" s="1">
        <v>1.6448572792780201</v>
      </c>
      <c r="I128" s="1">
        <v>0.60193754776633501</v>
      </c>
      <c r="J128" s="1" t="s">
        <v>69</v>
      </c>
      <c r="K128" s="1" t="s">
        <v>75</v>
      </c>
      <c r="L128" s="1" t="s">
        <v>115</v>
      </c>
    </row>
    <row r="129" spans="1:14" x14ac:dyDescent="0.2">
      <c r="A129" s="1">
        <v>-1.2863621323591301</v>
      </c>
      <c r="B129" s="1">
        <v>0.39576587140779002</v>
      </c>
      <c r="C129" s="1">
        <v>1.15288030517451E-3</v>
      </c>
      <c r="D129" s="1" t="s">
        <v>29</v>
      </c>
      <c r="E129" s="1" t="s">
        <v>131</v>
      </c>
      <c r="F129" s="1" t="s">
        <v>127</v>
      </c>
      <c r="G129" s="1">
        <v>9</v>
      </c>
      <c r="H129" s="1">
        <v>1.6448572792780201</v>
      </c>
      <c r="I129" s="1">
        <v>0.65097837447491402</v>
      </c>
      <c r="J129" s="1" t="s">
        <v>67</v>
      </c>
      <c r="K129" s="1" t="s">
        <v>79</v>
      </c>
      <c r="L129" s="1" t="s">
        <v>98</v>
      </c>
    </row>
    <row r="130" spans="1:14" x14ac:dyDescent="0.2">
      <c r="A130" s="1">
        <v>0.780493274287822</v>
      </c>
      <c r="B130" s="1">
        <v>1.44490274003259</v>
      </c>
      <c r="C130" s="1">
        <v>0.589080011088433</v>
      </c>
      <c r="D130" s="1" t="s">
        <v>30</v>
      </c>
      <c r="E130" s="1" t="s">
        <v>131</v>
      </c>
      <c r="F130" s="1" t="s">
        <v>127</v>
      </c>
      <c r="G130" s="1">
        <v>9</v>
      </c>
      <c r="H130" s="1">
        <v>1.6448572792780201</v>
      </c>
      <c r="I130" s="1">
        <v>2.37665878979137</v>
      </c>
      <c r="J130" s="1" t="s">
        <v>68</v>
      </c>
      <c r="K130" s="1" t="s">
        <v>79</v>
      </c>
      <c r="L130" s="1" t="s">
        <v>98</v>
      </c>
    </row>
    <row r="131" spans="1:14" x14ac:dyDescent="0.2">
      <c r="A131" s="1">
        <v>-0.67801700429807099</v>
      </c>
      <c r="B131" s="1">
        <v>0.234741989891042</v>
      </c>
      <c r="C131" s="1">
        <v>3.87288715748007E-3</v>
      </c>
      <c r="D131" s="1" t="s">
        <v>31</v>
      </c>
      <c r="E131" s="1" t="s">
        <v>131</v>
      </c>
      <c r="F131" s="1" t="s">
        <v>127</v>
      </c>
      <c r="G131" s="1">
        <v>9</v>
      </c>
      <c r="H131" s="1">
        <v>1.6448572792780201</v>
      </c>
      <c r="I131" s="1">
        <v>0.38611707082448998</v>
      </c>
      <c r="J131" s="1" t="s">
        <v>66</v>
      </c>
      <c r="K131" s="1" t="s">
        <v>79</v>
      </c>
      <c r="L131" s="1" t="s">
        <v>98</v>
      </c>
    </row>
    <row r="132" spans="1:14" x14ac:dyDescent="0.2">
      <c r="A132" s="1">
        <v>-0.90086159409644495</v>
      </c>
      <c r="B132" s="1">
        <v>0.43171939562424999</v>
      </c>
      <c r="C132" s="1">
        <v>3.6917389783812302E-2</v>
      </c>
      <c r="D132" s="1" t="s">
        <v>32</v>
      </c>
      <c r="E132" s="1" t="s">
        <v>131</v>
      </c>
      <c r="F132" s="1" t="s">
        <v>127</v>
      </c>
      <c r="G132" s="1">
        <v>9</v>
      </c>
      <c r="H132" s="1">
        <v>1.6448572792780201</v>
      </c>
      <c r="I132" s="1">
        <v>0.71011679049805698</v>
      </c>
      <c r="J132" s="1" t="s">
        <v>69</v>
      </c>
      <c r="K132" s="1" t="s">
        <v>79</v>
      </c>
      <c r="L132" s="1" t="s">
        <v>98</v>
      </c>
    </row>
    <row r="133" spans="1:14" x14ac:dyDescent="0.2">
      <c r="A133" s="1">
        <v>-1.2452843156677</v>
      </c>
      <c r="B133" s="1">
        <v>0.39876396384589602</v>
      </c>
      <c r="C133" s="1">
        <v>1.79114731230179E-3</v>
      </c>
      <c r="D133" s="1" t="s">
        <v>123</v>
      </c>
      <c r="E133" s="1" t="s">
        <v>131</v>
      </c>
      <c r="F133" s="1" t="s">
        <v>127</v>
      </c>
      <c r="G133" s="1">
        <v>9</v>
      </c>
      <c r="H133" s="1">
        <v>1.6448572792780201</v>
      </c>
      <c r="I133" s="1">
        <v>0.65590980864568205</v>
      </c>
      <c r="J133" s="1" t="s">
        <v>67</v>
      </c>
      <c r="K133" s="1" t="s">
        <v>118</v>
      </c>
      <c r="L133" s="1" t="s">
        <v>98</v>
      </c>
    </row>
    <row r="134" spans="1:14" x14ac:dyDescent="0.2">
      <c r="A134" s="1">
        <v>0.96076485302941705</v>
      </c>
      <c r="B134" s="1">
        <v>1.44768174298549</v>
      </c>
      <c r="C134" s="1">
        <v>0.50690991023607801</v>
      </c>
      <c r="D134" s="1" t="s">
        <v>123</v>
      </c>
      <c r="E134" s="1" t="s">
        <v>131</v>
      </c>
      <c r="F134" s="1" t="s">
        <v>127</v>
      </c>
      <c r="G134" s="1">
        <v>9</v>
      </c>
      <c r="H134" s="1">
        <v>1.6448572792780201</v>
      </c>
      <c r="I134" s="1">
        <v>2.3812298530275799</v>
      </c>
      <c r="J134" s="1" t="s">
        <v>68</v>
      </c>
      <c r="K134" s="1" t="s">
        <v>118</v>
      </c>
      <c r="L134" s="1" t="s">
        <v>98</v>
      </c>
    </row>
    <row r="135" spans="1:14" x14ac:dyDescent="0.2">
      <c r="A135" s="1">
        <v>-0.77891043548122196</v>
      </c>
      <c r="B135" s="1">
        <v>0.237939604350487</v>
      </c>
      <c r="C135" s="1">
        <v>1.06209112676929E-3</v>
      </c>
      <c r="D135" s="1" t="s">
        <v>123</v>
      </c>
      <c r="E135" s="1" t="s">
        <v>131</v>
      </c>
      <c r="F135" s="1" t="s">
        <v>127</v>
      </c>
      <c r="G135" s="1">
        <v>9</v>
      </c>
      <c r="H135" s="1">
        <v>1.6448572792780201</v>
      </c>
      <c r="I135" s="1">
        <v>0.391376690244431</v>
      </c>
      <c r="J135" s="1" t="s">
        <v>66</v>
      </c>
      <c r="K135" s="1" t="s">
        <v>118</v>
      </c>
      <c r="L135" s="1" t="s">
        <v>98</v>
      </c>
    </row>
    <row r="136" spans="1:14" x14ac:dyDescent="0.2">
      <c r="A136" s="1">
        <v>-0.498783315585765</v>
      </c>
      <c r="B136" s="1">
        <v>0.476693096957573</v>
      </c>
      <c r="C136" s="1">
        <v>0.29540443774452202</v>
      </c>
      <c r="D136" s="1" t="s">
        <v>123</v>
      </c>
      <c r="E136" s="1" t="s">
        <v>131</v>
      </c>
      <c r="F136" s="1" t="s">
        <v>127</v>
      </c>
      <c r="G136" s="1">
        <v>9</v>
      </c>
      <c r="H136" s="1">
        <v>1.6448572792780201</v>
      </c>
      <c r="I136" s="1">
        <v>0.78409211051225003</v>
      </c>
      <c r="J136" s="1" t="s">
        <v>69</v>
      </c>
      <c r="K136" s="1" t="s">
        <v>118</v>
      </c>
      <c r="L136" s="1" t="s">
        <v>98</v>
      </c>
    </row>
    <row r="137" spans="1:14" x14ac:dyDescent="0.2">
      <c r="A137" s="1">
        <v>9.6374571194104502E-2</v>
      </c>
      <c r="B137" s="1">
        <v>0.101788845352597</v>
      </c>
      <c r="C137" s="1">
        <v>0.34373678182219503</v>
      </c>
      <c r="D137" s="1" t="s">
        <v>8</v>
      </c>
      <c r="E137" s="1" t="s">
        <v>131</v>
      </c>
      <c r="F137" s="1" t="s">
        <v>128</v>
      </c>
      <c r="G137" s="1">
        <v>10</v>
      </c>
      <c r="H137" s="1">
        <v>1.64485727938308</v>
      </c>
      <c r="I137" s="1">
        <v>0.16742812323821801</v>
      </c>
      <c r="J137" s="1" t="s">
        <v>67</v>
      </c>
      <c r="K137" s="1" t="s">
        <v>75</v>
      </c>
      <c r="L137" s="1" t="s">
        <v>115</v>
      </c>
      <c r="N137">
        <f>I137/A137</f>
        <v>1.7372645207521302</v>
      </c>
    </row>
    <row r="138" spans="1:14" x14ac:dyDescent="0.2">
      <c r="A138" s="1">
        <v>0.19473191086282601</v>
      </c>
      <c r="B138" s="1">
        <v>0.19718243279088599</v>
      </c>
      <c r="C138" s="1">
        <v>0.32336272517004599</v>
      </c>
      <c r="D138" s="1" t="s">
        <v>11</v>
      </c>
      <c r="E138" s="1" t="s">
        <v>131</v>
      </c>
      <c r="F138" s="1" t="s">
        <v>128</v>
      </c>
      <c r="G138" s="1">
        <v>10</v>
      </c>
      <c r="H138" s="1">
        <v>1.64485727938308</v>
      </c>
      <c r="I138" s="1">
        <v>0.32433695994255402</v>
      </c>
      <c r="J138" s="1" t="s">
        <v>68</v>
      </c>
      <c r="K138" s="1" t="s">
        <v>75</v>
      </c>
      <c r="L138" s="1" t="s">
        <v>115</v>
      </c>
    </row>
    <row r="139" spans="1:14" x14ac:dyDescent="0.2">
      <c r="A139" s="1">
        <v>-8.1571514887992094E-2</v>
      </c>
      <c r="B139" s="1">
        <v>0.10155630212172601</v>
      </c>
      <c r="C139" s="1">
        <v>0.42185110722288899</v>
      </c>
      <c r="D139" s="1" t="s">
        <v>12</v>
      </c>
      <c r="E139" s="1" t="s">
        <v>131</v>
      </c>
      <c r="F139" s="1" t="s">
        <v>128</v>
      </c>
      <c r="G139" s="1">
        <v>10</v>
      </c>
      <c r="H139" s="1">
        <v>1.64485727938308</v>
      </c>
      <c r="I139" s="1">
        <v>0.16704562281214799</v>
      </c>
      <c r="J139" s="1" t="s">
        <v>66</v>
      </c>
      <c r="K139" s="1" t="s">
        <v>75</v>
      </c>
      <c r="L139" s="1" t="s">
        <v>115</v>
      </c>
    </row>
    <row r="140" spans="1:14" x14ac:dyDescent="0.2">
      <c r="A140" s="1">
        <v>0.52559595449472796</v>
      </c>
      <c r="B140" s="1">
        <v>0.39170828150593201</v>
      </c>
      <c r="C140" s="1">
        <v>0.17966010675871699</v>
      </c>
      <c r="D140" s="1" t="s">
        <v>13</v>
      </c>
      <c r="E140" s="1" t="s">
        <v>131</v>
      </c>
      <c r="F140" s="1" t="s">
        <v>128</v>
      </c>
      <c r="G140" s="1">
        <v>10</v>
      </c>
      <c r="H140" s="1">
        <v>1.64485727938308</v>
      </c>
      <c r="I140" s="1">
        <v>0.64430421822966899</v>
      </c>
      <c r="J140" s="1" t="s">
        <v>69</v>
      </c>
      <c r="K140" s="1" t="s">
        <v>75</v>
      </c>
      <c r="L140" s="1" t="s">
        <v>115</v>
      </c>
    </row>
    <row r="141" spans="1:14" x14ac:dyDescent="0.2">
      <c r="A141" s="1">
        <v>-0.41549962640695198</v>
      </c>
      <c r="B141" s="1">
        <v>0.26449498205873001</v>
      </c>
      <c r="C141" s="1">
        <v>0.116202720427022</v>
      </c>
      <c r="D141" s="1" t="s">
        <v>14</v>
      </c>
      <c r="E141" s="1" t="s">
        <v>131</v>
      </c>
      <c r="F141" s="1" t="s">
        <v>128</v>
      </c>
      <c r="G141" s="1">
        <v>10</v>
      </c>
      <c r="H141" s="1">
        <v>1.64485727938308</v>
      </c>
      <c r="I141" s="1">
        <v>0.435056496599599</v>
      </c>
      <c r="J141" s="1" t="s">
        <v>67</v>
      </c>
      <c r="K141" s="1" t="s">
        <v>76</v>
      </c>
      <c r="L141" s="1" t="s">
        <v>116</v>
      </c>
    </row>
    <row r="142" spans="1:14" x14ac:dyDescent="0.2">
      <c r="A142" s="1">
        <v>-0.94050609289197096</v>
      </c>
      <c r="B142" s="1">
        <v>0.556817225961308</v>
      </c>
      <c r="C142" s="1">
        <v>9.1205792626998405E-2</v>
      </c>
      <c r="D142" s="1" t="s">
        <v>15</v>
      </c>
      <c r="E142" s="1" t="s">
        <v>131</v>
      </c>
      <c r="F142" s="1" t="s">
        <v>128</v>
      </c>
      <c r="G142" s="1">
        <v>10</v>
      </c>
      <c r="H142" s="1">
        <v>1.64485727938308</v>
      </c>
      <c r="I142" s="1">
        <v>0.91588486740834996</v>
      </c>
      <c r="J142" s="1" t="s">
        <v>68</v>
      </c>
      <c r="K142" s="1" t="s">
        <v>76</v>
      </c>
      <c r="L142" s="1" t="s">
        <v>116</v>
      </c>
    </row>
    <row r="143" spans="1:14" x14ac:dyDescent="0.2">
      <c r="A143" s="1">
        <v>-0.42856238330004498</v>
      </c>
      <c r="B143" s="1">
        <v>0.27886339052624198</v>
      </c>
      <c r="C143" s="1">
        <v>0.124338550219754</v>
      </c>
      <c r="D143" s="1" t="s">
        <v>16</v>
      </c>
      <c r="E143" s="1" t="s">
        <v>131</v>
      </c>
      <c r="F143" s="1" t="s">
        <v>128</v>
      </c>
      <c r="G143" s="1">
        <v>10</v>
      </c>
      <c r="H143" s="1">
        <v>1.64485727938308</v>
      </c>
      <c r="I143" s="1">
        <v>0.45869047786053502</v>
      </c>
      <c r="J143" s="1" t="s">
        <v>66</v>
      </c>
      <c r="K143" s="1" t="s">
        <v>76</v>
      </c>
      <c r="L143" s="1" t="s">
        <v>116</v>
      </c>
    </row>
    <row r="144" spans="1:14" x14ac:dyDescent="0.2">
      <c r="A144" s="1">
        <v>-1.77771271357968</v>
      </c>
      <c r="B144" s="1">
        <v>1.104790032775</v>
      </c>
      <c r="C144" s="1">
        <v>0.107596209130863</v>
      </c>
      <c r="D144" s="1" t="s">
        <v>17</v>
      </c>
      <c r="E144" s="1" t="s">
        <v>131</v>
      </c>
      <c r="F144" s="1" t="s">
        <v>128</v>
      </c>
      <c r="G144" s="1">
        <v>10</v>
      </c>
      <c r="H144" s="1">
        <v>1.64485727938308</v>
      </c>
      <c r="I144" s="1">
        <v>1.81722192759983</v>
      </c>
      <c r="J144" s="1" t="s">
        <v>69</v>
      </c>
      <c r="K144" s="1" t="s">
        <v>76</v>
      </c>
      <c r="L144" s="1" t="s">
        <v>116</v>
      </c>
    </row>
    <row r="145" spans="1:12" x14ac:dyDescent="0.2">
      <c r="A145" s="1">
        <v>-7.7223185687489301E-2</v>
      </c>
      <c r="B145" s="1">
        <v>0.17321312091810301</v>
      </c>
      <c r="C145" s="1">
        <v>0.655722032662303</v>
      </c>
      <c r="D145" s="1" t="s">
        <v>19</v>
      </c>
      <c r="E145" s="1" t="s">
        <v>131</v>
      </c>
      <c r="F145" s="1" t="s">
        <v>128</v>
      </c>
      <c r="G145" s="1">
        <v>10</v>
      </c>
      <c r="H145" s="1">
        <v>1.64485727938308</v>
      </c>
      <c r="I145" s="1">
        <v>0.284910862826803</v>
      </c>
      <c r="J145" s="1" t="s">
        <v>67</v>
      </c>
      <c r="K145" s="1" t="s">
        <v>77</v>
      </c>
      <c r="L145" s="1" t="s">
        <v>119</v>
      </c>
    </row>
    <row r="146" spans="1:12" x14ac:dyDescent="0.2">
      <c r="A146" s="1">
        <v>0.221851794661999</v>
      </c>
      <c r="B146" s="1">
        <v>0.32178356061584301</v>
      </c>
      <c r="C146" s="1">
        <v>0.49054418909678799</v>
      </c>
      <c r="D146" s="1" t="s">
        <v>20</v>
      </c>
      <c r="E146" s="1" t="s">
        <v>131</v>
      </c>
      <c r="F146" s="1" t="s">
        <v>128</v>
      </c>
      <c r="G146" s="1">
        <v>10</v>
      </c>
      <c r="H146" s="1">
        <v>1.64485727938308</v>
      </c>
      <c r="I146" s="1">
        <v>0.52928803206477604</v>
      </c>
      <c r="J146" s="1" t="s">
        <v>68</v>
      </c>
      <c r="K146" s="1" t="s">
        <v>77</v>
      </c>
      <c r="L146" s="1" t="s">
        <v>119</v>
      </c>
    </row>
    <row r="147" spans="1:12" x14ac:dyDescent="0.2">
      <c r="A147" s="1">
        <v>2.68709989637923E-2</v>
      </c>
      <c r="B147" s="1">
        <v>0.13930387729774399</v>
      </c>
      <c r="C147" s="1">
        <v>0.84704142101851598</v>
      </c>
      <c r="D147" s="1" t="s">
        <v>21</v>
      </c>
      <c r="E147" s="1" t="s">
        <v>131</v>
      </c>
      <c r="F147" s="1" t="s">
        <v>128</v>
      </c>
      <c r="G147" s="1">
        <v>10</v>
      </c>
      <c r="H147" s="1">
        <v>1.64485727938308</v>
      </c>
      <c r="I147" s="1">
        <v>0.229134996619481</v>
      </c>
      <c r="J147" s="1" t="s">
        <v>66</v>
      </c>
      <c r="K147" s="1" t="s">
        <v>77</v>
      </c>
      <c r="L147" s="1" t="s">
        <v>119</v>
      </c>
    </row>
    <row r="148" spans="1:12" x14ac:dyDescent="0.2">
      <c r="A148" s="1">
        <v>1.2747072059941099E-3</v>
      </c>
      <c r="B148" s="1">
        <v>0.53695200649784602</v>
      </c>
      <c r="C148" s="1">
        <v>0.99810585001618901</v>
      </c>
      <c r="D148" s="1" t="s">
        <v>22</v>
      </c>
      <c r="E148" s="1" t="s">
        <v>131</v>
      </c>
      <c r="F148" s="1" t="s">
        <v>128</v>
      </c>
      <c r="G148" s="1">
        <v>10</v>
      </c>
      <c r="H148" s="1">
        <v>1.64485727938308</v>
      </c>
      <c r="I148" s="1">
        <v>0.88320941656733198</v>
      </c>
      <c r="J148" s="1" t="s">
        <v>69</v>
      </c>
      <c r="K148" s="1" t="s">
        <v>77</v>
      </c>
      <c r="L148" s="1" t="s">
        <v>119</v>
      </c>
    </row>
    <row r="149" spans="1:12" x14ac:dyDescent="0.2">
      <c r="A149" s="1">
        <v>-0.32290108633097198</v>
      </c>
      <c r="B149" s="1">
        <v>0.16323010980997901</v>
      </c>
      <c r="C149" s="1">
        <v>4.7907300799521602E-2</v>
      </c>
      <c r="D149" s="1" t="s">
        <v>24</v>
      </c>
      <c r="E149" s="1" t="s">
        <v>131</v>
      </c>
      <c r="F149" s="1" t="s">
        <v>128</v>
      </c>
      <c r="G149" s="1">
        <v>10</v>
      </c>
      <c r="H149" s="1">
        <v>1.64485727938308</v>
      </c>
      <c r="I149" s="1">
        <v>0.268490234335443</v>
      </c>
      <c r="J149" s="1" t="s">
        <v>67</v>
      </c>
      <c r="K149" s="1" t="s">
        <v>78</v>
      </c>
      <c r="L149" s="1" t="s">
        <v>121</v>
      </c>
    </row>
    <row r="150" spans="1:12" x14ac:dyDescent="0.2">
      <c r="A150" s="1">
        <v>-0.32171746154136199</v>
      </c>
      <c r="B150" s="1">
        <v>0.38622545531643199</v>
      </c>
      <c r="C150" s="1">
        <v>0.404857388606568</v>
      </c>
      <c r="D150" s="1" t="s">
        <v>25</v>
      </c>
      <c r="E150" s="1" t="s">
        <v>131</v>
      </c>
      <c r="F150" s="1" t="s">
        <v>128</v>
      </c>
      <c r="G150" s="1">
        <v>10</v>
      </c>
      <c r="H150" s="1">
        <v>1.64485727938308</v>
      </c>
      <c r="I150" s="1">
        <v>0.63528575166027701</v>
      </c>
      <c r="J150" s="1" t="s">
        <v>68</v>
      </c>
      <c r="K150" s="1" t="s">
        <v>78</v>
      </c>
      <c r="L150" s="1" t="s">
        <v>121</v>
      </c>
    </row>
    <row r="151" spans="1:12" x14ac:dyDescent="0.2">
      <c r="A151" s="1">
        <v>-0.109931706206743</v>
      </c>
      <c r="B151" s="1">
        <v>0.15047799512920401</v>
      </c>
      <c r="C151" s="1">
        <v>0.46505444431616899</v>
      </c>
      <c r="D151" s="1" t="s">
        <v>26</v>
      </c>
      <c r="E151" s="1" t="s">
        <v>131</v>
      </c>
      <c r="F151" s="1" t="s">
        <v>128</v>
      </c>
      <c r="G151" s="1">
        <v>10</v>
      </c>
      <c r="H151" s="1">
        <v>1.64485727938308</v>
      </c>
      <c r="I151" s="1">
        <v>0.247514825675242</v>
      </c>
      <c r="J151" s="1" t="s">
        <v>66</v>
      </c>
      <c r="K151" s="1" t="s">
        <v>78</v>
      </c>
      <c r="L151" s="1" t="s">
        <v>121</v>
      </c>
    </row>
    <row r="152" spans="1:12" x14ac:dyDescent="0.2">
      <c r="A152" s="1">
        <v>-0.74887311241787202</v>
      </c>
      <c r="B152" s="1">
        <v>0.60908656066639399</v>
      </c>
      <c r="C152" s="1">
        <v>0.21888436158234401</v>
      </c>
      <c r="D152" s="1" t="s">
        <v>27</v>
      </c>
      <c r="E152" s="1" t="s">
        <v>131</v>
      </c>
      <c r="F152" s="1" t="s">
        <v>128</v>
      </c>
      <c r="G152" s="1">
        <v>10</v>
      </c>
      <c r="H152" s="1">
        <v>1.64485727938308</v>
      </c>
      <c r="I152" s="1">
        <v>1.00186046308652</v>
      </c>
      <c r="J152" s="1" t="s">
        <v>69</v>
      </c>
      <c r="K152" s="1" t="s">
        <v>78</v>
      </c>
      <c r="L152" s="1" t="s">
        <v>121</v>
      </c>
    </row>
    <row r="153" spans="1:12" x14ac:dyDescent="0.2">
      <c r="A153" s="1">
        <v>-1.3412897467925899</v>
      </c>
      <c r="B153" s="1">
        <v>0.39684984816150498</v>
      </c>
      <c r="C153" s="1">
        <v>7.2534175327122199E-4</v>
      </c>
      <c r="D153" s="1" t="s">
        <v>29</v>
      </c>
      <c r="E153" s="1" t="s">
        <v>131</v>
      </c>
      <c r="F153" s="1" t="s">
        <v>128</v>
      </c>
      <c r="G153" s="1">
        <v>10</v>
      </c>
      <c r="H153" s="1">
        <v>1.64485727938308</v>
      </c>
      <c r="I153" s="1">
        <v>0.652761361570522</v>
      </c>
      <c r="J153" s="1" t="s">
        <v>67</v>
      </c>
      <c r="K153" s="1" t="s">
        <v>79</v>
      </c>
      <c r="L153" s="1" t="s">
        <v>98</v>
      </c>
    </row>
    <row r="154" spans="1:12" x14ac:dyDescent="0.2">
      <c r="A154" s="1">
        <v>0.76676536505656001</v>
      </c>
      <c r="B154" s="1">
        <v>1.44715740704415</v>
      </c>
      <c r="C154" s="1">
        <v>0.59622148154933496</v>
      </c>
      <c r="D154" s="1" t="s">
        <v>30</v>
      </c>
      <c r="E154" s="1" t="s">
        <v>131</v>
      </c>
      <c r="F154" s="1" t="s">
        <v>128</v>
      </c>
      <c r="G154" s="1">
        <v>10</v>
      </c>
      <c r="H154" s="1">
        <v>1.64485727938308</v>
      </c>
      <c r="I154" s="1">
        <v>2.3803673953897202</v>
      </c>
      <c r="J154" s="1" t="s">
        <v>68</v>
      </c>
      <c r="K154" s="1" t="s">
        <v>79</v>
      </c>
      <c r="L154" s="1" t="s">
        <v>98</v>
      </c>
    </row>
    <row r="155" spans="1:12" x14ac:dyDescent="0.2">
      <c r="A155" s="1">
        <v>-0.69712256813888895</v>
      </c>
      <c r="B155" s="1">
        <v>0.23751580560011901</v>
      </c>
      <c r="C155" s="1">
        <v>3.3350396118511502E-3</v>
      </c>
      <c r="D155" s="1" t="s">
        <v>31</v>
      </c>
      <c r="E155" s="1" t="s">
        <v>131</v>
      </c>
      <c r="F155" s="1" t="s">
        <v>128</v>
      </c>
      <c r="G155" s="1">
        <v>10</v>
      </c>
      <c r="H155" s="1">
        <v>1.64485727938308</v>
      </c>
      <c r="I155" s="1">
        <v>0.39067960180989297</v>
      </c>
      <c r="J155" s="1" t="s">
        <v>66</v>
      </c>
      <c r="K155" s="1" t="s">
        <v>79</v>
      </c>
      <c r="L155" s="1" t="s">
        <v>98</v>
      </c>
    </row>
    <row r="156" spans="1:12" x14ac:dyDescent="0.2">
      <c r="A156" s="1">
        <v>-1.02327657299106</v>
      </c>
      <c r="B156" s="1">
        <v>0.45287666629346701</v>
      </c>
      <c r="C156" s="1">
        <v>2.3852574461834499E-2</v>
      </c>
      <c r="D156" s="1" t="s">
        <v>32</v>
      </c>
      <c r="E156" s="1" t="s">
        <v>131</v>
      </c>
      <c r="F156" s="1" t="s">
        <v>128</v>
      </c>
      <c r="G156" s="1">
        <v>10</v>
      </c>
      <c r="H156" s="1">
        <v>1.64485727938308</v>
      </c>
      <c r="I156" s="1">
        <v>0.74491748121555201</v>
      </c>
      <c r="J156" s="1" t="s">
        <v>69</v>
      </c>
      <c r="K156" s="1" t="s">
        <v>79</v>
      </c>
      <c r="L156" s="1" t="s">
        <v>98</v>
      </c>
    </row>
    <row r="157" spans="1:12" x14ac:dyDescent="0.2">
      <c r="A157" s="1">
        <v>-0.31912505521284801</v>
      </c>
      <c r="B157" s="1">
        <v>0.2803345075002</v>
      </c>
      <c r="C157" s="1">
        <v>0.25496568373102402</v>
      </c>
      <c r="D157" s="1" t="s">
        <v>117</v>
      </c>
      <c r="E157" s="1" t="s">
        <v>131</v>
      </c>
      <c r="F157" s="1" t="s">
        <v>128</v>
      </c>
      <c r="G157" s="1">
        <v>10</v>
      </c>
      <c r="H157" s="1">
        <v>1.64485727938308</v>
      </c>
      <c r="I157" s="1">
        <v>0.46111025532397398</v>
      </c>
      <c r="J157" s="1" t="s">
        <v>67</v>
      </c>
      <c r="K157" s="1" t="s">
        <v>118</v>
      </c>
      <c r="L157" s="1" t="s">
        <v>116</v>
      </c>
    </row>
    <row r="158" spans="1:12" x14ac:dyDescent="0.2">
      <c r="A158" s="1">
        <v>-0.74577418202914503</v>
      </c>
      <c r="B158" s="1">
        <v>0.58755883290889899</v>
      </c>
      <c r="C158" s="1">
        <v>0.20434343803532301</v>
      </c>
      <c r="D158" s="1" t="s">
        <v>117</v>
      </c>
      <c r="E158" s="1" t="s">
        <v>131</v>
      </c>
      <c r="F158" s="1" t="s">
        <v>128</v>
      </c>
      <c r="G158" s="1">
        <v>10</v>
      </c>
      <c r="H158" s="1">
        <v>1.64485727938308</v>
      </c>
      <c r="I158" s="1">
        <v>0.96645042337602904</v>
      </c>
      <c r="J158" s="1" t="s">
        <v>68</v>
      </c>
      <c r="K158" s="1" t="s">
        <v>118</v>
      </c>
      <c r="L158" s="1" t="s">
        <v>116</v>
      </c>
    </row>
    <row r="159" spans="1:12" x14ac:dyDescent="0.2">
      <c r="A159" s="1">
        <v>-0.510133898188037</v>
      </c>
      <c r="B159" s="1">
        <v>0.29429077116157798</v>
      </c>
      <c r="C159" s="1">
        <v>8.3019134967640698E-2</v>
      </c>
      <c r="D159" s="1" t="s">
        <v>117</v>
      </c>
      <c r="E159" s="1" t="s">
        <v>131</v>
      </c>
      <c r="F159" s="1" t="s">
        <v>128</v>
      </c>
      <c r="G159" s="1">
        <v>10</v>
      </c>
      <c r="H159" s="1">
        <v>1.64485727938308</v>
      </c>
      <c r="I159" s="1">
        <v>0.48406631720038201</v>
      </c>
      <c r="J159" s="1" t="s">
        <v>66</v>
      </c>
      <c r="K159" s="1" t="s">
        <v>118</v>
      </c>
      <c r="L159" s="1" t="s">
        <v>116</v>
      </c>
    </row>
    <row r="160" spans="1:12" x14ac:dyDescent="0.2">
      <c r="A160" s="1">
        <v>-1.25211675908495</v>
      </c>
      <c r="B160" s="1">
        <v>1.1605778374362501</v>
      </c>
      <c r="C160" s="1">
        <v>0.28064471455017498</v>
      </c>
      <c r="D160" s="1" t="s">
        <v>117</v>
      </c>
      <c r="E160" s="1" t="s">
        <v>131</v>
      </c>
      <c r="F160" s="1" t="s">
        <v>128</v>
      </c>
      <c r="G160" s="1">
        <v>10</v>
      </c>
      <c r="H160" s="1">
        <v>1.64485727938308</v>
      </c>
      <c r="I160" s="1">
        <v>1.9089849041976801</v>
      </c>
      <c r="J160" s="1" t="s">
        <v>69</v>
      </c>
      <c r="K160" s="1" t="s">
        <v>118</v>
      </c>
      <c r="L160" s="1" t="s">
        <v>116</v>
      </c>
    </row>
    <row r="161" spans="1:12" x14ac:dyDescent="0.2">
      <c r="A161" s="1">
        <v>1.9151385506615201E-2</v>
      </c>
      <c r="B161" s="1">
        <v>0.18046932691447801</v>
      </c>
      <c r="C161" s="1">
        <v>0.91548727963846099</v>
      </c>
      <c r="D161" s="1" t="s">
        <v>120</v>
      </c>
      <c r="E161" s="1" t="s">
        <v>131</v>
      </c>
      <c r="F161" s="1" t="s">
        <v>128</v>
      </c>
      <c r="G161" s="1">
        <v>10</v>
      </c>
      <c r="H161" s="1">
        <v>1.64485727938308</v>
      </c>
      <c r="I161" s="1">
        <v>0.29684628608064401</v>
      </c>
      <c r="J161" s="1" t="s">
        <v>67</v>
      </c>
      <c r="K161" s="1" t="s">
        <v>118</v>
      </c>
      <c r="L161" s="1" t="s">
        <v>119</v>
      </c>
    </row>
    <row r="162" spans="1:12" x14ac:dyDescent="0.2">
      <c r="A162" s="1">
        <v>0.41658370552482499</v>
      </c>
      <c r="B162" s="1">
        <v>0.32976830034424798</v>
      </c>
      <c r="C162" s="1">
        <v>0.20649580599239001</v>
      </c>
      <c r="D162" s="1" t="s">
        <v>120</v>
      </c>
      <c r="E162" s="1" t="s">
        <v>131</v>
      </c>
      <c r="F162" s="1" t="s">
        <v>128</v>
      </c>
      <c r="G162" s="1">
        <v>10</v>
      </c>
      <c r="H162" s="1">
        <v>1.64485727938308</v>
      </c>
      <c r="I162" s="1">
        <v>0.54242178933102203</v>
      </c>
      <c r="J162" s="1" t="s">
        <v>68</v>
      </c>
      <c r="K162" s="1" t="s">
        <v>118</v>
      </c>
      <c r="L162" s="1" t="s">
        <v>119</v>
      </c>
    </row>
    <row r="163" spans="1:12" x14ac:dyDescent="0.2">
      <c r="A163" s="1">
        <v>-5.4700515924199701E-2</v>
      </c>
      <c r="B163" s="1">
        <v>0.14604509091303999</v>
      </c>
      <c r="C163" s="1">
        <v>0.70799878193229804</v>
      </c>
      <c r="D163" s="1" t="s">
        <v>120</v>
      </c>
      <c r="E163" s="1" t="s">
        <v>131</v>
      </c>
      <c r="F163" s="1" t="s">
        <v>128</v>
      </c>
      <c r="G163" s="1">
        <v>10</v>
      </c>
      <c r="H163" s="1">
        <v>1.64485727938308</v>
      </c>
      <c r="I163" s="1">
        <v>0.24022333090647699</v>
      </c>
      <c r="J163" s="1" t="s">
        <v>66</v>
      </c>
      <c r="K163" s="1" t="s">
        <v>118</v>
      </c>
      <c r="L163" s="1" t="s">
        <v>119</v>
      </c>
    </row>
    <row r="164" spans="1:12" x14ac:dyDescent="0.2">
      <c r="A164" s="1">
        <v>0.52687066170072205</v>
      </c>
      <c r="B164" s="1">
        <v>0.56858308204181296</v>
      </c>
      <c r="C164" s="1">
        <v>0.35411508001483</v>
      </c>
      <c r="D164" s="1" t="s">
        <v>120</v>
      </c>
      <c r="E164" s="1" t="s">
        <v>131</v>
      </c>
      <c r="F164" s="1" t="s">
        <v>128</v>
      </c>
      <c r="G164" s="1">
        <v>10</v>
      </c>
      <c r="H164" s="1">
        <v>1.64485727938308</v>
      </c>
      <c r="I164" s="1">
        <v>0.93523802143054302</v>
      </c>
      <c r="J164" s="1" t="s">
        <v>69</v>
      </c>
      <c r="K164" s="1" t="s">
        <v>118</v>
      </c>
      <c r="L164" s="1" t="s">
        <v>119</v>
      </c>
    </row>
    <row r="165" spans="1:12" x14ac:dyDescent="0.2">
      <c r="A165" s="1">
        <v>-0.226526515136868</v>
      </c>
      <c r="B165" s="1">
        <v>0.17712613469355601</v>
      </c>
      <c r="C165" s="1">
        <v>0.20093317992126999</v>
      </c>
      <c r="D165" s="1" t="s">
        <v>122</v>
      </c>
      <c r="E165" s="1" t="s">
        <v>131</v>
      </c>
      <c r="F165" s="1" t="s">
        <v>128</v>
      </c>
      <c r="G165" s="1">
        <v>10</v>
      </c>
      <c r="H165" s="1">
        <v>1.64485727938308</v>
      </c>
      <c r="I165" s="1">
        <v>0.291347212019683</v>
      </c>
      <c r="J165" s="1" t="s">
        <v>67</v>
      </c>
      <c r="K165" s="1" t="s">
        <v>118</v>
      </c>
      <c r="L165" s="1" t="s">
        <v>121</v>
      </c>
    </row>
    <row r="166" spans="1:12" x14ac:dyDescent="0.2">
      <c r="A166" s="1">
        <v>-0.12698555067853601</v>
      </c>
      <c r="B166" s="1">
        <v>0.41518103766812797</v>
      </c>
      <c r="C166" s="1">
        <v>0.75971455245137298</v>
      </c>
      <c r="D166" s="1" t="s">
        <v>122</v>
      </c>
      <c r="E166" s="1" t="s">
        <v>131</v>
      </c>
      <c r="F166" s="1" t="s">
        <v>128</v>
      </c>
      <c r="G166" s="1">
        <v>10</v>
      </c>
      <c r="H166" s="1">
        <v>1.64485727938308</v>
      </c>
      <c r="I166" s="1">
        <v>0.68291355207023996</v>
      </c>
      <c r="J166" s="1" t="s">
        <v>68</v>
      </c>
      <c r="K166" s="1" t="s">
        <v>118</v>
      </c>
      <c r="L166" s="1" t="s">
        <v>121</v>
      </c>
    </row>
    <row r="167" spans="1:12" x14ac:dyDescent="0.2">
      <c r="A167" s="1">
        <v>-0.191503221094735</v>
      </c>
      <c r="B167" s="1">
        <v>0.166063356778092</v>
      </c>
      <c r="C167" s="1">
        <v>0.24883153896369001</v>
      </c>
      <c r="D167" s="1" t="s">
        <v>122</v>
      </c>
      <c r="E167" s="1" t="s">
        <v>131</v>
      </c>
      <c r="F167" s="1" t="s">
        <v>128</v>
      </c>
      <c r="G167" s="1">
        <v>10</v>
      </c>
      <c r="H167" s="1">
        <v>1.64485727938308</v>
      </c>
      <c r="I167" s="1">
        <v>0.27315052123523298</v>
      </c>
      <c r="J167" s="1" t="s">
        <v>66</v>
      </c>
      <c r="K167" s="1" t="s">
        <v>118</v>
      </c>
      <c r="L167" s="1" t="s">
        <v>121</v>
      </c>
    </row>
    <row r="168" spans="1:12" x14ac:dyDescent="0.2">
      <c r="A168" s="1">
        <v>-0.22327715792314401</v>
      </c>
      <c r="B168" s="1">
        <v>0.67123726519643101</v>
      </c>
      <c r="C168" s="1">
        <v>0.739409818431503</v>
      </c>
      <c r="D168" s="1" t="s">
        <v>122</v>
      </c>
      <c r="E168" s="1" t="s">
        <v>131</v>
      </c>
      <c r="F168" s="1" t="s">
        <v>128</v>
      </c>
      <c r="G168" s="1">
        <v>10</v>
      </c>
      <c r="H168" s="1">
        <v>1.64485727938308</v>
      </c>
      <c r="I168" s="1">
        <v>1.10408950185154</v>
      </c>
      <c r="J168" s="1" t="s">
        <v>69</v>
      </c>
      <c r="K168" s="1" t="s">
        <v>118</v>
      </c>
      <c r="L168" s="1" t="s">
        <v>121</v>
      </c>
    </row>
    <row r="169" spans="1:12" x14ac:dyDescent="0.2">
      <c r="A169" s="1">
        <v>-1.24491517559849</v>
      </c>
      <c r="B169" s="1">
        <v>0.39863154588479999</v>
      </c>
      <c r="C169" s="1">
        <v>1.7904699072850299E-3</v>
      </c>
      <c r="D169" s="1" t="s">
        <v>123</v>
      </c>
      <c r="E169" s="1" t="s">
        <v>131</v>
      </c>
      <c r="F169" s="1" t="s">
        <v>128</v>
      </c>
      <c r="G169" s="1">
        <v>10</v>
      </c>
      <c r="H169" s="1">
        <v>1.64485727938308</v>
      </c>
      <c r="I169" s="1">
        <v>0.655692000040344</v>
      </c>
      <c r="J169" s="1" t="s">
        <v>67</v>
      </c>
      <c r="K169" s="1" t="s">
        <v>118</v>
      </c>
      <c r="L169" s="1" t="s">
        <v>98</v>
      </c>
    </row>
    <row r="170" spans="1:12" x14ac:dyDescent="0.2">
      <c r="A170" s="1">
        <v>0.96149727591938605</v>
      </c>
      <c r="B170" s="1">
        <v>1.44831882926996</v>
      </c>
      <c r="C170" s="1">
        <v>0.506773065813376</v>
      </c>
      <c r="D170" s="1" t="s">
        <v>123</v>
      </c>
      <c r="E170" s="1" t="s">
        <v>131</v>
      </c>
      <c r="F170" s="1" t="s">
        <v>128</v>
      </c>
      <c r="G170" s="1">
        <v>10</v>
      </c>
      <c r="H170" s="1">
        <v>1.64485727938308</v>
      </c>
      <c r="I170" s="1">
        <v>2.3822777691922798</v>
      </c>
      <c r="J170" s="1" t="s">
        <v>68</v>
      </c>
      <c r="K170" s="1" t="s">
        <v>118</v>
      </c>
      <c r="L170" s="1" t="s">
        <v>98</v>
      </c>
    </row>
    <row r="171" spans="1:12" x14ac:dyDescent="0.2">
      <c r="A171" s="1">
        <v>-0.77869408302688103</v>
      </c>
      <c r="B171" s="1">
        <v>0.237841949118485</v>
      </c>
      <c r="C171" s="1">
        <v>1.06045962500482E-3</v>
      </c>
      <c r="D171" s="1" t="s">
        <v>123</v>
      </c>
      <c r="E171" s="1" t="s">
        <v>131</v>
      </c>
      <c r="F171" s="1" t="s">
        <v>128</v>
      </c>
      <c r="G171" s="1">
        <v>10</v>
      </c>
      <c r="H171" s="1">
        <v>1.64485727938308</v>
      </c>
      <c r="I171" s="1">
        <v>0.39121606135019998</v>
      </c>
      <c r="J171" s="1" t="s">
        <v>66</v>
      </c>
      <c r="K171" s="1" t="s">
        <v>118</v>
      </c>
      <c r="L171" s="1" t="s">
        <v>98</v>
      </c>
    </row>
    <row r="172" spans="1:12" x14ac:dyDescent="0.2">
      <c r="A172" s="1">
        <v>-0.49768061849633</v>
      </c>
      <c r="B172" s="1">
        <v>0.476418880705059</v>
      </c>
      <c r="C172" s="1">
        <v>0.29619542609320598</v>
      </c>
      <c r="D172" s="1" t="s">
        <v>123</v>
      </c>
      <c r="E172" s="1" t="s">
        <v>131</v>
      </c>
      <c r="F172" s="1" t="s">
        <v>128</v>
      </c>
      <c r="G172" s="1">
        <v>10</v>
      </c>
      <c r="H172" s="1">
        <v>1.64485727938308</v>
      </c>
      <c r="I172" s="1">
        <v>0.78364106396325595</v>
      </c>
      <c r="J172" s="1" t="s">
        <v>69</v>
      </c>
      <c r="K172" s="1" t="s">
        <v>118</v>
      </c>
      <c r="L172" s="1" t="s">
        <v>98</v>
      </c>
    </row>
    <row r="173" spans="1:12" x14ac:dyDescent="0.2">
      <c r="A173" s="1">
        <v>6.7891994404592995E-2</v>
      </c>
      <c r="B173" s="1">
        <v>9.9375456436626694E-2</v>
      </c>
      <c r="C173" s="1">
        <v>0.49448920026845</v>
      </c>
      <c r="D173" s="1" t="s">
        <v>8</v>
      </c>
      <c r="E173" s="1" t="s">
        <v>131</v>
      </c>
      <c r="F173" s="1" t="s">
        <v>163</v>
      </c>
      <c r="G173" s="1">
        <v>11</v>
      </c>
      <c r="H173" s="1">
        <v>1.64485701228462</v>
      </c>
      <c r="I173" s="1">
        <v>0.16345841636877001</v>
      </c>
      <c r="J173" s="1" t="s">
        <v>67</v>
      </c>
      <c r="K173" s="1" t="s">
        <v>75</v>
      </c>
      <c r="L173" s="1" t="s">
        <v>115</v>
      </c>
    </row>
    <row r="174" spans="1:12" x14ac:dyDescent="0.2">
      <c r="A174" s="1">
        <v>0.223205268782181</v>
      </c>
      <c r="B174" s="1">
        <v>0.19105176346790401</v>
      </c>
      <c r="C174" s="1">
        <v>0.24268746311731401</v>
      </c>
      <c r="D174" s="1" t="s">
        <v>11</v>
      </c>
      <c r="E174" s="1" t="s">
        <v>131</v>
      </c>
      <c r="F174" s="1" t="s">
        <v>163</v>
      </c>
      <c r="G174" s="1">
        <v>11</v>
      </c>
      <c r="H174" s="1">
        <v>1.64485701228462</v>
      </c>
      <c r="I174" s="1">
        <v>0.31425283284952499</v>
      </c>
      <c r="J174" s="1" t="s">
        <v>68</v>
      </c>
      <c r="K174" s="1" t="s">
        <v>75</v>
      </c>
      <c r="L174" s="1" t="s">
        <v>115</v>
      </c>
    </row>
    <row r="175" spans="1:12" x14ac:dyDescent="0.2">
      <c r="A175" s="1">
        <v>-8.5113366681580205E-2</v>
      </c>
      <c r="B175" s="1">
        <v>9.7450893630318905E-2</v>
      </c>
      <c r="C175" s="1">
        <v>0.382446920194216</v>
      </c>
      <c r="D175" s="1" t="s">
        <v>12</v>
      </c>
      <c r="E175" s="1" t="s">
        <v>131</v>
      </c>
      <c r="F175" s="1" t="s">
        <v>163</v>
      </c>
      <c r="G175" s="1">
        <v>11</v>
      </c>
      <c r="H175" s="1">
        <v>1.64485701228462</v>
      </c>
      <c r="I175" s="1">
        <v>0.16029278574123301</v>
      </c>
      <c r="J175" s="1" t="s">
        <v>66</v>
      </c>
      <c r="K175" s="1" t="s">
        <v>75</v>
      </c>
      <c r="L175" s="1" t="s">
        <v>115</v>
      </c>
    </row>
    <row r="176" spans="1:12" x14ac:dyDescent="0.2">
      <c r="A176" s="1">
        <v>0.47076512443091001</v>
      </c>
      <c r="B176" s="1">
        <v>0.36814574639608399</v>
      </c>
      <c r="C176" s="1">
        <v>0.20098696043110301</v>
      </c>
      <c r="D176" s="1" t="s">
        <v>13</v>
      </c>
      <c r="E176" s="1" t="s">
        <v>131</v>
      </c>
      <c r="F176" s="1" t="s">
        <v>163</v>
      </c>
      <c r="G176" s="1">
        <v>11</v>
      </c>
      <c r="H176" s="1">
        <v>1.64485701228462</v>
      </c>
      <c r="I176" s="1">
        <v>0.60554711250235405</v>
      </c>
      <c r="J176" s="1" t="s">
        <v>69</v>
      </c>
      <c r="K176" s="1" t="s">
        <v>75</v>
      </c>
      <c r="L176" s="1" t="s">
        <v>115</v>
      </c>
    </row>
    <row r="177" spans="1:12" x14ac:dyDescent="0.2">
      <c r="A177" s="1">
        <v>-0.51416775399348003</v>
      </c>
      <c r="B177" s="1">
        <v>0.25543264012154998</v>
      </c>
      <c r="C177" s="1">
        <v>4.41226996032534E-2</v>
      </c>
      <c r="D177" s="1" t="s">
        <v>14</v>
      </c>
      <c r="E177" s="1" t="s">
        <v>131</v>
      </c>
      <c r="F177" s="1" t="s">
        <v>163</v>
      </c>
      <c r="G177" s="1">
        <v>11</v>
      </c>
      <c r="H177" s="1">
        <v>1.64485701228462</v>
      </c>
      <c r="I177" s="1">
        <v>0.42015016927030602</v>
      </c>
      <c r="J177" s="1" t="s">
        <v>67</v>
      </c>
      <c r="K177" s="1" t="s">
        <v>76</v>
      </c>
      <c r="L177" s="1" t="s">
        <v>116</v>
      </c>
    </row>
    <row r="178" spans="1:12" x14ac:dyDescent="0.2">
      <c r="A178" s="1">
        <v>-0.89854272253417899</v>
      </c>
      <c r="B178" s="1">
        <v>0.53386345315254402</v>
      </c>
      <c r="C178" s="1">
        <v>9.2357463264375494E-2</v>
      </c>
      <c r="D178" s="1" t="s">
        <v>15</v>
      </c>
      <c r="E178" s="1" t="s">
        <v>131</v>
      </c>
      <c r="F178" s="1" t="s">
        <v>163</v>
      </c>
      <c r="G178" s="1">
        <v>11</v>
      </c>
      <c r="H178" s="1">
        <v>1.64485701228462</v>
      </c>
      <c r="I178" s="1">
        <v>0.87812904452044305</v>
      </c>
      <c r="J178" s="1" t="s">
        <v>68</v>
      </c>
      <c r="K178" s="1" t="s">
        <v>76</v>
      </c>
      <c r="L178" s="1" t="s">
        <v>116</v>
      </c>
    </row>
    <row r="179" spans="1:12" x14ac:dyDescent="0.2">
      <c r="A179" s="1">
        <v>-0.46871396878812399</v>
      </c>
      <c r="B179" s="1">
        <v>0.28343320546426498</v>
      </c>
      <c r="C179" s="1">
        <v>9.8188837942765894E-2</v>
      </c>
      <c r="D179" s="1" t="s">
        <v>16</v>
      </c>
      <c r="E179" s="1" t="s">
        <v>131</v>
      </c>
      <c r="F179" s="1" t="s">
        <v>163</v>
      </c>
      <c r="G179" s="1">
        <v>11</v>
      </c>
      <c r="H179" s="1">
        <v>1.64485701228462</v>
      </c>
      <c r="I179" s="1">
        <v>0.46620709552220302</v>
      </c>
      <c r="J179" s="1" t="s">
        <v>66</v>
      </c>
      <c r="K179" s="1" t="s">
        <v>76</v>
      </c>
      <c r="L179" s="1" t="s">
        <v>116</v>
      </c>
    </row>
    <row r="180" spans="1:12" x14ac:dyDescent="0.2">
      <c r="A180" s="1">
        <v>-1.8327205015330601</v>
      </c>
      <c r="B180" s="1">
        <v>1.0499857099957299</v>
      </c>
      <c r="C180" s="1">
        <v>8.0903450370428703E-2</v>
      </c>
      <c r="D180" s="1" t="s">
        <v>17</v>
      </c>
      <c r="E180" s="1" t="s">
        <v>131</v>
      </c>
      <c r="F180" s="1" t="s">
        <v>163</v>
      </c>
      <c r="G180" s="1">
        <v>11</v>
      </c>
      <c r="H180" s="1">
        <v>1.64485701228462</v>
      </c>
      <c r="I180" s="1">
        <v>1.72707635788512</v>
      </c>
      <c r="J180" s="1" t="s">
        <v>69</v>
      </c>
      <c r="K180" s="1" t="s">
        <v>76</v>
      </c>
      <c r="L180" s="1" t="s">
        <v>116</v>
      </c>
    </row>
    <row r="181" spans="1:12" x14ac:dyDescent="0.2">
      <c r="A181" s="1">
        <v>-0.44627575958888699</v>
      </c>
      <c r="B181" s="1">
        <v>0.25908528572241901</v>
      </c>
      <c r="C181" s="1">
        <v>8.4978723182013896E-2</v>
      </c>
      <c r="D181" s="1" t="s">
        <v>117</v>
      </c>
      <c r="E181" s="1" t="s">
        <v>131</v>
      </c>
      <c r="F181" s="1" t="s">
        <v>163</v>
      </c>
      <c r="G181" s="1">
        <v>11</v>
      </c>
      <c r="H181" s="1">
        <v>1.64485701228462</v>
      </c>
      <c r="I181" s="1">
        <v>0.42615824900028498</v>
      </c>
      <c r="J181" s="1" t="s">
        <v>67</v>
      </c>
      <c r="K181" s="1" t="s">
        <v>118</v>
      </c>
      <c r="L181" s="1" t="s">
        <v>116</v>
      </c>
    </row>
    <row r="182" spans="1:12" x14ac:dyDescent="0.2">
      <c r="A182" s="1">
        <v>-0.67533745375199805</v>
      </c>
      <c r="B182" s="1">
        <v>0.53879740437573798</v>
      </c>
      <c r="C182" s="1">
        <v>0.21005489034518601</v>
      </c>
      <c r="D182" s="1" t="s">
        <v>117</v>
      </c>
      <c r="E182" s="1" t="s">
        <v>131</v>
      </c>
      <c r="F182" s="1" t="s">
        <v>163</v>
      </c>
      <c r="G182" s="1">
        <v>11</v>
      </c>
      <c r="H182" s="1">
        <v>1.64485701228462</v>
      </c>
      <c r="I182" s="1">
        <v>0.88624468878818397</v>
      </c>
      <c r="J182" s="1" t="s">
        <v>68</v>
      </c>
      <c r="K182" s="1" t="s">
        <v>118</v>
      </c>
      <c r="L182" s="1" t="s">
        <v>116</v>
      </c>
    </row>
    <row r="183" spans="1:12" x14ac:dyDescent="0.2">
      <c r="A183" s="1">
        <v>-0.55382733546970397</v>
      </c>
      <c r="B183" s="1">
        <v>0.286967167290756</v>
      </c>
      <c r="C183" s="1">
        <v>5.3615797995275903E-2</v>
      </c>
      <c r="D183" s="1" t="s">
        <v>117</v>
      </c>
      <c r="E183" s="1" t="s">
        <v>131</v>
      </c>
      <c r="F183" s="1" t="s">
        <v>163</v>
      </c>
      <c r="G183" s="1">
        <v>11</v>
      </c>
      <c r="H183" s="1">
        <v>1.64485701228462</v>
      </c>
      <c r="I183" s="1">
        <v>0.47201995741365399</v>
      </c>
      <c r="J183" s="1" t="s">
        <v>66</v>
      </c>
      <c r="K183" s="1" t="s">
        <v>118</v>
      </c>
      <c r="L183" s="1" t="s">
        <v>116</v>
      </c>
    </row>
    <row r="184" spans="1:12" x14ac:dyDescent="0.2">
      <c r="A184" s="1">
        <v>-1.36195537710215</v>
      </c>
      <c r="B184" s="1">
        <v>1.06596390326493</v>
      </c>
      <c r="C184" s="1">
        <v>0.20136472015255499</v>
      </c>
      <c r="D184" s="1" t="s">
        <v>117</v>
      </c>
      <c r="E184" s="1" t="s">
        <v>131</v>
      </c>
      <c r="F184" s="1" t="s">
        <v>163</v>
      </c>
      <c r="G184" s="1">
        <v>11</v>
      </c>
      <c r="H184" s="1">
        <v>1.64485701228462</v>
      </c>
      <c r="I184" s="1">
        <v>1.7533582011276001</v>
      </c>
      <c r="J184" s="1" t="s">
        <v>69</v>
      </c>
      <c r="K184" s="1" t="s">
        <v>118</v>
      </c>
      <c r="L184" s="1" t="s">
        <v>116</v>
      </c>
    </row>
    <row r="185" spans="1:12" x14ac:dyDescent="0.2">
      <c r="A185" s="1">
        <v>8.7878650734942901E-2</v>
      </c>
      <c r="B185" s="1">
        <v>0.103135302411389</v>
      </c>
      <c r="C185" s="1">
        <v>0.39417486825613401</v>
      </c>
      <c r="D185" s="1" t="s">
        <v>8</v>
      </c>
      <c r="E185" s="1" t="s">
        <v>131</v>
      </c>
      <c r="F185" s="1" t="s">
        <v>18</v>
      </c>
      <c r="G185" s="1">
        <v>12</v>
      </c>
      <c r="H185" s="1">
        <v>1.64485701228462</v>
      </c>
      <c r="I185" s="1">
        <v>0.16964282538546799</v>
      </c>
      <c r="J185" s="1" t="s">
        <v>67</v>
      </c>
      <c r="K185" s="1" t="s">
        <v>75</v>
      </c>
      <c r="L185" s="1" t="s">
        <v>115</v>
      </c>
    </row>
    <row r="186" spans="1:12" x14ac:dyDescent="0.2">
      <c r="A186" s="1">
        <v>0.18854958769750699</v>
      </c>
      <c r="B186" s="1">
        <v>0.20119096984829399</v>
      </c>
      <c r="C186" s="1">
        <v>0.34867303657618798</v>
      </c>
      <c r="D186" s="1" t="s">
        <v>11</v>
      </c>
      <c r="E186" s="1" t="s">
        <v>131</v>
      </c>
      <c r="F186" s="1" t="s">
        <v>18</v>
      </c>
      <c r="G186" s="1">
        <v>12</v>
      </c>
      <c r="H186" s="1">
        <v>1.64485701228462</v>
      </c>
      <c r="I186" s="1">
        <v>0.33093037756330901</v>
      </c>
      <c r="J186" s="1" t="s">
        <v>68</v>
      </c>
      <c r="K186" s="1" t="s">
        <v>75</v>
      </c>
      <c r="L186" s="1" t="s">
        <v>115</v>
      </c>
    </row>
    <row r="187" spans="1:12" x14ac:dyDescent="0.2">
      <c r="A187" s="1">
        <v>-8.8672818084198801E-2</v>
      </c>
      <c r="B187" s="1">
        <v>0.102885453698686</v>
      </c>
      <c r="C187" s="1">
        <v>0.388765230791494</v>
      </c>
      <c r="D187" s="1" t="s">
        <v>12</v>
      </c>
      <c r="E187" s="1" t="s">
        <v>131</v>
      </c>
      <c r="F187" s="1" t="s">
        <v>18</v>
      </c>
      <c r="G187" s="1">
        <v>12</v>
      </c>
      <c r="H187" s="1">
        <v>1.64485701228462</v>
      </c>
      <c r="I187" s="1">
        <v>0.16923185997836901</v>
      </c>
      <c r="J187" s="1" t="s">
        <v>66</v>
      </c>
      <c r="K187" s="1" t="s">
        <v>75</v>
      </c>
      <c r="L187" s="1" t="s">
        <v>115</v>
      </c>
    </row>
    <row r="188" spans="1:12" x14ac:dyDescent="0.2">
      <c r="A188" s="1">
        <v>0.47821521640373399</v>
      </c>
      <c r="B188" s="1">
        <v>0.38731214808306602</v>
      </c>
      <c r="C188" s="1">
        <v>0.21694194843122</v>
      </c>
      <c r="D188" s="1" t="s">
        <v>13</v>
      </c>
      <c r="E188" s="1" t="s">
        <v>131</v>
      </c>
      <c r="F188" s="1" t="s">
        <v>18</v>
      </c>
      <c r="G188" s="1">
        <v>12</v>
      </c>
      <c r="H188" s="1">
        <v>1.64485701228462</v>
      </c>
      <c r="I188" s="1">
        <v>0.63707310271744999</v>
      </c>
      <c r="J188" s="1" t="s">
        <v>69</v>
      </c>
      <c r="K188" s="1" t="s">
        <v>75</v>
      </c>
      <c r="L188" s="1" t="s">
        <v>115</v>
      </c>
    </row>
    <row r="189" spans="1:12" x14ac:dyDescent="0.2">
      <c r="A189" s="1">
        <v>-0.197481292256907</v>
      </c>
      <c r="B189" s="1">
        <v>0.15592678851830499</v>
      </c>
      <c r="C189" s="1">
        <v>0.20533475132523499</v>
      </c>
      <c r="D189" s="1" t="s">
        <v>19</v>
      </c>
      <c r="E189" s="1" t="s">
        <v>131</v>
      </c>
      <c r="F189" s="1" t="s">
        <v>18</v>
      </c>
      <c r="G189" s="1">
        <v>12</v>
      </c>
      <c r="H189" s="1">
        <v>1.64485701228462</v>
      </c>
      <c r="I189" s="1">
        <v>0.256477271497354</v>
      </c>
      <c r="J189" s="1" t="s">
        <v>67</v>
      </c>
      <c r="K189" s="1" t="s">
        <v>77</v>
      </c>
      <c r="L189" s="1" t="s">
        <v>119</v>
      </c>
    </row>
    <row r="190" spans="1:12" x14ac:dyDescent="0.2">
      <c r="A190" s="1">
        <v>-5.3973444736127203E-3</v>
      </c>
      <c r="B190" s="1">
        <v>0.28934486151980998</v>
      </c>
      <c r="C190" s="1">
        <v>0.98511739355785399</v>
      </c>
      <c r="D190" s="1" t="s">
        <v>20</v>
      </c>
      <c r="E190" s="1" t="s">
        <v>131</v>
      </c>
      <c r="F190" s="1" t="s">
        <v>18</v>
      </c>
      <c r="G190" s="1">
        <v>12</v>
      </c>
      <c r="H190" s="1">
        <v>1.64485701228462</v>
      </c>
      <c r="I190" s="1">
        <v>0.47593092443938201</v>
      </c>
      <c r="J190" s="1" t="s">
        <v>68</v>
      </c>
      <c r="K190" s="1" t="s">
        <v>77</v>
      </c>
      <c r="L190" s="1" t="s">
        <v>119</v>
      </c>
    </row>
    <row r="191" spans="1:12" x14ac:dyDescent="0.2">
      <c r="A191" s="1">
        <v>-7.3479197580233593E-2</v>
      </c>
      <c r="B191" s="1">
        <v>0.13314172390363699</v>
      </c>
      <c r="C191" s="1">
        <v>0.58102599301821301</v>
      </c>
      <c r="D191" s="1" t="s">
        <v>21</v>
      </c>
      <c r="E191" s="1" t="s">
        <v>131</v>
      </c>
      <c r="F191" s="1" t="s">
        <v>18</v>
      </c>
      <c r="G191" s="1">
        <v>12</v>
      </c>
      <c r="H191" s="1">
        <v>1.64485701228462</v>
      </c>
      <c r="I191" s="1">
        <v>0.21899909819055999</v>
      </c>
      <c r="J191" s="1" t="s">
        <v>66</v>
      </c>
      <c r="K191" s="1" t="s">
        <v>77</v>
      </c>
      <c r="L191" s="1" t="s">
        <v>119</v>
      </c>
    </row>
    <row r="192" spans="1:12" x14ac:dyDescent="0.2">
      <c r="A192" s="1">
        <v>-0.39250015718465903</v>
      </c>
      <c r="B192" s="1">
        <v>0.50143790028982205</v>
      </c>
      <c r="C192" s="1">
        <v>0.43377476695901601</v>
      </c>
      <c r="D192" s="1" t="s">
        <v>22</v>
      </c>
      <c r="E192" s="1" t="s">
        <v>131</v>
      </c>
      <c r="F192" s="1" t="s">
        <v>18</v>
      </c>
      <c r="G192" s="1">
        <v>12</v>
      </c>
      <c r="H192" s="1">
        <v>1.64485701228462</v>
      </c>
      <c r="I192" s="1">
        <v>0.82479364651699005</v>
      </c>
      <c r="J192" s="1" t="s">
        <v>69</v>
      </c>
      <c r="K192" s="1" t="s">
        <v>77</v>
      </c>
      <c r="L192" s="1" t="s">
        <v>119</v>
      </c>
    </row>
    <row r="193" spans="1:12" x14ac:dyDescent="0.2">
      <c r="A193" s="1">
        <v>-0.109602641521964</v>
      </c>
      <c r="B193" s="1">
        <v>0.158872668335375</v>
      </c>
      <c r="C193" s="1">
        <v>0.49027173138322599</v>
      </c>
      <c r="D193" s="1" t="s">
        <v>120</v>
      </c>
      <c r="E193" s="1" t="s">
        <v>131</v>
      </c>
      <c r="F193" s="1" t="s">
        <v>18</v>
      </c>
      <c r="G193" s="1">
        <v>12</v>
      </c>
      <c r="H193" s="1">
        <v>1.64485701228462</v>
      </c>
      <c r="I193" s="1">
        <v>0.26132282257181</v>
      </c>
      <c r="J193" s="1" t="s">
        <v>67</v>
      </c>
      <c r="K193" s="1" t="s">
        <v>118</v>
      </c>
      <c r="L193" s="1" t="s">
        <v>119</v>
      </c>
    </row>
    <row r="194" spans="1:12" x14ac:dyDescent="0.2">
      <c r="A194" s="1">
        <v>0.18315224322389401</v>
      </c>
      <c r="B194" s="1">
        <v>0.28990751734481002</v>
      </c>
      <c r="C194" s="1">
        <v>0.527543426944722</v>
      </c>
      <c r="D194" s="1" t="s">
        <v>120</v>
      </c>
      <c r="E194" s="1" t="s">
        <v>131</v>
      </c>
      <c r="F194" s="1" t="s">
        <v>18</v>
      </c>
      <c r="G194" s="1">
        <v>12</v>
      </c>
      <c r="H194" s="1">
        <v>1.64485701228462</v>
      </c>
      <c r="I194" s="1">
        <v>0.476856412818636</v>
      </c>
      <c r="J194" s="1" t="s">
        <v>68</v>
      </c>
      <c r="K194" s="1" t="s">
        <v>118</v>
      </c>
      <c r="L194" s="1" t="s">
        <v>119</v>
      </c>
    </row>
    <row r="195" spans="1:12" x14ac:dyDescent="0.2">
      <c r="A195" s="1">
        <v>-0.16215201566443199</v>
      </c>
      <c r="B195" s="1">
        <v>0.136409365456546</v>
      </c>
      <c r="C195" s="1">
        <v>0.23455201058195199</v>
      </c>
      <c r="D195" s="1" t="s">
        <v>120</v>
      </c>
      <c r="E195" s="1" t="s">
        <v>131</v>
      </c>
      <c r="F195" s="1" t="s">
        <v>18</v>
      </c>
      <c r="G195" s="1">
        <v>12</v>
      </c>
      <c r="H195" s="1">
        <v>1.64485701228462</v>
      </c>
      <c r="I195" s="1">
        <v>0.22437390131249499</v>
      </c>
      <c r="J195" s="1" t="s">
        <v>66</v>
      </c>
      <c r="K195" s="1" t="s">
        <v>118</v>
      </c>
      <c r="L195" s="1" t="s">
        <v>119</v>
      </c>
    </row>
    <row r="196" spans="1:12" x14ac:dyDescent="0.2">
      <c r="A196" s="1">
        <v>8.5715059219075004E-2</v>
      </c>
      <c r="B196" s="1">
        <v>0.51870506852640796</v>
      </c>
      <c r="C196" s="1">
        <v>0.86874873267763597</v>
      </c>
      <c r="D196" s="1" t="s">
        <v>120</v>
      </c>
      <c r="E196" s="1" t="s">
        <v>131</v>
      </c>
      <c r="F196" s="1" t="s">
        <v>18</v>
      </c>
      <c r="G196" s="1">
        <v>12</v>
      </c>
      <c r="H196" s="1">
        <v>1.64485701228462</v>
      </c>
      <c r="I196" s="1">
        <v>0.85319566927323698</v>
      </c>
      <c r="J196" s="1" t="s">
        <v>69</v>
      </c>
      <c r="K196" s="1" t="s">
        <v>118</v>
      </c>
      <c r="L196" s="1" t="s">
        <v>119</v>
      </c>
    </row>
    <row r="197" spans="1:12" x14ac:dyDescent="0.2">
      <c r="A197" s="1">
        <v>7.3227599999870996E-2</v>
      </c>
      <c r="B197" s="1">
        <v>0.10068398936237</v>
      </c>
      <c r="C197" s="1">
        <v>0.46704175802834602</v>
      </c>
      <c r="D197" s="1" t="s">
        <v>8</v>
      </c>
      <c r="E197" s="1" t="s">
        <v>131</v>
      </c>
      <c r="F197" s="1" t="s">
        <v>23</v>
      </c>
      <c r="G197" s="1">
        <v>13</v>
      </c>
      <c r="H197" s="1">
        <v>1.64485701228462</v>
      </c>
      <c r="I197" s="1">
        <v>0.165610765927484</v>
      </c>
      <c r="J197" s="1" t="s">
        <v>67</v>
      </c>
      <c r="K197" s="1" t="s">
        <v>75</v>
      </c>
      <c r="L197" s="1" t="s">
        <v>115</v>
      </c>
    </row>
    <row r="198" spans="1:12" x14ac:dyDescent="0.2">
      <c r="A198" s="1">
        <v>0.208390653227506</v>
      </c>
      <c r="B198" s="1">
        <v>0.193021361038865</v>
      </c>
      <c r="C198" s="1">
        <v>0.280309860362564</v>
      </c>
      <c r="D198" s="1" t="s">
        <v>11</v>
      </c>
      <c r="E198" s="1" t="s">
        <v>131</v>
      </c>
      <c r="F198" s="1" t="s">
        <v>23</v>
      </c>
      <c r="G198" s="1">
        <v>13</v>
      </c>
      <c r="H198" s="1">
        <v>1.64485701228462</v>
      </c>
      <c r="I198" s="1">
        <v>0.31749253922549803</v>
      </c>
      <c r="J198" s="1" t="s">
        <v>68</v>
      </c>
      <c r="K198" s="1" t="s">
        <v>75</v>
      </c>
      <c r="L198" s="1" t="s">
        <v>115</v>
      </c>
    </row>
    <row r="199" spans="1:12" x14ac:dyDescent="0.2">
      <c r="A199" s="1">
        <v>-9.4245487978870501E-2</v>
      </c>
      <c r="B199" s="1">
        <v>9.8796600692787895E-2</v>
      </c>
      <c r="C199" s="1">
        <v>0.34011730020289299</v>
      </c>
      <c r="D199" s="1" t="s">
        <v>12</v>
      </c>
      <c r="E199" s="1" t="s">
        <v>131</v>
      </c>
      <c r="F199" s="1" t="s">
        <v>23</v>
      </c>
      <c r="G199" s="1">
        <v>13</v>
      </c>
      <c r="H199" s="1">
        <v>1.64485701228462</v>
      </c>
      <c r="I199" s="1">
        <v>0.16250628143941601</v>
      </c>
      <c r="J199" s="1" t="s">
        <v>66</v>
      </c>
      <c r="K199" s="1" t="s">
        <v>75</v>
      </c>
      <c r="L199" s="1" t="s">
        <v>115</v>
      </c>
    </row>
    <row r="200" spans="1:12" x14ac:dyDescent="0.2">
      <c r="A200" s="1">
        <v>0.455475239622393</v>
      </c>
      <c r="B200" s="1">
        <v>0.37289034040751001</v>
      </c>
      <c r="C200" s="1">
        <v>0.221907868878048</v>
      </c>
      <c r="D200" s="1" t="s">
        <v>13</v>
      </c>
      <c r="E200" s="1" t="s">
        <v>131</v>
      </c>
      <c r="F200" s="1" t="s">
        <v>23</v>
      </c>
      <c r="G200" s="1">
        <v>13</v>
      </c>
      <c r="H200" s="1">
        <v>1.64485701228462</v>
      </c>
      <c r="I200" s="1">
        <v>0.61335129123249099</v>
      </c>
      <c r="J200" s="1" t="s">
        <v>69</v>
      </c>
      <c r="K200" s="1" t="s">
        <v>75</v>
      </c>
      <c r="L200" s="1" t="s">
        <v>115</v>
      </c>
    </row>
    <row r="201" spans="1:12" x14ac:dyDescent="0.2">
      <c r="A201" s="1">
        <v>-0.37043187314787801</v>
      </c>
      <c r="B201" s="1">
        <v>0.15643217130961601</v>
      </c>
      <c r="C201" s="1">
        <v>1.78848041117423E-2</v>
      </c>
      <c r="D201" s="1" t="s">
        <v>24</v>
      </c>
      <c r="E201" s="1" t="s">
        <v>131</v>
      </c>
      <c r="F201" s="1" t="s">
        <v>23</v>
      </c>
      <c r="G201" s="1">
        <v>13</v>
      </c>
      <c r="H201" s="1">
        <v>1.64485701228462</v>
      </c>
      <c r="I201" s="1">
        <v>0.25730855392553098</v>
      </c>
      <c r="J201" s="1" t="s">
        <v>67</v>
      </c>
      <c r="K201" s="1" t="s">
        <v>78</v>
      </c>
      <c r="L201" s="1" t="s">
        <v>121</v>
      </c>
    </row>
    <row r="202" spans="1:12" x14ac:dyDescent="0.2">
      <c r="A202" s="1">
        <v>-0.30011294936657801</v>
      </c>
      <c r="B202" s="1">
        <v>0.38955723719116497</v>
      </c>
      <c r="C202" s="1">
        <v>0.441066020340248</v>
      </c>
      <c r="D202" s="1" t="s">
        <v>25</v>
      </c>
      <c r="E202" s="1" t="s">
        <v>131</v>
      </c>
      <c r="F202" s="1" t="s">
        <v>23</v>
      </c>
      <c r="G202" s="1">
        <v>13</v>
      </c>
      <c r="H202" s="1">
        <v>1.64485701228462</v>
      </c>
      <c r="I202" s="1">
        <v>0.64076595328010999</v>
      </c>
      <c r="J202" s="1" t="s">
        <v>68</v>
      </c>
      <c r="K202" s="1" t="s">
        <v>78</v>
      </c>
      <c r="L202" s="1" t="s">
        <v>121</v>
      </c>
    </row>
    <row r="203" spans="1:12" x14ac:dyDescent="0.2">
      <c r="A203" s="1">
        <v>-0.135723434398418</v>
      </c>
      <c r="B203" s="1">
        <v>0.151222236237462</v>
      </c>
      <c r="C203" s="1">
        <v>0.36944744271170299</v>
      </c>
      <c r="D203" s="1" t="s">
        <v>26</v>
      </c>
      <c r="E203" s="1" t="s">
        <v>131</v>
      </c>
      <c r="F203" s="1" t="s">
        <v>23</v>
      </c>
      <c r="G203" s="1">
        <v>13</v>
      </c>
      <c r="H203" s="1">
        <v>1.64485701228462</v>
      </c>
      <c r="I203" s="1">
        <v>0.24873895568855101</v>
      </c>
      <c r="J203" s="1" t="s">
        <v>66</v>
      </c>
      <c r="K203" s="1" t="s">
        <v>78</v>
      </c>
      <c r="L203" s="1" t="s">
        <v>121</v>
      </c>
    </row>
    <row r="204" spans="1:12" x14ac:dyDescent="0.2">
      <c r="A204" s="1">
        <v>-0.82882706802373995</v>
      </c>
      <c r="B204" s="1">
        <v>0.58851249861143595</v>
      </c>
      <c r="C204" s="1">
        <v>0.15903041542975499</v>
      </c>
      <c r="D204" s="1" t="s">
        <v>27</v>
      </c>
      <c r="E204" s="1" t="s">
        <v>131</v>
      </c>
      <c r="F204" s="1" t="s">
        <v>23</v>
      </c>
      <c r="G204" s="1">
        <v>13</v>
      </c>
      <c r="H204" s="1">
        <v>1.64485701228462</v>
      </c>
      <c r="I204" s="1">
        <v>0.96801891015816199</v>
      </c>
      <c r="J204" s="1" t="s">
        <v>69</v>
      </c>
      <c r="K204" s="1" t="s">
        <v>78</v>
      </c>
      <c r="L204" s="1" t="s">
        <v>121</v>
      </c>
    </row>
    <row r="205" spans="1:12" x14ac:dyDescent="0.2">
      <c r="A205" s="1">
        <v>-0.29720427314800701</v>
      </c>
      <c r="B205" s="1">
        <v>0.161658951564005</v>
      </c>
      <c r="C205" s="1">
        <v>6.5994619835707494E-2</v>
      </c>
      <c r="D205" s="1" t="s">
        <v>122</v>
      </c>
      <c r="E205" s="1" t="s">
        <v>131</v>
      </c>
      <c r="F205" s="1" t="s">
        <v>23</v>
      </c>
      <c r="G205" s="1">
        <v>13</v>
      </c>
      <c r="H205" s="1">
        <v>1.64485701228462</v>
      </c>
      <c r="I205" s="1">
        <v>0.26590586007863298</v>
      </c>
      <c r="J205" s="1" t="s">
        <v>67</v>
      </c>
      <c r="K205" s="1" t="s">
        <v>118</v>
      </c>
      <c r="L205" s="1" t="s">
        <v>121</v>
      </c>
    </row>
    <row r="206" spans="1:12" x14ac:dyDescent="0.2">
      <c r="A206" s="1">
        <v>-9.1722296139072498E-2</v>
      </c>
      <c r="B206" s="1">
        <v>0.396126491413616</v>
      </c>
      <c r="C206" s="1">
        <v>0.81688920642539298</v>
      </c>
      <c r="D206" s="1" t="s">
        <v>122</v>
      </c>
      <c r="E206" s="1" t="s">
        <v>131</v>
      </c>
      <c r="F206" s="1" t="s">
        <v>23</v>
      </c>
      <c r="G206" s="1">
        <v>13</v>
      </c>
      <c r="H206" s="1">
        <v>1.64485701228462</v>
      </c>
      <c r="I206" s="1">
        <v>0.65157143715339005</v>
      </c>
      <c r="J206" s="1" t="s">
        <v>68</v>
      </c>
      <c r="K206" s="1" t="s">
        <v>118</v>
      </c>
      <c r="L206" s="1" t="s">
        <v>121</v>
      </c>
    </row>
    <row r="207" spans="1:12" x14ac:dyDescent="0.2">
      <c r="A207" s="1">
        <v>-0.229968922377289</v>
      </c>
      <c r="B207" s="1">
        <v>0.158141567120373</v>
      </c>
      <c r="C207" s="1">
        <v>0.14589251665112499</v>
      </c>
      <c r="D207" s="1" t="s">
        <v>122</v>
      </c>
      <c r="E207" s="1" t="s">
        <v>131</v>
      </c>
      <c r="F207" s="1" t="s">
        <v>23</v>
      </c>
      <c r="G207" s="1">
        <v>13</v>
      </c>
      <c r="H207" s="1">
        <v>1.64485701228462</v>
      </c>
      <c r="I207" s="1">
        <v>0.26012026561162399</v>
      </c>
      <c r="J207" s="1" t="s">
        <v>66</v>
      </c>
      <c r="K207" s="1" t="s">
        <v>118</v>
      </c>
      <c r="L207" s="1" t="s">
        <v>121</v>
      </c>
    </row>
    <row r="208" spans="1:12" x14ac:dyDescent="0.2">
      <c r="A208" s="1">
        <v>-0.37335182840134701</v>
      </c>
      <c r="B208" s="1">
        <v>0.616702667328767</v>
      </c>
      <c r="C208" s="1">
        <v>0.54491352008182103</v>
      </c>
      <c r="D208" s="1" t="s">
        <v>122</v>
      </c>
      <c r="E208" s="1" t="s">
        <v>131</v>
      </c>
      <c r="F208" s="1" t="s">
        <v>23</v>
      </c>
      <c r="G208" s="1">
        <v>13</v>
      </c>
      <c r="H208" s="1">
        <v>1.64485701228462</v>
      </c>
      <c r="I208" s="1">
        <v>1.01438770685035</v>
      </c>
      <c r="J208" s="1" t="s">
        <v>69</v>
      </c>
      <c r="K208" s="1" t="s">
        <v>118</v>
      </c>
      <c r="L208" s="1" t="s">
        <v>121</v>
      </c>
    </row>
    <row r="209" spans="1:12" x14ac:dyDescent="0.2">
      <c r="A209" s="1">
        <v>5.3452602109710201E-2</v>
      </c>
      <c r="B209" s="1">
        <v>9.8467413527756703E-2</v>
      </c>
      <c r="C209" s="1">
        <v>0.58723638311099502</v>
      </c>
      <c r="D209" s="1" t="s">
        <v>8</v>
      </c>
      <c r="E209" s="1" t="s">
        <v>131</v>
      </c>
      <c r="F209" s="1" t="s">
        <v>28</v>
      </c>
      <c r="G209" s="1">
        <v>14</v>
      </c>
      <c r="H209" s="1">
        <v>1.64485701228462</v>
      </c>
      <c r="I209" s="1">
        <v>0.16196481562265999</v>
      </c>
      <c r="J209" s="1" t="s">
        <v>67</v>
      </c>
      <c r="K209" s="1" t="s">
        <v>75</v>
      </c>
      <c r="L209" s="1" t="s">
        <v>115</v>
      </c>
    </row>
    <row r="210" spans="1:12" x14ac:dyDescent="0.2">
      <c r="A210" s="1">
        <v>0.18259022124229499</v>
      </c>
      <c r="B210" s="1">
        <v>0.18929899486711499</v>
      </c>
      <c r="C210" s="1">
        <v>0.33476580629702302</v>
      </c>
      <c r="D210" s="1" t="s">
        <v>11</v>
      </c>
      <c r="E210" s="1" t="s">
        <v>131</v>
      </c>
      <c r="F210" s="1" t="s">
        <v>28</v>
      </c>
      <c r="G210" s="1">
        <v>14</v>
      </c>
      <c r="H210" s="1">
        <v>1.64485701228462</v>
      </c>
      <c r="I210" s="1">
        <v>0.31136977912560498</v>
      </c>
      <c r="J210" s="1" t="s">
        <v>68</v>
      </c>
      <c r="K210" s="1" t="s">
        <v>75</v>
      </c>
      <c r="L210" s="1" t="s">
        <v>115</v>
      </c>
    </row>
    <row r="211" spans="1:12" x14ac:dyDescent="0.2">
      <c r="A211" s="1">
        <v>-0.100682972481569</v>
      </c>
      <c r="B211" s="1">
        <v>9.6819174880112102E-2</v>
      </c>
      <c r="C211" s="1">
        <v>0.29838350162187599</v>
      </c>
      <c r="D211" s="1" t="s">
        <v>12</v>
      </c>
      <c r="E211" s="1" t="s">
        <v>131</v>
      </c>
      <c r="F211" s="1" t="s">
        <v>28</v>
      </c>
      <c r="G211" s="1">
        <v>14</v>
      </c>
      <c r="H211" s="1">
        <v>1.64485701228462</v>
      </c>
      <c r="I211" s="1">
        <v>0.15925369872516301</v>
      </c>
      <c r="J211" s="1" t="s">
        <v>66</v>
      </c>
      <c r="K211" s="1" t="s">
        <v>75</v>
      </c>
      <c r="L211" s="1" t="s">
        <v>115</v>
      </c>
    </row>
    <row r="212" spans="1:12" x14ac:dyDescent="0.2">
      <c r="A212" s="1">
        <v>0.40207827851068001</v>
      </c>
      <c r="B212" s="1">
        <v>0.36594834711972601</v>
      </c>
      <c r="C212" s="1">
        <v>0.27188661821626797</v>
      </c>
      <c r="D212" s="1" t="s">
        <v>13</v>
      </c>
      <c r="E212" s="1" t="s">
        <v>131</v>
      </c>
      <c r="F212" s="1" t="s">
        <v>28</v>
      </c>
      <c r="G212" s="1">
        <v>14</v>
      </c>
      <c r="H212" s="1">
        <v>1.64485701228462</v>
      </c>
      <c r="I212" s="1">
        <v>0.60193270489384698</v>
      </c>
      <c r="J212" s="1" t="s">
        <v>69</v>
      </c>
      <c r="K212" s="1" t="s">
        <v>75</v>
      </c>
      <c r="L212" s="1" t="s">
        <v>115</v>
      </c>
    </row>
    <row r="213" spans="1:12" x14ac:dyDescent="0.2">
      <c r="A213" s="1">
        <v>-1.2159834048179501</v>
      </c>
      <c r="B213" s="1">
        <v>0.479931535367427</v>
      </c>
      <c r="C213" s="1">
        <v>1.1288151069128701E-2</v>
      </c>
      <c r="D213" s="1" t="s">
        <v>29</v>
      </c>
      <c r="E213" s="1" t="s">
        <v>131</v>
      </c>
      <c r="F213" s="1" t="s">
        <v>28</v>
      </c>
      <c r="G213" s="1">
        <v>14</v>
      </c>
      <c r="H213" s="1">
        <v>1.64485701228462</v>
      </c>
      <c r="I213" s="1">
        <v>0.78941875136563699</v>
      </c>
      <c r="J213" s="1" t="s">
        <v>67</v>
      </c>
      <c r="K213" s="1" t="s">
        <v>79</v>
      </c>
      <c r="L213" s="1" t="s">
        <v>98</v>
      </c>
    </row>
    <row r="214" spans="1:12" x14ac:dyDescent="0.2">
      <c r="A214" s="1">
        <v>0.97823200836413304</v>
      </c>
      <c r="B214" s="1">
        <v>1.66391939580115</v>
      </c>
      <c r="C214" s="1">
        <v>0.55659414603041801</v>
      </c>
      <c r="D214" s="1" t="s">
        <v>30</v>
      </c>
      <c r="E214" s="1" t="s">
        <v>131</v>
      </c>
      <c r="F214" s="1" t="s">
        <v>28</v>
      </c>
      <c r="G214" s="1">
        <v>14</v>
      </c>
      <c r="H214" s="1">
        <v>1.64485701228462</v>
      </c>
      <c r="I214" s="1">
        <v>2.7369094860599099</v>
      </c>
      <c r="J214" s="1" t="s">
        <v>68</v>
      </c>
      <c r="K214" s="1" t="s">
        <v>79</v>
      </c>
      <c r="L214" s="1" t="s">
        <v>98</v>
      </c>
    </row>
    <row r="215" spans="1:12" x14ac:dyDescent="0.2">
      <c r="A215" s="1">
        <v>-0.62171703221478802</v>
      </c>
      <c r="B215" s="1">
        <v>0.288232931231791</v>
      </c>
      <c r="C215" s="1">
        <v>3.1006570686304798E-2</v>
      </c>
      <c r="D215" s="1" t="s">
        <v>31</v>
      </c>
      <c r="E215" s="1" t="s">
        <v>131</v>
      </c>
      <c r="F215" s="1" t="s">
        <v>28</v>
      </c>
      <c r="G215" s="1">
        <v>14</v>
      </c>
      <c r="H215" s="1">
        <v>1.64485701228462</v>
      </c>
      <c r="I215" s="1">
        <v>0.47410195810796102</v>
      </c>
      <c r="J215" s="1" t="s">
        <v>66</v>
      </c>
      <c r="K215" s="1" t="s">
        <v>79</v>
      </c>
      <c r="L215" s="1" t="s">
        <v>98</v>
      </c>
    </row>
    <row r="216" spans="1:12" x14ac:dyDescent="0.2">
      <c r="A216" s="1">
        <v>-0.90086159409644695</v>
      </c>
      <c r="B216" s="1">
        <v>0.43171599231355101</v>
      </c>
      <c r="C216" s="1">
        <v>3.6915857585577402E-2</v>
      </c>
      <c r="D216" s="1" t="s">
        <v>32</v>
      </c>
      <c r="E216" s="1" t="s">
        <v>131</v>
      </c>
      <c r="F216" s="1" t="s">
        <v>28</v>
      </c>
      <c r="G216" s="1">
        <v>14</v>
      </c>
      <c r="H216" s="1">
        <v>1.64485701228462</v>
      </c>
      <c r="I216" s="1">
        <v>0.71011107727235701</v>
      </c>
      <c r="J216" s="1" t="s">
        <v>69</v>
      </c>
      <c r="K216" s="1" t="s">
        <v>79</v>
      </c>
      <c r="L216" s="1" t="s">
        <v>98</v>
      </c>
    </row>
    <row r="217" spans="1:12" x14ac:dyDescent="0.2">
      <c r="A217" s="1">
        <v>-1.1625308027082399</v>
      </c>
      <c r="B217" s="1">
        <v>0.48221464808858799</v>
      </c>
      <c r="C217" s="1">
        <v>1.5917273015814502E-2</v>
      </c>
      <c r="D217" s="1" t="s">
        <v>123</v>
      </c>
      <c r="E217" s="1" t="s">
        <v>131</v>
      </c>
      <c r="F217" s="1" t="s">
        <v>28</v>
      </c>
      <c r="G217" s="1">
        <v>14</v>
      </c>
      <c r="H217" s="1">
        <v>1.64485701228462</v>
      </c>
      <c r="I217" s="1">
        <v>0.79317414533487396</v>
      </c>
      <c r="J217" s="1" t="s">
        <v>67</v>
      </c>
      <c r="K217" s="1" t="s">
        <v>118</v>
      </c>
      <c r="L217" s="1" t="s">
        <v>98</v>
      </c>
    </row>
    <row r="218" spans="1:12" x14ac:dyDescent="0.2">
      <c r="A218" s="1">
        <v>1.1608222296064299</v>
      </c>
      <c r="B218" s="1">
        <v>1.66592640433155</v>
      </c>
      <c r="C218" s="1">
        <v>0.48592655596809298</v>
      </c>
      <c r="D218" s="1" t="s">
        <v>123</v>
      </c>
      <c r="E218" s="1" t="s">
        <v>131</v>
      </c>
      <c r="F218" s="1" t="s">
        <v>28</v>
      </c>
      <c r="G218" s="1">
        <v>14</v>
      </c>
      <c r="H218" s="1">
        <v>1.64485701228462</v>
      </c>
      <c r="I218" s="1">
        <v>2.74021072811485</v>
      </c>
      <c r="J218" s="1" t="s">
        <v>68</v>
      </c>
      <c r="K218" s="1" t="s">
        <v>118</v>
      </c>
      <c r="L218" s="1" t="s">
        <v>98</v>
      </c>
    </row>
    <row r="219" spans="1:12" x14ac:dyDescent="0.2">
      <c r="A219" s="1">
        <v>-0.72240000469635701</v>
      </c>
      <c r="B219" s="1">
        <v>0.29091549741053502</v>
      </c>
      <c r="C219" s="1">
        <v>1.3021327923086299E-2</v>
      </c>
      <c r="D219" s="1" t="s">
        <v>123</v>
      </c>
      <c r="E219" s="1" t="s">
        <v>131</v>
      </c>
      <c r="F219" s="1" t="s">
        <v>28</v>
      </c>
      <c r="G219" s="1">
        <v>14</v>
      </c>
      <c r="H219" s="1">
        <v>1.64485701228462</v>
      </c>
      <c r="I219" s="1">
        <v>0.478514395897987</v>
      </c>
      <c r="J219" s="1" t="s">
        <v>66</v>
      </c>
      <c r="K219" s="1" t="s">
        <v>118</v>
      </c>
      <c r="L219" s="1" t="s">
        <v>98</v>
      </c>
    </row>
    <row r="220" spans="1:12" x14ac:dyDescent="0.2">
      <c r="A220" s="1">
        <v>-0.498783315585766</v>
      </c>
      <c r="B220" s="1">
        <v>0.47668933911223699</v>
      </c>
      <c r="C220" s="1">
        <v>0.295400586497507</v>
      </c>
      <c r="D220" s="1" t="s">
        <v>123</v>
      </c>
      <c r="E220" s="1" t="s">
        <v>131</v>
      </c>
      <c r="F220" s="1" t="s">
        <v>28</v>
      </c>
      <c r="G220" s="1">
        <v>14</v>
      </c>
      <c r="H220" s="1">
        <v>1.64485701228462</v>
      </c>
      <c r="I220" s="1">
        <v>0.78408580212008505</v>
      </c>
      <c r="J220" s="1" t="s">
        <v>69</v>
      </c>
      <c r="K220" s="1" t="s">
        <v>118</v>
      </c>
      <c r="L220" s="1" t="s">
        <v>98</v>
      </c>
    </row>
    <row r="221" spans="1:12" x14ac:dyDescent="0.2">
      <c r="A221" s="1">
        <v>0.112477762100718</v>
      </c>
      <c r="B221" s="1">
        <v>0.10419260792096501</v>
      </c>
      <c r="C221" s="1">
        <v>0.280357596233335</v>
      </c>
      <c r="D221" s="1" t="s">
        <v>8</v>
      </c>
      <c r="E221" s="1" t="s">
        <v>131</v>
      </c>
      <c r="F221" s="1" t="s">
        <v>33</v>
      </c>
      <c r="G221" s="1">
        <v>15</v>
      </c>
      <c r="H221" s="1">
        <v>1.64485701237488</v>
      </c>
      <c r="I221" s="1">
        <v>0.17138194177642499</v>
      </c>
      <c r="J221" s="1" t="s">
        <v>67</v>
      </c>
      <c r="K221" s="1" t="s">
        <v>75</v>
      </c>
      <c r="L221" s="1" t="s">
        <v>115</v>
      </c>
    </row>
    <row r="222" spans="1:12" x14ac:dyDescent="0.2">
      <c r="A222" s="1">
        <v>0.20087011064860699</v>
      </c>
      <c r="B222" s="1">
        <v>0.20242834342395</v>
      </c>
      <c r="C222" s="1">
        <v>0.32105061540948998</v>
      </c>
      <c r="D222" s="1" t="s">
        <v>11</v>
      </c>
      <c r="E222" s="1" t="s">
        <v>131</v>
      </c>
      <c r="F222" s="1" t="s">
        <v>33</v>
      </c>
      <c r="G222" s="1">
        <v>15</v>
      </c>
      <c r="H222" s="1">
        <v>1.64485701237488</v>
      </c>
      <c r="I222" s="1">
        <v>0.33296568018431399</v>
      </c>
      <c r="J222" s="1" t="s">
        <v>68</v>
      </c>
      <c r="K222" s="1" t="s">
        <v>75</v>
      </c>
      <c r="L222" s="1" t="s">
        <v>115</v>
      </c>
    </row>
    <row r="223" spans="1:12" x14ac:dyDescent="0.2">
      <c r="A223" s="1">
        <v>-7.7175683685195298E-2</v>
      </c>
      <c r="B223" s="1">
        <v>0.104140446705316</v>
      </c>
      <c r="C223" s="1">
        <v>0.458649505397623</v>
      </c>
      <c r="D223" s="1" t="s">
        <v>12</v>
      </c>
      <c r="E223" s="1" t="s">
        <v>131</v>
      </c>
      <c r="F223" s="1" t="s">
        <v>33</v>
      </c>
      <c r="G223" s="1">
        <v>15</v>
      </c>
      <c r="H223" s="1">
        <v>1.64485701237488</v>
      </c>
      <c r="I223" s="1">
        <v>0.171296144035091</v>
      </c>
      <c r="J223" s="1" t="s">
        <v>66</v>
      </c>
      <c r="K223" s="1" t="s">
        <v>75</v>
      </c>
      <c r="L223" s="1" t="s">
        <v>115</v>
      </c>
    </row>
    <row r="224" spans="1:12" x14ac:dyDescent="0.2">
      <c r="A224" s="1">
        <v>0.52559595449472796</v>
      </c>
      <c r="B224" s="1">
        <v>0.39170478179429702</v>
      </c>
      <c r="C224" s="1">
        <v>0.17965616526241601</v>
      </c>
      <c r="D224" s="1" t="s">
        <v>13</v>
      </c>
      <c r="E224" s="1" t="s">
        <v>131</v>
      </c>
      <c r="F224" s="1" t="s">
        <v>33</v>
      </c>
      <c r="G224" s="1">
        <v>15</v>
      </c>
      <c r="H224" s="1">
        <v>1.64485701237488</v>
      </c>
      <c r="I224" s="1">
        <v>0.64429835711511996</v>
      </c>
      <c r="J224" s="1" t="s">
        <v>69</v>
      </c>
      <c r="K224" s="1" t="s">
        <v>75</v>
      </c>
      <c r="L224" s="1" t="s">
        <v>115</v>
      </c>
    </row>
    <row r="225" spans="1:12" x14ac:dyDescent="0.2">
      <c r="A225" s="1">
        <v>-0.42550969526650001</v>
      </c>
      <c r="B225" s="1">
        <v>0.28082841927760999</v>
      </c>
      <c r="C225" s="1">
        <v>0.12972384066773601</v>
      </c>
      <c r="D225" s="1" t="s">
        <v>14</v>
      </c>
      <c r="E225" s="1" t="s">
        <v>131</v>
      </c>
      <c r="F225" s="1" t="s">
        <v>33</v>
      </c>
      <c r="G225" s="1">
        <v>15</v>
      </c>
      <c r="H225" s="1">
        <v>1.64485701237488</v>
      </c>
      <c r="I225" s="1">
        <v>0.46192259472292901</v>
      </c>
      <c r="J225" s="1" t="s">
        <v>67</v>
      </c>
      <c r="K225" s="1" t="s">
        <v>76</v>
      </c>
      <c r="L225" s="1" t="s">
        <v>116</v>
      </c>
    </row>
    <row r="226" spans="1:12" x14ac:dyDescent="0.2">
      <c r="A226" s="1">
        <v>-1.0286303529574099</v>
      </c>
      <c r="B226" s="1">
        <v>0.58265941540959298</v>
      </c>
      <c r="C226" s="1">
        <v>7.7496255268379693E-2</v>
      </c>
      <c r="D226" s="1" t="s">
        <v>15</v>
      </c>
      <c r="E226" s="1" t="s">
        <v>131</v>
      </c>
      <c r="F226" s="1" t="s">
        <v>33</v>
      </c>
      <c r="G226" s="1">
        <v>15</v>
      </c>
      <c r="H226" s="1">
        <v>1.64485701237488</v>
      </c>
      <c r="I226" s="1">
        <v>0.95839142526271504</v>
      </c>
      <c r="J226" s="1" t="s">
        <v>68</v>
      </c>
      <c r="K226" s="1" t="s">
        <v>76</v>
      </c>
      <c r="L226" s="1" t="s">
        <v>116</v>
      </c>
    </row>
    <row r="227" spans="1:12" x14ac:dyDescent="0.2">
      <c r="A227" s="1">
        <v>-0.47681981736235202</v>
      </c>
      <c r="B227" s="1">
        <v>0.29600190678560301</v>
      </c>
      <c r="C227" s="1">
        <v>0.10720933139816401</v>
      </c>
      <c r="D227" s="1" t="s">
        <v>16</v>
      </c>
      <c r="E227" s="1" t="s">
        <v>131</v>
      </c>
      <c r="F227" s="1" t="s">
        <v>33</v>
      </c>
      <c r="G227" s="1">
        <v>15</v>
      </c>
      <c r="H227" s="1">
        <v>1.64485701237488</v>
      </c>
      <c r="I227" s="1">
        <v>0.486880812052634</v>
      </c>
      <c r="J227" s="1" t="s">
        <v>66</v>
      </c>
      <c r="K227" s="1" t="s">
        <v>76</v>
      </c>
      <c r="L227" s="1" t="s">
        <v>116</v>
      </c>
    </row>
    <row r="228" spans="1:12" x14ac:dyDescent="0.2">
      <c r="A228" s="1">
        <v>-1.77771271357966</v>
      </c>
      <c r="B228" s="1">
        <v>1.1047801620453901</v>
      </c>
      <c r="C228" s="1">
        <v>0.107593010739284</v>
      </c>
      <c r="D228" s="1" t="s">
        <v>17</v>
      </c>
      <c r="E228" s="1" t="s">
        <v>131</v>
      </c>
      <c r="F228" s="1" t="s">
        <v>33</v>
      </c>
      <c r="G228" s="1">
        <v>15</v>
      </c>
      <c r="H228" s="1">
        <v>1.64485701237488</v>
      </c>
      <c r="I228" s="1">
        <v>1.8172053966730199</v>
      </c>
      <c r="J228" s="1" t="s">
        <v>69</v>
      </c>
      <c r="K228" s="1" t="s">
        <v>76</v>
      </c>
      <c r="L228" s="1" t="s">
        <v>116</v>
      </c>
    </row>
    <row r="229" spans="1:12" x14ac:dyDescent="0.2">
      <c r="A229" s="1">
        <v>-9.1729556891093994E-2</v>
      </c>
      <c r="B229" s="1">
        <v>0.17529063123423699</v>
      </c>
      <c r="C229" s="1">
        <v>0.60076587941303505</v>
      </c>
      <c r="D229" s="1" t="s">
        <v>19</v>
      </c>
      <c r="E229" s="1" t="s">
        <v>131</v>
      </c>
      <c r="F229" s="1" t="s">
        <v>33</v>
      </c>
      <c r="G229" s="1">
        <v>15</v>
      </c>
      <c r="H229" s="1">
        <v>1.64485701237488</v>
      </c>
      <c r="I229" s="1">
        <v>0.288328023989253</v>
      </c>
      <c r="J229" s="1" t="s">
        <v>67</v>
      </c>
      <c r="K229" s="1" t="s">
        <v>77</v>
      </c>
      <c r="L229" s="1" t="s">
        <v>119</v>
      </c>
    </row>
    <row r="230" spans="1:12" x14ac:dyDescent="0.2">
      <c r="A230" s="1">
        <v>0.216585455733421</v>
      </c>
      <c r="B230" s="1">
        <v>0.32579752028418502</v>
      </c>
      <c r="C230" s="1">
        <v>0.50618806175896203</v>
      </c>
      <c r="D230" s="1" t="s">
        <v>20</v>
      </c>
      <c r="E230" s="1" t="s">
        <v>131</v>
      </c>
      <c r="F230" s="1" t="s">
        <v>33</v>
      </c>
      <c r="G230" s="1">
        <v>15</v>
      </c>
      <c r="H230" s="1">
        <v>1.64485701237488</v>
      </c>
      <c r="I230" s="1">
        <v>0.53589033585378698</v>
      </c>
      <c r="J230" s="1" t="s">
        <v>68</v>
      </c>
      <c r="K230" s="1" t="s">
        <v>77</v>
      </c>
      <c r="L230" s="1" t="s">
        <v>119</v>
      </c>
    </row>
    <row r="231" spans="1:12" x14ac:dyDescent="0.2">
      <c r="A231" s="1">
        <v>2.0064173908592001E-2</v>
      </c>
      <c r="B231" s="1">
        <v>0.140508872762443</v>
      </c>
      <c r="C231" s="1">
        <v>0.88645097280535001</v>
      </c>
      <c r="D231" s="1" t="s">
        <v>21</v>
      </c>
      <c r="E231" s="1" t="s">
        <v>131</v>
      </c>
      <c r="F231" s="1" t="s">
        <v>33</v>
      </c>
      <c r="G231" s="1">
        <v>15</v>
      </c>
      <c r="H231" s="1">
        <v>1.64485701237488</v>
      </c>
      <c r="I231" s="1">
        <v>0.23111700466419299</v>
      </c>
      <c r="J231" s="1" t="s">
        <v>66</v>
      </c>
      <c r="K231" s="1" t="s">
        <v>77</v>
      </c>
      <c r="L231" s="1" t="s">
        <v>119</v>
      </c>
    </row>
    <row r="232" spans="1:12" x14ac:dyDescent="0.2">
      <c r="A232" s="1">
        <v>1.27470720599013E-3</v>
      </c>
      <c r="B232" s="1">
        <v>0.53694720910837901</v>
      </c>
      <c r="C232" s="1">
        <v>0.99810583300984301</v>
      </c>
      <c r="D232" s="1" t="s">
        <v>22</v>
      </c>
      <c r="E232" s="1" t="s">
        <v>131</v>
      </c>
      <c r="F232" s="1" t="s">
        <v>33</v>
      </c>
      <c r="G232" s="1">
        <v>15</v>
      </c>
      <c r="H232" s="1">
        <v>1.64485701237488</v>
      </c>
      <c r="I232" s="1">
        <v>0.88320138217703503</v>
      </c>
      <c r="J232" s="1" t="s">
        <v>69</v>
      </c>
      <c r="K232" s="1" t="s">
        <v>77</v>
      </c>
      <c r="L232" s="1" t="s">
        <v>119</v>
      </c>
    </row>
    <row r="233" spans="1:12" x14ac:dyDescent="0.2">
      <c r="A233" s="1">
        <v>-0.32863488312301298</v>
      </c>
      <c r="B233" s="1">
        <v>0.16504294599749</v>
      </c>
      <c r="C233" s="1">
        <v>4.6458595726548202E-2</v>
      </c>
      <c r="D233" s="1" t="s">
        <v>24</v>
      </c>
      <c r="E233" s="1" t="s">
        <v>131</v>
      </c>
      <c r="F233" s="1" t="s">
        <v>33</v>
      </c>
      <c r="G233" s="1">
        <v>15</v>
      </c>
      <c r="H233" s="1">
        <v>1.64485701237488</v>
      </c>
      <c r="I233" s="1">
        <v>0.27147204706697903</v>
      </c>
      <c r="J233" s="1" t="s">
        <v>67</v>
      </c>
      <c r="K233" s="1" t="s">
        <v>78</v>
      </c>
      <c r="L233" s="1" t="s">
        <v>121</v>
      </c>
    </row>
    <row r="234" spans="1:12" x14ac:dyDescent="0.2">
      <c r="A234" s="1">
        <v>-0.31100601378418002</v>
      </c>
      <c r="B234" s="1">
        <v>0.41501769801452798</v>
      </c>
      <c r="C234" s="1">
        <v>0.45362851921951203</v>
      </c>
      <c r="D234" s="1" t="s">
        <v>25</v>
      </c>
      <c r="E234" s="1" t="s">
        <v>131</v>
      </c>
      <c r="F234" s="1" t="s">
        <v>33</v>
      </c>
      <c r="G234" s="1">
        <v>15</v>
      </c>
      <c r="H234" s="1">
        <v>1.64485701237488</v>
      </c>
      <c r="I234" s="1">
        <v>0.68264477083887398</v>
      </c>
      <c r="J234" s="1" t="s">
        <v>68</v>
      </c>
      <c r="K234" s="1" t="s">
        <v>78</v>
      </c>
      <c r="L234" s="1" t="s">
        <v>121</v>
      </c>
    </row>
    <row r="235" spans="1:12" x14ac:dyDescent="0.2">
      <c r="A235" s="1">
        <v>-0.122169864719282</v>
      </c>
      <c r="B235" s="1">
        <v>0.15503434701871099</v>
      </c>
      <c r="C235" s="1">
        <v>0.43068655957929902</v>
      </c>
      <c r="D235" s="1" t="s">
        <v>26</v>
      </c>
      <c r="E235" s="1" t="s">
        <v>131</v>
      </c>
      <c r="F235" s="1" t="s">
        <v>33</v>
      </c>
      <c r="G235" s="1">
        <v>15</v>
      </c>
      <c r="H235" s="1">
        <v>1.64485701237488</v>
      </c>
      <c r="I235" s="1">
        <v>0.25500933285268601</v>
      </c>
      <c r="J235" s="1" t="s">
        <v>66</v>
      </c>
      <c r="K235" s="1" t="s">
        <v>78</v>
      </c>
      <c r="L235" s="1" t="s">
        <v>121</v>
      </c>
    </row>
    <row r="236" spans="1:12" x14ac:dyDescent="0.2">
      <c r="A236" s="1">
        <v>-0.74887311241787502</v>
      </c>
      <c r="B236" s="1">
        <v>0.609081118791858</v>
      </c>
      <c r="C236" s="1">
        <v>0.21888019481788301</v>
      </c>
      <c r="D236" s="1" t="s">
        <v>27</v>
      </c>
      <c r="E236" s="1" t="s">
        <v>131</v>
      </c>
      <c r="F236" s="1" t="s">
        <v>33</v>
      </c>
      <c r="G236" s="1">
        <v>15</v>
      </c>
      <c r="H236" s="1">
        <v>1.64485701237488</v>
      </c>
      <c r="I236" s="1">
        <v>1.0018513493499199</v>
      </c>
      <c r="J236" s="1" t="s">
        <v>69</v>
      </c>
      <c r="K236" s="1" t="s">
        <v>78</v>
      </c>
      <c r="L236" s="1" t="s">
        <v>121</v>
      </c>
    </row>
    <row r="237" spans="1:12" x14ac:dyDescent="0.2">
      <c r="A237" s="1">
        <v>-1.2746331683169401</v>
      </c>
      <c r="B237" s="1">
        <v>0.48089246424313398</v>
      </c>
      <c r="C237" s="1">
        <v>8.0361838131901096E-3</v>
      </c>
      <c r="D237" s="1" t="s">
        <v>29</v>
      </c>
      <c r="E237" s="1" t="s">
        <v>131</v>
      </c>
      <c r="F237" s="1" t="s">
        <v>33</v>
      </c>
      <c r="G237" s="1">
        <v>15</v>
      </c>
      <c r="H237" s="1">
        <v>1.64485701237488</v>
      </c>
      <c r="I237" s="1">
        <v>0.79099934200855204</v>
      </c>
      <c r="J237" s="1" t="s">
        <v>67</v>
      </c>
      <c r="K237" s="1" t="s">
        <v>79</v>
      </c>
      <c r="L237" s="1" t="s">
        <v>98</v>
      </c>
    </row>
    <row r="238" spans="1:12" x14ac:dyDescent="0.2">
      <c r="A238" s="1">
        <v>0.96050757716040502</v>
      </c>
      <c r="B238" s="1">
        <v>1.6659289686296199</v>
      </c>
      <c r="C238" s="1">
        <v>0.56423718931855404</v>
      </c>
      <c r="D238" s="1" t="s">
        <v>30</v>
      </c>
      <c r="E238" s="1" t="s">
        <v>131</v>
      </c>
      <c r="F238" s="1" t="s">
        <v>33</v>
      </c>
      <c r="G238" s="1">
        <v>15</v>
      </c>
      <c r="H238" s="1">
        <v>1.64485701237488</v>
      </c>
      <c r="I238" s="1">
        <v>2.7402149461688801</v>
      </c>
      <c r="J238" s="1" t="s">
        <v>68</v>
      </c>
      <c r="K238" s="1" t="s">
        <v>79</v>
      </c>
      <c r="L238" s="1" t="s">
        <v>98</v>
      </c>
    </row>
    <row r="239" spans="1:12" x14ac:dyDescent="0.2">
      <c r="A239" s="1">
        <v>-0.645012495442566</v>
      </c>
      <c r="B239" s="1">
        <v>0.29063075583623599</v>
      </c>
      <c r="C239" s="1">
        <v>2.6463155283151098E-2</v>
      </c>
      <c r="D239" s="1" t="s">
        <v>31</v>
      </c>
      <c r="E239" s="1" t="s">
        <v>131</v>
      </c>
      <c r="F239" s="1" t="s">
        <v>33</v>
      </c>
      <c r="G239" s="1">
        <v>15</v>
      </c>
      <c r="H239" s="1">
        <v>1.64485701237488</v>
      </c>
      <c r="I239" s="1">
        <v>0.478046036749043</v>
      </c>
      <c r="J239" s="1" t="s">
        <v>66</v>
      </c>
      <c r="K239" s="1" t="s">
        <v>79</v>
      </c>
      <c r="L239" s="1" t="s">
        <v>98</v>
      </c>
    </row>
    <row r="240" spans="1:12" x14ac:dyDescent="0.2">
      <c r="A240" s="1">
        <v>-1.02327657299106</v>
      </c>
      <c r="B240" s="1">
        <v>0.452872620073837</v>
      </c>
      <c r="C240" s="1">
        <v>2.3851282600151302E-2</v>
      </c>
      <c r="D240" s="1" t="s">
        <v>32</v>
      </c>
      <c r="E240" s="1" t="s">
        <v>131</v>
      </c>
      <c r="F240" s="1" t="s">
        <v>33</v>
      </c>
      <c r="G240" s="1">
        <v>15</v>
      </c>
      <c r="H240" s="1">
        <v>1.64485701237488</v>
      </c>
      <c r="I240" s="1">
        <v>0.74491070484103405</v>
      </c>
      <c r="J240" s="1" t="s">
        <v>69</v>
      </c>
      <c r="K240" s="1" t="s">
        <v>79</v>
      </c>
      <c r="L240" s="1" t="s">
        <v>98</v>
      </c>
    </row>
    <row r="241" spans="1:12" x14ac:dyDescent="0.2">
      <c r="A241" s="1">
        <v>-0.31303193316578198</v>
      </c>
      <c r="B241" s="1">
        <v>0.29626301647306602</v>
      </c>
      <c r="C241" s="1">
        <v>0.29069408498879201</v>
      </c>
      <c r="D241" s="1" t="s">
        <v>117</v>
      </c>
      <c r="E241" s="1" t="s">
        <v>131</v>
      </c>
      <c r="F241" s="1" t="s">
        <v>33</v>
      </c>
      <c r="G241" s="1">
        <v>15</v>
      </c>
      <c r="H241" s="1">
        <v>1.64485701237488</v>
      </c>
      <c r="I241" s="1">
        <v>0.48731030015305599</v>
      </c>
      <c r="J241" s="1" t="s">
        <v>67</v>
      </c>
      <c r="K241" s="1" t="s">
        <v>118</v>
      </c>
      <c r="L241" s="1" t="s">
        <v>116</v>
      </c>
    </row>
    <row r="242" spans="1:12" x14ac:dyDescent="0.2">
      <c r="A242" s="1">
        <v>-0.82776024230879797</v>
      </c>
      <c r="B242" s="1">
        <v>0.61300595727454599</v>
      </c>
      <c r="C242" s="1">
        <v>0.176910880515948</v>
      </c>
      <c r="D242" s="1" t="s">
        <v>117</v>
      </c>
      <c r="E242" s="1" t="s">
        <v>131</v>
      </c>
      <c r="F242" s="1" t="s">
        <v>33</v>
      </c>
      <c r="G242" s="1">
        <v>15</v>
      </c>
      <c r="H242" s="1">
        <v>1.64485701237488</v>
      </c>
      <c r="I242" s="1">
        <v>1.00830714745061</v>
      </c>
      <c r="J242" s="1" t="s">
        <v>68</v>
      </c>
      <c r="K242" s="1" t="s">
        <v>118</v>
      </c>
      <c r="L242" s="1" t="s">
        <v>116</v>
      </c>
    </row>
    <row r="243" spans="1:12" x14ac:dyDescent="0.2">
      <c r="A243" s="1">
        <v>-0.55399550104754702</v>
      </c>
      <c r="B243" s="1">
        <v>0.31104194226125398</v>
      </c>
      <c r="C243" s="1">
        <v>7.4897473815080398E-2</v>
      </c>
      <c r="D243" s="1" t="s">
        <v>117</v>
      </c>
      <c r="E243" s="1" t="s">
        <v>131</v>
      </c>
      <c r="F243" s="1" t="s">
        <v>33</v>
      </c>
      <c r="G243" s="1">
        <v>15</v>
      </c>
      <c r="H243" s="1">
        <v>1.64485701237488</v>
      </c>
      <c r="I243" s="1">
        <v>0.51161951987112497</v>
      </c>
      <c r="J243" s="1" t="s">
        <v>66</v>
      </c>
      <c r="K243" s="1" t="s">
        <v>118</v>
      </c>
      <c r="L243" s="1" t="s">
        <v>116</v>
      </c>
    </row>
    <row r="244" spans="1:12" x14ac:dyDescent="0.2">
      <c r="A244" s="1">
        <v>-1.25211675908493</v>
      </c>
      <c r="B244" s="1">
        <v>1.16056746827136</v>
      </c>
      <c r="C244" s="1">
        <v>0.28064037132382502</v>
      </c>
      <c r="D244" s="1" t="s">
        <v>117</v>
      </c>
      <c r="E244" s="1" t="s">
        <v>131</v>
      </c>
      <c r="F244" s="1" t="s">
        <v>33</v>
      </c>
      <c r="G244" s="1">
        <v>15</v>
      </c>
      <c r="H244" s="1">
        <v>1.64485701237488</v>
      </c>
      <c r="I244" s="1">
        <v>1.9089675385203</v>
      </c>
      <c r="J244" s="1" t="s">
        <v>69</v>
      </c>
      <c r="K244" s="1" t="s">
        <v>118</v>
      </c>
      <c r="L244" s="1" t="s">
        <v>116</v>
      </c>
    </row>
    <row r="245" spans="1:12" x14ac:dyDescent="0.2">
      <c r="A245" s="1">
        <v>2.0748205209624199E-2</v>
      </c>
      <c r="B245" s="1">
        <v>0.18279401528585301</v>
      </c>
      <c r="C245" s="1">
        <v>0.90962951043472595</v>
      </c>
      <c r="D245" s="1" t="s">
        <v>120</v>
      </c>
      <c r="E245" s="1" t="s">
        <v>131</v>
      </c>
      <c r="F245" s="1" t="s">
        <v>33</v>
      </c>
      <c r="G245" s="1">
        <v>15</v>
      </c>
      <c r="H245" s="1">
        <v>1.64485701237488</v>
      </c>
      <c r="I245" s="1">
        <v>0.300670017863096</v>
      </c>
      <c r="J245" s="1" t="s">
        <v>67</v>
      </c>
      <c r="K245" s="1" t="s">
        <v>118</v>
      </c>
      <c r="L245" s="1" t="s">
        <v>119</v>
      </c>
    </row>
    <row r="246" spans="1:12" x14ac:dyDescent="0.2">
      <c r="A246" s="1">
        <v>0.41745556638202902</v>
      </c>
      <c r="B246" s="1">
        <v>0.33400332608966599</v>
      </c>
      <c r="C246" s="1">
        <v>0.21135334607150999</v>
      </c>
      <c r="D246" s="1" t="s">
        <v>120</v>
      </c>
      <c r="E246" s="1" t="s">
        <v>131</v>
      </c>
      <c r="F246" s="1" t="s">
        <v>33</v>
      </c>
      <c r="G246" s="1">
        <v>15</v>
      </c>
      <c r="H246" s="1">
        <v>1.64485701237488</v>
      </c>
      <c r="I246" s="1">
        <v>0.54938771307512002</v>
      </c>
      <c r="J246" s="1" t="s">
        <v>68</v>
      </c>
      <c r="K246" s="1" t="s">
        <v>118</v>
      </c>
      <c r="L246" s="1" t="s">
        <v>119</v>
      </c>
    </row>
    <row r="247" spans="1:12" x14ac:dyDescent="0.2">
      <c r="A247" s="1">
        <v>-5.71115097766033E-2</v>
      </c>
      <c r="B247" s="1">
        <v>0.14774678297660901</v>
      </c>
      <c r="C247" s="1">
        <v>0.69908960867122905</v>
      </c>
      <c r="D247" s="1" t="s">
        <v>120</v>
      </c>
      <c r="E247" s="1" t="s">
        <v>131</v>
      </c>
      <c r="F247" s="1" t="s">
        <v>33</v>
      </c>
      <c r="G247" s="1">
        <v>15</v>
      </c>
      <c r="H247" s="1">
        <v>1.64485701237488</v>
      </c>
      <c r="I247" s="1">
        <v>0.243022332034904</v>
      </c>
      <c r="J247" s="1" t="s">
        <v>66</v>
      </c>
      <c r="K247" s="1" t="s">
        <v>118</v>
      </c>
      <c r="L247" s="1" t="s">
        <v>119</v>
      </c>
    </row>
    <row r="248" spans="1:12" x14ac:dyDescent="0.2">
      <c r="A248" s="1">
        <v>0.52687066170071795</v>
      </c>
      <c r="B248" s="1">
        <v>0.56857800204498599</v>
      </c>
      <c r="C248" s="1">
        <v>0.35411074085060701</v>
      </c>
      <c r="D248" s="1" t="s">
        <v>120</v>
      </c>
      <c r="E248" s="1" t="s">
        <v>131</v>
      </c>
      <c r="F248" s="1" t="s">
        <v>33</v>
      </c>
      <c r="G248" s="1">
        <v>15</v>
      </c>
      <c r="H248" s="1">
        <v>1.64485701237488</v>
      </c>
      <c r="I248" s="1">
        <v>0.935229513745791</v>
      </c>
      <c r="J248" s="1" t="s">
        <v>69</v>
      </c>
      <c r="K248" s="1" t="s">
        <v>118</v>
      </c>
      <c r="L248" s="1" t="s">
        <v>119</v>
      </c>
    </row>
    <row r="249" spans="1:12" x14ac:dyDescent="0.2">
      <c r="A249" s="1">
        <v>-0.21615712102229501</v>
      </c>
      <c r="B249" s="1">
        <v>0.17967514592550901</v>
      </c>
      <c r="C249" s="1">
        <v>0.228959895105632</v>
      </c>
      <c r="D249" s="1" t="s">
        <v>122</v>
      </c>
      <c r="E249" s="1" t="s">
        <v>131</v>
      </c>
      <c r="F249" s="1" t="s">
        <v>33</v>
      </c>
      <c r="G249" s="1">
        <v>15</v>
      </c>
      <c r="H249" s="1">
        <v>1.64485701237488</v>
      </c>
      <c r="I249" s="1">
        <v>0.295539923725053</v>
      </c>
      <c r="J249" s="1" t="s">
        <v>67</v>
      </c>
      <c r="K249" s="1" t="s">
        <v>118</v>
      </c>
      <c r="L249" s="1" t="s">
        <v>121</v>
      </c>
    </row>
    <row r="250" spans="1:12" x14ac:dyDescent="0.2">
      <c r="A250" s="1">
        <v>-0.110135903135573</v>
      </c>
      <c r="B250" s="1">
        <v>0.445105035854515</v>
      </c>
      <c r="C250" s="1">
        <v>0.80456937571042197</v>
      </c>
      <c r="D250" s="1" t="s">
        <v>122</v>
      </c>
      <c r="E250" s="1" t="s">
        <v>131</v>
      </c>
      <c r="F250" s="1" t="s">
        <v>33</v>
      </c>
      <c r="G250" s="1">
        <v>15</v>
      </c>
      <c r="H250" s="1">
        <v>1.64485701237488</v>
      </c>
      <c r="I250" s="1">
        <v>0.73213413946867001</v>
      </c>
      <c r="J250" s="1" t="s">
        <v>68</v>
      </c>
      <c r="K250" s="1" t="s">
        <v>118</v>
      </c>
      <c r="L250" s="1" t="s">
        <v>121</v>
      </c>
    </row>
    <row r="251" spans="1:12" x14ac:dyDescent="0.2">
      <c r="A251" s="1">
        <v>-0.19934554840447699</v>
      </c>
      <c r="B251" s="1">
        <v>0.171265009772468</v>
      </c>
      <c r="C251" s="1">
        <v>0.244441010577405</v>
      </c>
      <c r="D251" s="1" t="s">
        <v>122</v>
      </c>
      <c r="E251" s="1" t="s">
        <v>131</v>
      </c>
      <c r="F251" s="1" t="s">
        <v>33</v>
      </c>
      <c r="G251" s="1">
        <v>15</v>
      </c>
      <c r="H251" s="1">
        <v>1.64485701237488</v>
      </c>
      <c r="I251" s="1">
        <v>0.28170645229869501</v>
      </c>
      <c r="J251" s="1" t="s">
        <v>66</v>
      </c>
      <c r="K251" s="1" t="s">
        <v>118</v>
      </c>
      <c r="L251" s="1" t="s">
        <v>121</v>
      </c>
    </row>
    <row r="252" spans="1:12" x14ac:dyDescent="0.2">
      <c r="A252" s="1">
        <v>-0.22327715792314701</v>
      </c>
      <c r="B252" s="1">
        <v>0.67123126803737898</v>
      </c>
      <c r="C252" s="1">
        <v>0.73940756256578399</v>
      </c>
      <c r="D252" s="1" t="s">
        <v>122</v>
      </c>
      <c r="E252" s="1" t="s">
        <v>131</v>
      </c>
      <c r="F252" s="1" t="s">
        <v>33</v>
      </c>
      <c r="G252" s="1">
        <v>15</v>
      </c>
      <c r="H252" s="1">
        <v>1.64485701237488</v>
      </c>
      <c r="I252" s="1">
        <v>1.1040794581565601</v>
      </c>
      <c r="J252" s="1" t="s">
        <v>69</v>
      </c>
      <c r="K252" s="1" t="s">
        <v>118</v>
      </c>
      <c r="L252" s="1" t="s">
        <v>121</v>
      </c>
    </row>
    <row r="253" spans="1:12" x14ac:dyDescent="0.2">
      <c r="A253" s="1">
        <v>-1.16215540621622</v>
      </c>
      <c r="B253" s="1">
        <v>0.482111519933487</v>
      </c>
      <c r="C253" s="1">
        <v>1.5928751829483102E-2</v>
      </c>
      <c r="D253" s="1" t="s">
        <v>123</v>
      </c>
      <c r="E253" s="1" t="s">
        <v>131</v>
      </c>
      <c r="F253" s="1" t="s">
        <v>33</v>
      </c>
      <c r="G253" s="1">
        <v>15</v>
      </c>
      <c r="H253" s="1">
        <v>1.64485701237488</v>
      </c>
      <c r="I253" s="1">
        <v>0.79300451430930596</v>
      </c>
      <c r="J253" s="1" t="s">
        <v>67</v>
      </c>
      <c r="K253" s="1" t="s">
        <v>118</v>
      </c>
      <c r="L253" s="1" t="s">
        <v>98</v>
      </c>
    </row>
    <row r="254" spans="1:12" x14ac:dyDescent="0.2">
      <c r="A254" s="1">
        <v>1.1613776878090101</v>
      </c>
      <c r="B254" s="1">
        <v>1.66646548619178</v>
      </c>
      <c r="C254" s="1">
        <v>0.48585901873982001</v>
      </c>
      <c r="D254" s="1" t="s">
        <v>123</v>
      </c>
      <c r="E254" s="1" t="s">
        <v>131</v>
      </c>
      <c r="F254" s="1" t="s">
        <v>33</v>
      </c>
      <c r="G254" s="1">
        <v>15</v>
      </c>
      <c r="H254" s="1">
        <v>1.64485701237488</v>
      </c>
      <c r="I254" s="1">
        <v>2.7410974408432498</v>
      </c>
      <c r="J254" s="1" t="s">
        <v>68</v>
      </c>
      <c r="K254" s="1" t="s">
        <v>118</v>
      </c>
      <c r="L254" s="1" t="s">
        <v>98</v>
      </c>
    </row>
    <row r="255" spans="1:12" x14ac:dyDescent="0.2">
      <c r="A255" s="1">
        <v>-0.72218817912776101</v>
      </c>
      <c r="B255" s="1">
        <v>0.29087225903618902</v>
      </c>
      <c r="C255" s="1">
        <v>1.3034461587721501E-2</v>
      </c>
      <c r="D255" s="1" t="s">
        <v>123</v>
      </c>
      <c r="E255" s="1" t="s">
        <v>131</v>
      </c>
      <c r="F255" s="1" t="s">
        <v>33</v>
      </c>
      <c r="G255" s="1">
        <v>15</v>
      </c>
      <c r="H255" s="1">
        <v>1.64485701237488</v>
      </c>
      <c r="I255" s="1">
        <v>0.47844327498099698</v>
      </c>
      <c r="J255" s="1" t="s">
        <v>66</v>
      </c>
      <c r="K255" s="1" t="s">
        <v>118</v>
      </c>
      <c r="L255" s="1" t="s">
        <v>98</v>
      </c>
    </row>
    <row r="256" spans="1:12" x14ac:dyDescent="0.2">
      <c r="A256" s="1">
        <v>-0.497680618496331</v>
      </c>
      <c r="B256" s="1">
        <v>0.476414624147875</v>
      </c>
      <c r="C256" s="1">
        <v>0.29619106654475602</v>
      </c>
      <c r="D256" s="1" t="s">
        <v>123</v>
      </c>
      <c r="E256" s="1" t="s">
        <v>131</v>
      </c>
      <c r="F256" s="1" t="s">
        <v>33</v>
      </c>
      <c r="G256" s="1">
        <v>15</v>
      </c>
      <c r="H256" s="1">
        <v>1.64485701237488</v>
      </c>
      <c r="I256" s="1">
        <v>0.78363393532757397</v>
      </c>
      <c r="J256" s="1" t="s">
        <v>69</v>
      </c>
      <c r="K256" s="1" t="s">
        <v>118</v>
      </c>
      <c r="L256" s="1" t="s">
        <v>98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D79EC-1572-4089-B6BF-FF18D8D20D62}">
  <sheetPr>
    <tabColor theme="1"/>
  </sheetPr>
  <dimension ref="A1:E20"/>
  <sheetViews>
    <sheetView workbookViewId="0">
      <selection activeCell="A7" sqref="A7"/>
    </sheetView>
  </sheetViews>
  <sheetFormatPr defaultRowHeight="10" x14ac:dyDescent="0.2"/>
  <sheetData>
    <row r="1" spans="1:5" x14ac:dyDescent="0.2">
      <c r="A1" t="s">
        <v>129</v>
      </c>
      <c r="B1" t="s">
        <v>182</v>
      </c>
    </row>
    <row r="2" spans="1:5" x14ac:dyDescent="0.2">
      <c r="A2" t="s">
        <v>132</v>
      </c>
      <c r="B2" t="s">
        <v>133</v>
      </c>
    </row>
    <row r="5" spans="1:5" x14ac:dyDescent="0.2">
      <c r="A5" s="1" t="s">
        <v>177</v>
      </c>
      <c r="B5" s="1" t="s">
        <v>178</v>
      </c>
      <c r="C5" s="1" t="s">
        <v>114</v>
      </c>
      <c r="D5" s="1" t="s">
        <v>179</v>
      </c>
      <c r="E5" s="1" t="s">
        <v>180</v>
      </c>
    </row>
    <row r="6" spans="1:5" x14ac:dyDescent="0.2">
      <c r="A6" s="1" t="s">
        <v>160</v>
      </c>
      <c r="B6" s="1">
        <v>299</v>
      </c>
      <c r="C6" s="1" t="s">
        <v>115</v>
      </c>
      <c r="D6" s="1">
        <v>0</v>
      </c>
      <c r="E6" s="1">
        <v>0</v>
      </c>
    </row>
    <row r="7" spans="1:5" x14ac:dyDescent="0.2">
      <c r="A7" s="1" t="s">
        <v>181</v>
      </c>
      <c r="B7" s="1">
        <v>312</v>
      </c>
      <c r="C7" s="1" t="s">
        <v>115</v>
      </c>
      <c r="D7" s="1">
        <v>0</v>
      </c>
      <c r="E7" s="1">
        <v>0</v>
      </c>
    </row>
    <row r="8" spans="1:5" x14ac:dyDescent="0.2">
      <c r="A8" s="1" t="s">
        <v>80</v>
      </c>
      <c r="B8" s="1">
        <v>1121</v>
      </c>
      <c r="C8" s="1" t="s">
        <v>115</v>
      </c>
      <c r="D8" s="1">
        <v>0</v>
      </c>
      <c r="E8" s="1">
        <v>0</v>
      </c>
    </row>
    <row r="9" spans="1:5" x14ac:dyDescent="0.2">
      <c r="A9" s="1" t="s">
        <v>160</v>
      </c>
      <c r="B9" s="1">
        <v>299</v>
      </c>
      <c r="C9" s="1" t="s">
        <v>116</v>
      </c>
      <c r="D9" s="1">
        <v>13</v>
      </c>
      <c r="E9" s="1">
        <v>13</v>
      </c>
    </row>
    <row r="10" spans="1:5" x14ac:dyDescent="0.2">
      <c r="A10" s="1" t="s">
        <v>181</v>
      </c>
      <c r="B10" s="1">
        <v>312</v>
      </c>
      <c r="C10" s="1" t="s">
        <v>116</v>
      </c>
      <c r="D10" s="1">
        <v>12</v>
      </c>
      <c r="E10" s="1">
        <v>12</v>
      </c>
    </row>
    <row r="11" spans="1:5" x14ac:dyDescent="0.2">
      <c r="A11" s="1" t="s">
        <v>80</v>
      </c>
      <c r="B11" s="1">
        <v>1121</v>
      </c>
      <c r="C11" s="1" t="s">
        <v>116</v>
      </c>
      <c r="D11" s="1">
        <v>33</v>
      </c>
      <c r="E11" s="1">
        <v>34</v>
      </c>
    </row>
    <row r="12" spans="1:5" x14ac:dyDescent="0.2">
      <c r="A12" s="1" t="s">
        <v>160</v>
      </c>
      <c r="B12" s="1">
        <v>299</v>
      </c>
      <c r="C12" s="1" t="s">
        <v>119</v>
      </c>
      <c r="D12" s="1">
        <v>56</v>
      </c>
      <c r="E12" s="1">
        <v>56</v>
      </c>
    </row>
    <row r="13" spans="1:5" x14ac:dyDescent="0.2">
      <c r="A13" s="1" t="s">
        <v>181</v>
      </c>
      <c r="B13" s="1">
        <v>312</v>
      </c>
      <c r="C13" s="1" t="s">
        <v>119</v>
      </c>
      <c r="D13" s="1">
        <v>69</v>
      </c>
      <c r="E13" s="1">
        <v>71</v>
      </c>
    </row>
    <row r="14" spans="1:5" x14ac:dyDescent="0.2">
      <c r="A14" s="1" t="s">
        <v>80</v>
      </c>
      <c r="B14" s="1">
        <v>1121</v>
      </c>
      <c r="C14" s="1" t="s">
        <v>119</v>
      </c>
      <c r="D14" s="1">
        <v>117</v>
      </c>
      <c r="E14" s="1">
        <v>117</v>
      </c>
    </row>
    <row r="15" spans="1:5" x14ac:dyDescent="0.2">
      <c r="A15" s="1" t="s">
        <v>160</v>
      </c>
      <c r="B15" s="1">
        <v>299</v>
      </c>
      <c r="C15" s="1" t="s">
        <v>121</v>
      </c>
      <c r="D15" s="1">
        <v>17</v>
      </c>
      <c r="E15" s="1">
        <v>20</v>
      </c>
    </row>
    <row r="16" spans="1:5" x14ac:dyDescent="0.2">
      <c r="A16" s="1" t="s">
        <v>181</v>
      </c>
      <c r="B16" s="1">
        <v>312</v>
      </c>
      <c r="C16" s="1" t="s">
        <v>121</v>
      </c>
      <c r="D16" s="1">
        <v>26</v>
      </c>
      <c r="E16" s="1">
        <v>27</v>
      </c>
    </row>
    <row r="17" spans="1:5" x14ac:dyDescent="0.2">
      <c r="A17" s="1" t="s">
        <v>80</v>
      </c>
      <c r="B17" s="1">
        <v>1121</v>
      </c>
      <c r="C17" s="1" t="s">
        <v>121</v>
      </c>
      <c r="D17" s="1">
        <v>44</v>
      </c>
      <c r="E17" s="1">
        <v>46</v>
      </c>
    </row>
    <row r="18" spans="1:5" x14ac:dyDescent="0.2">
      <c r="A18" s="1" t="s">
        <v>160</v>
      </c>
      <c r="B18" s="1">
        <v>299</v>
      </c>
      <c r="C18" s="1" t="s">
        <v>98</v>
      </c>
      <c r="D18" s="1">
        <v>0</v>
      </c>
      <c r="E18" s="1">
        <v>0</v>
      </c>
    </row>
    <row r="19" spans="1:5" x14ac:dyDescent="0.2">
      <c r="A19" s="1" t="s">
        <v>181</v>
      </c>
      <c r="B19" s="1">
        <v>312</v>
      </c>
      <c r="C19" s="1" t="s">
        <v>98</v>
      </c>
      <c r="D19" s="1">
        <v>3</v>
      </c>
      <c r="E19" s="1">
        <v>3</v>
      </c>
    </row>
    <row r="20" spans="1:5" x14ac:dyDescent="0.2">
      <c r="A20" s="1" t="s">
        <v>80</v>
      </c>
      <c r="B20" s="1">
        <v>1121</v>
      </c>
      <c r="C20" s="1" t="s">
        <v>98</v>
      </c>
      <c r="D20" s="1">
        <v>30</v>
      </c>
      <c r="E20" s="1">
        <v>30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DEC2A-0B77-4CD9-ADB3-5552D209C619}">
  <sheetPr>
    <tabColor theme="1"/>
  </sheetPr>
  <dimension ref="A1:E20"/>
  <sheetViews>
    <sheetView workbookViewId="0">
      <selection activeCell="A6" sqref="A6:E20"/>
    </sheetView>
  </sheetViews>
  <sheetFormatPr defaultRowHeight="10" x14ac:dyDescent="0.2"/>
  <sheetData>
    <row r="1" spans="1:5" x14ac:dyDescent="0.2">
      <c r="A1" s="1" t="s">
        <v>129</v>
      </c>
      <c r="B1" s="1" t="s">
        <v>182</v>
      </c>
    </row>
    <row r="2" spans="1:5" x14ac:dyDescent="0.2">
      <c r="A2" s="1" t="s">
        <v>132</v>
      </c>
      <c r="B2" s="1" t="s">
        <v>183</v>
      </c>
    </row>
    <row r="5" spans="1:5" x14ac:dyDescent="0.2">
      <c r="A5" s="1" t="s">
        <v>177</v>
      </c>
      <c r="B5" s="1" t="s">
        <v>178</v>
      </c>
      <c r="C5" s="1" t="s">
        <v>114</v>
      </c>
      <c r="D5" s="1" t="s">
        <v>179</v>
      </c>
      <c r="E5" s="1" t="s">
        <v>180</v>
      </c>
    </row>
    <row r="6" spans="1:5" x14ac:dyDescent="0.2">
      <c r="A6" s="1" t="s">
        <v>160</v>
      </c>
      <c r="B6" s="1">
        <v>310</v>
      </c>
      <c r="C6" s="1" t="s">
        <v>115</v>
      </c>
      <c r="D6" s="1">
        <v>0</v>
      </c>
      <c r="E6" s="1">
        <v>0</v>
      </c>
    </row>
    <row r="7" spans="1:5" x14ac:dyDescent="0.2">
      <c r="A7" s="1" t="s">
        <v>181</v>
      </c>
      <c r="B7" s="1">
        <v>331</v>
      </c>
      <c r="C7" s="1" t="s">
        <v>115</v>
      </c>
      <c r="D7" s="1">
        <v>0</v>
      </c>
      <c r="E7" s="1">
        <v>0</v>
      </c>
    </row>
    <row r="8" spans="1:5" x14ac:dyDescent="0.2">
      <c r="A8" s="1" t="s">
        <v>80</v>
      </c>
      <c r="B8" s="1">
        <v>1133</v>
      </c>
      <c r="C8" s="1" t="s">
        <v>115</v>
      </c>
      <c r="D8" s="1">
        <v>0</v>
      </c>
      <c r="E8" s="1">
        <v>0</v>
      </c>
    </row>
    <row r="9" spans="1:5" x14ac:dyDescent="0.2">
      <c r="A9" s="1" t="s">
        <v>160</v>
      </c>
      <c r="B9" s="1">
        <v>310</v>
      </c>
      <c r="C9" s="1" t="s">
        <v>116</v>
      </c>
      <c r="D9" s="1">
        <v>12</v>
      </c>
      <c r="E9" s="1">
        <v>12</v>
      </c>
    </row>
    <row r="10" spans="1:5" x14ac:dyDescent="0.2">
      <c r="A10" s="1" t="s">
        <v>181</v>
      </c>
      <c r="B10" s="1">
        <v>331</v>
      </c>
      <c r="C10" s="1" t="s">
        <v>116</v>
      </c>
      <c r="D10" s="1">
        <v>11</v>
      </c>
      <c r="E10" s="1">
        <v>11</v>
      </c>
    </row>
    <row r="11" spans="1:5" x14ac:dyDescent="0.2">
      <c r="A11" s="1" t="s">
        <v>80</v>
      </c>
      <c r="B11" s="1">
        <v>1133</v>
      </c>
      <c r="C11" s="1" t="s">
        <v>116</v>
      </c>
      <c r="D11" s="1">
        <v>30</v>
      </c>
      <c r="E11" s="1">
        <v>30</v>
      </c>
    </row>
    <row r="12" spans="1:5" x14ac:dyDescent="0.2">
      <c r="A12" s="1" t="s">
        <v>160</v>
      </c>
      <c r="B12" s="1">
        <v>310</v>
      </c>
      <c r="C12" s="1" t="s">
        <v>119</v>
      </c>
      <c r="D12" s="1">
        <v>57</v>
      </c>
      <c r="E12" s="1">
        <v>59</v>
      </c>
    </row>
    <row r="13" spans="1:5" x14ac:dyDescent="0.2">
      <c r="A13" s="1" t="s">
        <v>181</v>
      </c>
      <c r="B13" s="1">
        <v>331</v>
      </c>
      <c r="C13" s="1" t="s">
        <v>119</v>
      </c>
      <c r="D13" s="1">
        <v>73</v>
      </c>
      <c r="E13" s="1">
        <v>74</v>
      </c>
    </row>
    <row r="14" spans="1:5" x14ac:dyDescent="0.2">
      <c r="A14" s="1" t="s">
        <v>80</v>
      </c>
      <c r="B14" s="1">
        <v>1133</v>
      </c>
      <c r="C14" s="1" t="s">
        <v>119</v>
      </c>
      <c r="D14" s="1">
        <v>117</v>
      </c>
      <c r="E14" s="1">
        <v>117</v>
      </c>
    </row>
    <row r="15" spans="1:5" x14ac:dyDescent="0.2">
      <c r="A15" s="1" t="s">
        <v>160</v>
      </c>
      <c r="B15" s="1">
        <v>310</v>
      </c>
      <c r="C15" s="1" t="s">
        <v>121</v>
      </c>
      <c r="D15" s="1">
        <v>9</v>
      </c>
      <c r="E15" s="1">
        <v>15</v>
      </c>
    </row>
    <row r="16" spans="1:5" x14ac:dyDescent="0.2">
      <c r="A16" s="1" t="s">
        <v>181</v>
      </c>
      <c r="B16" s="1">
        <v>331</v>
      </c>
      <c r="C16" s="1" t="s">
        <v>121</v>
      </c>
      <c r="D16" s="1">
        <v>14</v>
      </c>
      <c r="E16" s="1">
        <v>25</v>
      </c>
    </row>
    <row r="17" spans="1:5" x14ac:dyDescent="0.2">
      <c r="A17" s="1" t="s">
        <v>80</v>
      </c>
      <c r="B17" s="1">
        <v>1133</v>
      </c>
      <c r="C17" s="1" t="s">
        <v>121</v>
      </c>
      <c r="D17" s="1">
        <v>25</v>
      </c>
      <c r="E17" s="1">
        <v>43</v>
      </c>
    </row>
    <row r="18" spans="1:5" x14ac:dyDescent="0.2">
      <c r="A18" s="1" t="s">
        <v>160</v>
      </c>
      <c r="B18" s="1">
        <v>310</v>
      </c>
      <c r="C18" s="1" t="s">
        <v>98</v>
      </c>
      <c r="D18" s="1">
        <v>0</v>
      </c>
      <c r="E18" s="1">
        <v>0</v>
      </c>
    </row>
    <row r="19" spans="1:5" x14ac:dyDescent="0.2">
      <c r="A19" s="1" t="s">
        <v>181</v>
      </c>
      <c r="B19" s="1">
        <v>331</v>
      </c>
      <c r="C19" s="1" t="s">
        <v>98</v>
      </c>
      <c r="D19" s="1">
        <v>1</v>
      </c>
      <c r="E19" s="1">
        <v>3</v>
      </c>
    </row>
    <row r="20" spans="1:5" x14ac:dyDescent="0.2">
      <c r="A20" s="1" t="s">
        <v>80</v>
      </c>
      <c r="B20" s="1">
        <v>1133</v>
      </c>
      <c r="C20" s="1" t="s">
        <v>98</v>
      </c>
      <c r="D20" s="1">
        <v>11</v>
      </c>
      <c r="E20" s="1">
        <v>30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84A99-8A5D-4D57-B98B-764713008B76}">
  <sheetPr>
    <tabColor theme="7"/>
  </sheetPr>
  <dimension ref="A1:F108"/>
  <sheetViews>
    <sheetView workbookViewId="0">
      <selection activeCell="J11" sqref="J11"/>
    </sheetView>
  </sheetViews>
  <sheetFormatPr defaultRowHeight="10" x14ac:dyDescent="0.2"/>
  <sheetData>
    <row r="1" spans="1:6" x14ac:dyDescent="0.2">
      <c r="A1" t="s">
        <v>104</v>
      </c>
      <c r="B1" t="s">
        <v>319</v>
      </c>
    </row>
    <row r="2" spans="1:6" x14ac:dyDescent="0.2">
      <c r="A2" t="s">
        <v>320</v>
      </c>
      <c r="B2" t="s">
        <v>321</v>
      </c>
    </row>
    <row r="4" spans="1:6" x14ac:dyDescent="0.2">
      <c r="A4" t="s">
        <v>195</v>
      </c>
      <c r="B4" t="s">
        <v>196</v>
      </c>
      <c r="C4" t="s">
        <v>197</v>
      </c>
      <c r="D4" t="s">
        <v>198</v>
      </c>
      <c r="E4" t="s">
        <v>199</v>
      </c>
      <c r="F4" t="s">
        <v>200</v>
      </c>
    </row>
    <row r="5" spans="1:6" x14ac:dyDescent="0.2">
      <c r="A5">
        <v>3706738</v>
      </c>
      <c r="B5">
        <v>1</v>
      </c>
      <c r="C5" t="s">
        <v>201</v>
      </c>
      <c r="D5" t="s">
        <v>202</v>
      </c>
      <c r="E5" t="s">
        <v>203</v>
      </c>
      <c r="F5" t="s">
        <v>204</v>
      </c>
    </row>
    <row r="6" spans="1:6" x14ac:dyDescent="0.2">
      <c r="A6">
        <v>6524187</v>
      </c>
      <c r="B6">
        <v>1</v>
      </c>
      <c r="C6" t="s">
        <v>205</v>
      </c>
      <c r="D6" t="s">
        <v>202</v>
      </c>
      <c r="E6" t="s">
        <v>203</v>
      </c>
      <c r="F6" t="s">
        <v>206</v>
      </c>
    </row>
    <row r="7" spans="1:6" x14ac:dyDescent="0.2">
      <c r="A7">
        <v>51177501</v>
      </c>
      <c r="B7">
        <v>1</v>
      </c>
      <c r="C7" t="s">
        <v>207</v>
      </c>
      <c r="D7" t="s">
        <v>202</v>
      </c>
      <c r="E7" t="s">
        <v>203</v>
      </c>
      <c r="F7" t="s">
        <v>208</v>
      </c>
    </row>
    <row r="8" spans="1:6" x14ac:dyDescent="0.2">
      <c r="A8">
        <v>4225167</v>
      </c>
      <c r="B8">
        <v>1</v>
      </c>
      <c r="C8" t="s">
        <v>207</v>
      </c>
      <c r="D8" t="s">
        <v>209</v>
      </c>
      <c r="E8" t="s">
        <v>203</v>
      </c>
      <c r="F8" t="s">
        <v>210</v>
      </c>
    </row>
    <row r="9" spans="1:6" x14ac:dyDescent="0.2">
      <c r="A9">
        <v>1520081</v>
      </c>
      <c r="B9">
        <v>1</v>
      </c>
      <c r="C9" t="s">
        <v>205</v>
      </c>
      <c r="D9" t="s">
        <v>202</v>
      </c>
      <c r="E9" t="s">
        <v>203</v>
      </c>
      <c r="F9" t="s">
        <v>211</v>
      </c>
    </row>
    <row r="10" spans="1:6" x14ac:dyDescent="0.2">
      <c r="A10">
        <v>51223106</v>
      </c>
      <c r="B10">
        <v>1</v>
      </c>
      <c r="C10" t="s">
        <v>212</v>
      </c>
      <c r="D10" t="s">
        <v>202</v>
      </c>
      <c r="E10" t="s">
        <v>203</v>
      </c>
      <c r="F10" t="s">
        <v>213</v>
      </c>
    </row>
    <row r="11" spans="1:6" x14ac:dyDescent="0.2">
      <c r="A11">
        <v>3727578</v>
      </c>
      <c r="B11">
        <v>1</v>
      </c>
      <c r="C11" t="s">
        <v>205</v>
      </c>
      <c r="D11" t="s">
        <v>202</v>
      </c>
      <c r="E11" t="s">
        <v>203</v>
      </c>
      <c r="F11" t="s">
        <v>214</v>
      </c>
    </row>
    <row r="12" spans="1:6" x14ac:dyDescent="0.2">
      <c r="A12">
        <v>4183258</v>
      </c>
      <c r="B12">
        <v>1</v>
      </c>
      <c r="C12" t="s">
        <v>212</v>
      </c>
      <c r="D12" t="s">
        <v>202</v>
      </c>
      <c r="E12" t="s">
        <v>203</v>
      </c>
      <c r="F12" t="s">
        <v>215</v>
      </c>
    </row>
    <row r="13" spans="1:6" x14ac:dyDescent="0.2">
      <c r="A13">
        <v>7305122</v>
      </c>
      <c r="B13">
        <v>1</v>
      </c>
      <c r="C13" t="s">
        <v>212</v>
      </c>
      <c r="D13" t="s">
        <v>202</v>
      </c>
      <c r="E13" t="s">
        <v>203</v>
      </c>
      <c r="F13" t="s">
        <v>216</v>
      </c>
    </row>
    <row r="14" spans="1:6" x14ac:dyDescent="0.2">
      <c r="A14">
        <v>51072454</v>
      </c>
      <c r="B14">
        <v>1</v>
      </c>
      <c r="C14" t="s">
        <v>201</v>
      </c>
      <c r="D14" t="s">
        <v>202</v>
      </c>
      <c r="E14" t="s">
        <v>203</v>
      </c>
      <c r="F14" t="s">
        <v>217</v>
      </c>
    </row>
    <row r="15" spans="1:6" x14ac:dyDescent="0.2">
      <c r="A15">
        <v>4337384</v>
      </c>
      <c r="B15">
        <v>1</v>
      </c>
      <c r="C15" t="s">
        <v>205</v>
      </c>
      <c r="D15" t="s">
        <v>202</v>
      </c>
      <c r="E15" t="s">
        <v>203</v>
      </c>
      <c r="F15" t="s">
        <v>218</v>
      </c>
    </row>
    <row r="16" spans="1:6" x14ac:dyDescent="0.2">
      <c r="A16">
        <v>1496183</v>
      </c>
      <c r="B16">
        <v>1</v>
      </c>
      <c r="C16" t="s">
        <v>212</v>
      </c>
      <c r="D16" t="s">
        <v>209</v>
      </c>
      <c r="E16" t="s">
        <v>203</v>
      </c>
      <c r="F16" t="s">
        <v>219</v>
      </c>
    </row>
    <row r="17" spans="1:6" x14ac:dyDescent="0.2">
      <c r="A17">
        <v>5657921</v>
      </c>
      <c r="B17">
        <v>1</v>
      </c>
      <c r="C17" t="s">
        <v>207</v>
      </c>
      <c r="D17" t="s">
        <v>202</v>
      </c>
      <c r="E17" t="s">
        <v>203</v>
      </c>
      <c r="F17" t="s">
        <v>220</v>
      </c>
    </row>
    <row r="18" spans="1:6" x14ac:dyDescent="0.2">
      <c r="A18">
        <v>1699159</v>
      </c>
      <c r="B18">
        <v>1</v>
      </c>
      <c r="C18" t="s">
        <v>201</v>
      </c>
      <c r="D18" t="s">
        <v>202</v>
      </c>
      <c r="E18" t="s">
        <v>203</v>
      </c>
      <c r="F18" t="s">
        <v>221</v>
      </c>
    </row>
    <row r="19" spans="1:6" x14ac:dyDescent="0.2">
      <c r="A19">
        <v>1847469</v>
      </c>
      <c r="B19">
        <v>2</v>
      </c>
      <c r="C19" t="s">
        <v>212</v>
      </c>
      <c r="D19" t="s">
        <v>202</v>
      </c>
      <c r="E19" t="s">
        <v>203</v>
      </c>
      <c r="F19" t="s">
        <v>222</v>
      </c>
    </row>
    <row r="20" spans="1:6" x14ac:dyDescent="0.2">
      <c r="A20">
        <v>1292200</v>
      </c>
      <c r="B20">
        <v>2</v>
      </c>
      <c r="C20" t="s">
        <v>223</v>
      </c>
      <c r="D20" t="s">
        <v>202</v>
      </c>
      <c r="E20" t="s">
        <v>203</v>
      </c>
      <c r="F20" t="s">
        <v>224</v>
      </c>
    </row>
    <row r="21" spans="1:6" x14ac:dyDescent="0.2">
      <c r="A21">
        <v>4373239</v>
      </c>
      <c r="B21">
        <v>2</v>
      </c>
      <c r="C21" t="s">
        <v>201</v>
      </c>
      <c r="D21" t="s">
        <v>202</v>
      </c>
      <c r="E21" t="s">
        <v>203</v>
      </c>
      <c r="F21" t="s">
        <v>225</v>
      </c>
    </row>
    <row r="22" spans="1:6" x14ac:dyDescent="0.2">
      <c r="A22">
        <v>1431569</v>
      </c>
      <c r="B22">
        <v>2</v>
      </c>
      <c r="C22" t="s">
        <v>201</v>
      </c>
      <c r="D22" t="s">
        <v>202</v>
      </c>
      <c r="E22" t="s">
        <v>203</v>
      </c>
      <c r="F22" t="s">
        <v>226</v>
      </c>
    </row>
    <row r="23" spans="1:6" x14ac:dyDescent="0.2">
      <c r="A23">
        <v>50719221</v>
      </c>
      <c r="B23">
        <v>2</v>
      </c>
      <c r="C23" t="s">
        <v>201</v>
      </c>
      <c r="D23" t="s">
        <v>202</v>
      </c>
      <c r="E23" t="s">
        <v>203</v>
      </c>
      <c r="F23" t="s">
        <v>227</v>
      </c>
    </row>
    <row r="24" spans="1:6" x14ac:dyDescent="0.2">
      <c r="A24">
        <v>6135033</v>
      </c>
      <c r="B24">
        <v>2</v>
      </c>
      <c r="C24" t="s">
        <v>228</v>
      </c>
      <c r="D24" t="s">
        <v>202</v>
      </c>
      <c r="E24" t="s">
        <v>203</v>
      </c>
      <c r="F24" t="s">
        <v>229</v>
      </c>
    </row>
    <row r="25" spans="1:6" x14ac:dyDescent="0.2">
      <c r="A25">
        <v>6878071</v>
      </c>
      <c r="B25">
        <v>2</v>
      </c>
      <c r="C25" t="s">
        <v>207</v>
      </c>
      <c r="D25" t="s">
        <v>202</v>
      </c>
      <c r="E25" t="s">
        <v>203</v>
      </c>
      <c r="F25" t="s">
        <v>230</v>
      </c>
    </row>
    <row r="26" spans="1:6" x14ac:dyDescent="0.2">
      <c r="A26">
        <v>50633538</v>
      </c>
      <c r="B26">
        <v>2</v>
      </c>
      <c r="C26" t="s">
        <v>231</v>
      </c>
      <c r="D26" t="s">
        <v>202</v>
      </c>
      <c r="E26" t="s">
        <v>203</v>
      </c>
      <c r="F26" t="s">
        <v>232</v>
      </c>
    </row>
    <row r="27" spans="1:6" x14ac:dyDescent="0.2">
      <c r="A27">
        <v>50270827</v>
      </c>
      <c r="B27">
        <v>2</v>
      </c>
      <c r="C27" t="s">
        <v>201</v>
      </c>
      <c r="D27" t="s">
        <v>202</v>
      </c>
      <c r="E27" t="s">
        <v>203</v>
      </c>
      <c r="F27" t="s">
        <v>233</v>
      </c>
    </row>
    <row r="28" spans="1:6" x14ac:dyDescent="0.2">
      <c r="A28">
        <v>50752742</v>
      </c>
      <c r="B28">
        <v>2</v>
      </c>
      <c r="C28" t="s">
        <v>223</v>
      </c>
      <c r="D28" t="s">
        <v>202</v>
      </c>
      <c r="E28" t="s">
        <v>203</v>
      </c>
      <c r="F28" t="s">
        <v>234</v>
      </c>
    </row>
    <row r="29" spans="1:6" x14ac:dyDescent="0.2">
      <c r="A29">
        <v>3312618</v>
      </c>
      <c r="B29">
        <v>2</v>
      </c>
      <c r="C29" t="s">
        <v>201</v>
      </c>
      <c r="D29" t="s">
        <v>202</v>
      </c>
      <c r="E29" t="s">
        <v>203</v>
      </c>
      <c r="F29" t="s">
        <v>235</v>
      </c>
    </row>
    <row r="30" spans="1:6" x14ac:dyDescent="0.2">
      <c r="A30">
        <v>51035080</v>
      </c>
      <c r="B30">
        <v>2</v>
      </c>
      <c r="C30" t="s">
        <v>223</v>
      </c>
      <c r="D30" t="s">
        <v>202</v>
      </c>
      <c r="E30" t="s">
        <v>203</v>
      </c>
      <c r="F30" t="s">
        <v>236</v>
      </c>
    </row>
    <row r="31" spans="1:6" x14ac:dyDescent="0.2">
      <c r="A31">
        <v>50394023</v>
      </c>
      <c r="B31">
        <v>2</v>
      </c>
      <c r="C31" t="s">
        <v>205</v>
      </c>
      <c r="D31" t="s">
        <v>202</v>
      </c>
      <c r="E31" t="s">
        <v>203</v>
      </c>
      <c r="F31" t="s">
        <v>237</v>
      </c>
    </row>
    <row r="32" spans="1:6" x14ac:dyDescent="0.2">
      <c r="A32">
        <v>2483569</v>
      </c>
      <c r="B32">
        <v>2</v>
      </c>
      <c r="C32" t="s">
        <v>212</v>
      </c>
      <c r="D32" t="s">
        <v>202</v>
      </c>
      <c r="E32" t="s">
        <v>203</v>
      </c>
      <c r="F32" t="s">
        <v>238</v>
      </c>
    </row>
    <row r="33" spans="1:6" x14ac:dyDescent="0.2">
      <c r="A33">
        <v>1260950</v>
      </c>
      <c r="B33">
        <v>2</v>
      </c>
      <c r="C33" t="s">
        <v>239</v>
      </c>
      <c r="D33" t="s">
        <v>202</v>
      </c>
      <c r="E33" t="s">
        <v>203</v>
      </c>
      <c r="F33" t="s">
        <v>240</v>
      </c>
    </row>
    <row r="34" spans="1:6" x14ac:dyDescent="0.2">
      <c r="A34">
        <v>4761468</v>
      </c>
      <c r="B34">
        <v>2</v>
      </c>
      <c r="C34" t="s">
        <v>212</v>
      </c>
      <c r="D34" t="s">
        <v>202</v>
      </c>
      <c r="E34" t="s">
        <v>203</v>
      </c>
      <c r="F34" t="s">
        <v>241</v>
      </c>
    </row>
    <row r="35" spans="1:6" x14ac:dyDescent="0.2">
      <c r="A35">
        <v>51086190</v>
      </c>
      <c r="B35">
        <v>2</v>
      </c>
      <c r="C35" t="s">
        <v>223</v>
      </c>
      <c r="D35" t="s">
        <v>202</v>
      </c>
      <c r="E35" t="s">
        <v>203</v>
      </c>
      <c r="F35" t="s">
        <v>242</v>
      </c>
    </row>
    <row r="36" spans="1:6" x14ac:dyDescent="0.2">
      <c r="A36">
        <v>5037743</v>
      </c>
      <c r="B36">
        <v>2</v>
      </c>
      <c r="C36" t="s">
        <v>212</v>
      </c>
      <c r="D36" t="s">
        <v>202</v>
      </c>
      <c r="E36" t="s">
        <v>203</v>
      </c>
      <c r="F36" t="s">
        <v>243</v>
      </c>
    </row>
    <row r="37" spans="1:6" x14ac:dyDescent="0.2">
      <c r="A37">
        <v>1773458</v>
      </c>
      <c r="B37">
        <v>2</v>
      </c>
      <c r="C37" t="s">
        <v>212</v>
      </c>
      <c r="D37" t="s">
        <v>202</v>
      </c>
      <c r="E37" t="s">
        <v>203</v>
      </c>
      <c r="F37" t="s">
        <v>244</v>
      </c>
    </row>
    <row r="38" spans="1:6" x14ac:dyDescent="0.2">
      <c r="A38">
        <v>7101794</v>
      </c>
      <c r="B38">
        <v>2</v>
      </c>
      <c r="C38" t="s">
        <v>223</v>
      </c>
      <c r="D38" t="s">
        <v>202</v>
      </c>
      <c r="E38" t="s">
        <v>203</v>
      </c>
      <c r="F38" t="s">
        <v>245</v>
      </c>
    </row>
    <row r="39" spans="1:6" x14ac:dyDescent="0.2">
      <c r="A39">
        <v>6356340</v>
      </c>
      <c r="B39">
        <v>2</v>
      </c>
      <c r="C39" t="s">
        <v>223</v>
      </c>
      <c r="D39" t="s">
        <v>202</v>
      </c>
      <c r="E39" t="s">
        <v>203</v>
      </c>
      <c r="F39" t="s">
        <v>246</v>
      </c>
    </row>
    <row r="40" spans="1:6" x14ac:dyDescent="0.2">
      <c r="A40">
        <v>3399244</v>
      </c>
      <c r="B40">
        <v>2</v>
      </c>
      <c r="C40" t="s">
        <v>212</v>
      </c>
      <c r="D40" t="s">
        <v>202</v>
      </c>
      <c r="E40" t="s">
        <v>203</v>
      </c>
      <c r="F40" t="s">
        <v>247</v>
      </c>
    </row>
    <row r="41" spans="1:6" x14ac:dyDescent="0.2">
      <c r="A41">
        <v>1991612</v>
      </c>
      <c r="B41">
        <v>2</v>
      </c>
      <c r="C41" t="s">
        <v>201</v>
      </c>
      <c r="D41" t="s">
        <v>202</v>
      </c>
      <c r="E41" t="s">
        <v>203</v>
      </c>
      <c r="F41" t="s">
        <v>235</v>
      </c>
    </row>
    <row r="42" spans="1:6" x14ac:dyDescent="0.2">
      <c r="A42">
        <v>50876906</v>
      </c>
      <c r="B42">
        <v>2</v>
      </c>
      <c r="C42" t="s">
        <v>201</v>
      </c>
      <c r="D42" t="s">
        <v>202</v>
      </c>
      <c r="E42" t="s">
        <v>203</v>
      </c>
      <c r="F42" t="s">
        <v>235</v>
      </c>
    </row>
    <row r="43" spans="1:6" x14ac:dyDescent="0.2">
      <c r="A43">
        <v>5610953</v>
      </c>
      <c r="B43">
        <v>2</v>
      </c>
      <c r="C43" t="s">
        <v>201</v>
      </c>
      <c r="D43" t="s">
        <v>202</v>
      </c>
      <c r="E43" t="s">
        <v>203</v>
      </c>
      <c r="F43" t="s">
        <v>235</v>
      </c>
    </row>
    <row r="44" spans="1:6" x14ac:dyDescent="0.2">
      <c r="A44">
        <v>2911685</v>
      </c>
      <c r="B44">
        <v>3</v>
      </c>
      <c r="C44" t="s">
        <v>207</v>
      </c>
      <c r="D44" t="s">
        <v>202</v>
      </c>
      <c r="E44" t="s">
        <v>203</v>
      </c>
      <c r="F44" t="s">
        <v>248</v>
      </c>
    </row>
    <row r="45" spans="1:6" x14ac:dyDescent="0.2">
      <c r="A45">
        <v>2992867</v>
      </c>
      <c r="B45">
        <v>3</v>
      </c>
      <c r="C45" t="s">
        <v>201</v>
      </c>
      <c r="D45" t="s">
        <v>209</v>
      </c>
      <c r="E45" t="s">
        <v>203</v>
      </c>
      <c r="F45" t="s">
        <v>249</v>
      </c>
    </row>
    <row r="46" spans="1:6" x14ac:dyDescent="0.2">
      <c r="A46">
        <v>5255189</v>
      </c>
      <c r="B46">
        <v>3</v>
      </c>
      <c r="C46" t="s">
        <v>223</v>
      </c>
      <c r="D46" t="s">
        <v>202</v>
      </c>
      <c r="E46" t="s">
        <v>203</v>
      </c>
      <c r="F46" t="s">
        <v>250</v>
      </c>
    </row>
    <row r="47" spans="1:6" x14ac:dyDescent="0.2">
      <c r="A47">
        <v>1752139</v>
      </c>
      <c r="B47">
        <v>3</v>
      </c>
      <c r="C47" t="s">
        <v>223</v>
      </c>
      <c r="D47" t="s">
        <v>202</v>
      </c>
      <c r="E47" t="s">
        <v>203</v>
      </c>
      <c r="F47" t="s">
        <v>236</v>
      </c>
    </row>
    <row r="48" spans="1:6" x14ac:dyDescent="0.2">
      <c r="A48">
        <v>1786740</v>
      </c>
      <c r="B48">
        <v>3</v>
      </c>
      <c r="C48" t="s">
        <v>205</v>
      </c>
      <c r="D48" t="s">
        <v>202</v>
      </c>
      <c r="E48" t="s">
        <v>203</v>
      </c>
      <c r="F48" t="s">
        <v>251</v>
      </c>
    </row>
    <row r="49" spans="1:6" x14ac:dyDescent="0.2">
      <c r="A49">
        <v>4514247</v>
      </c>
      <c r="B49">
        <v>3</v>
      </c>
      <c r="C49" t="s">
        <v>252</v>
      </c>
      <c r="D49" t="s">
        <v>202</v>
      </c>
      <c r="E49" t="s">
        <v>203</v>
      </c>
      <c r="F49" t="s">
        <v>253</v>
      </c>
    </row>
    <row r="50" spans="1:6" x14ac:dyDescent="0.2">
      <c r="A50">
        <v>2536566</v>
      </c>
      <c r="B50">
        <v>3</v>
      </c>
      <c r="C50" t="s">
        <v>223</v>
      </c>
      <c r="D50" t="s">
        <v>202</v>
      </c>
      <c r="E50" t="s">
        <v>203</v>
      </c>
      <c r="F50" t="s">
        <v>254</v>
      </c>
    </row>
    <row r="51" spans="1:6" x14ac:dyDescent="0.2">
      <c r="A51">
        <v>5405817</v>
      </c>
      <c r="B51">
        <v>3</v>
      </c>
      <c r="C51" t="s">
        <v>205</v>
      </c>
      <c r="D51" t="s">
        <v>202</v>
      </c>
      <c r="E51" t="s">
        <v>203</v>
      </c>
      <c r="F51" t="s">
        <v>255</v>
      </c>
    </row>
    <row r="52" spans="1:6" x14ac:dyDescent="0.2">
      <c r="A52">
        <v>4079647</v>
      </c>
      <c r="B52">
        <v>3</v>
      </c>
      <c r="C52" t="s">
        <v>228</v>
      </c>
      <c r="D52" t="s">
        <v>202</v>
      </c>
      <c r="E52" t="s">
        <v>203</v>
      </c>
      <c r="F52" t="s">
        <v>256</v>
      </c>
    </row>
    <row r="53" spans="1:6" x14ac:dyDescent="0.2">
      <c r="A53">
        <v>7001481</v>
      </c>
      <c r="B53">
        <v>3</v>
      </c>
      <c r="C53" t="s">
        <v>205</v>
      </c>
      <c r="D53" t="s">
        <v>202</v>
      </c>
      <c r="E53" t="s">
        <v>203</v>
      </c>
      <c r="F53" t="s">
        <v>257</v>
      </c>
    </row>
    <row r="54" spans="1:6" x14ac:dyDescent="0.2">
      <c r="A54">
        <v>1589425</v>
      </c>
      <c r="B54">
        <v>3</v>
      </c>
      <c r="C54" t="s">
        <v>201</v>
      </c>
      <c r="D54" t="s">
        <v>202</v>
      </c>
      <c r="E54" t="s">
        <v>203</v>
      </c>
      <c r="F54" t="s">
        <v>258</v>
      </c>
    </row>
    <row r="55" spans="1:6" x14ac:dyDescent="0.2">
      <c r="A55">
        <v>1082586</v>
      </c>
      <c r="B55">
        <v>3</v>
      </c>
      <c r="C55" t="s">
        <v>201</v>
      </c>
      <c r="D55" t="s">
        <v>202</v>
      </c>
      <c r="E55" t="s">
        <v>203</v>
      </c>
      <c r="F55" t="s">
        <v>259</v>
      </c>
    </row>
    <row r="56" spans="1:6" x14ac:dyDescent="0.2">
      <c r="A56">
        <v>3017557</v>
      </c>
      <c r="B56">
        <v>3</v>
      </c>
      <c r="C56" t="s">
        <v>223</v>
      </c>
      <c r="D56" t="s">
        <v>202</v>
      </c>
      <c r="E56" t="s">
        <v>203</v>
      </c>
      <c r="F56" t="s">
        <v>260</v>
      </c>
    </row>
    <row r="57" spans="1:6" x14ac:dyDescent="0.2">
      <c r="A57">
        <v>50923848</v>
      </c>
      <c r="B57">
        <v>3</v>
      </c>
      <c r="C57" t="s">
        <v>223</v>
      </c>
      <c r="D57" t="s">
        <v>202</v>
      </c>
      <c r="E57" t="s">
        <v>203</v>
      </c>
      <c r="F57" t="s">
        <v>261</v>
      </c>
    </row>
    <row r="58" spans="1:6" x14ac:dyDescent="0.2">
      <c r="A58">
        <v>4376340</v>
      </c>
      <c r="B58">
        <v>3</v>
      </c>
      <c r="C58" t="s">
        <v>205</v>
      </c>
      <c r="D58" t="s">
        <v>202</v>
      </c>
      <c r="E58" t="s">
        <v>203</v>
      </c>
      <c r="F58" t="s">
        <v>262</v>
      </c>
    </row>
    <row r="59" spans="1:6" x14ac:dyDescent="0.2">
      <c r="A59">
        <v>3114816</v>
      </c>
      <c r="B59">
        <v>3</v>
      </c>
      <c r="C59" t="s">
        <v>223</v>
      </c>
      <c r="D59" t="s">
        <v>202</v>
      </c>
      <c r="E59" t="s">
        <v>203</v>
      </c>
      <c r="F59" t="s">
        <v>263</v>
      </c>
    </row>
    <row r="60" spans="1:6" x14ac:dyDescent="0.2">
      <c r="A60">
        <v>50677164</v>
      </c>
      <c r="B60">
        <v>3</v>
      </c>
      <c r="C60" t="s">
        <v>212</v>
      </c>
      <c r="D60" t="s">
        <v>202</v>
      </c>
      <c r="E60" t="s">
        <v>203</v>
      </c>
      <c r="F60" t="s">
        <v>264</v>
      </c>
    </row>
    <row r="61" spans="1:6" x14ac:dyDescent="0.2">
      <c r="A61">
        <v>1648180</v>
      </c>
      <c r="B61">
        <v>3</v>
      </c>
      <c r="C61" t="s">
        <v>223</v>
      </c>
      <c r="D61" t="s">
        <v>202</v>
      </c>
      <c r="E61" t="s">
        <v>203</v>
      </c>
      <c r="F61" t="s">
        <v>265</v>
      </c>
    </row>
    <row r="62" spans="1:6" x14ac:dyDescent="0.2">
      <c r="A62">
        <v>6869468</v>
      </c>
      <c r="B62">
        <v>3</v>
      </c>
      <c r="C62" t="s">
        <v>205</v>
      </c>
      <c r="D62" t="s">
        <v>202</v>
      </c>
      <c r="E62" t="s">
        <v>203</v>
      </c>
      <c r="F62" t="s">
        <v>266</v>
      </c>
    </row>
    <row r="63" spans="1:6" x14ac:dyDescent="0.2">
      <c r="A63">
        <v>1273036</v>
      </c>
      <c r="B63">
        <v>3</v>
      </c>
      <c r="C63" t="s">
        <v>205</v>
      </c>
      <c r="D63" t="s">
        <v>202</v>
      </c>
      <c r="E63" t="s">
        <v>203</v>
      </c>
      <c r="F63" t="s">
        <v>266</v>
      </c>
    </row>
    <row r="64" spans="1:6" x14ac:dyDescent="0.2">
      <c r="A64">
        <v>4034211</v>
      </c>
      <c r="B64">
        <v>3</v>
      </c>
      <c r="C64" t="s">
        <v>223</v>
      </c>
      <c r="D64" t="s">
        <v>202</v>
      </c>
      <c r="E64" t="s">
        <v>203</v>
      </c>
      <c r="F64" t="s">
        <v>267</v>
      </c>
    </row>
    <row r="65" spans="1:6" x14ac:dyDescent="0.2">
      <c r="A65">
        <v>50859704</v>
      </c>
      <c r="B65">
        <v>3</v>
      </c>
      <c r="C65" t="s">
        <v>201</v>
      </c>
      <c r="D65" t="s">
        <v>202</v>
      </c>
      <c r="E65" t="s">
        <v>203</v>
      </c>
      <c r="F65" t="s">
        <v>268</v>
      </c>
    </row>
    <row r="66" spans="1:6" x14ac:dyDescent="0.2">
      <c r="A66">
        <v>4183258</v>
      </c>
      <c r="B66">
        <v>3</v>
      </c>
      <c r="C66" t="s">
        <v>207</v>
      </c>
      <c r="D66" t="s">
        <v>202</v>
      </c>
      <c r="E66" t="s">
        <v>203</v>
      </c>
      <c r="F66" t="s">
        <v>269</v>
      </c>
    </row>
    <row r="67" spans="1:6" x14ac:dyDescent="0.2">
      <c r="A67">
        <v>5791331</v>
      </c>
      <c r="B67">
        <v>3</v>
      </c>
      <c r="C67" t="s">
        <v>201</v>
      </c>
      <c r="D67" t="s">
        <v>209</v>
      </c>
      <c r="E67" t="s">
        <v>203</v>
      </c>
      <c r="F67" t="s">
        <v>270</v>
      </c>
    </row>
    <row r="68" spans="1:6" x14ac:dyDescent="0.2">
      <c r="A68">
        <v>4242913</v>
      </c>
      <c r="B68">
        <v>3</v>
      </c>
      <c r="C68" t="s">
        <v>252</v>
      </c>
      <c r="D68" t="s">
        <v>202</v>
      </c>
      <c r="E68" t="s">
        <v>203</v>
      </c>
      <c r="F68" t="s">
        <v>271</v>
      </c>
    </row>
    <row r="69" spans="1:6" x14ac:dyDescent="0.2">
      <c r="A69">
        <v>6769254</v>
      </c>
      <c r="B69">
        <v>3</v>
      </c>
      <c r="C69" t="s">
        <v>223</v>
      </c>
      <c r="D69" t="s">
        <v>209</v>
      </c>
      <c r="E69" t="s">
        <v>203</v>
      </c>
      <c r="F69" t="s">
        <v>272</v>
      </c>
    </row>
    <row r="70" spans="1:6" x14ac:dyDescent="0.2">
      <c r="A70">
        <v>6190053</v>
      </c>
      <c r="B70">
        <v>3</v>
      </c>
      <c r="C70" t="s">
        <v>201</v>
      </c>
      <c r="D70" t="s">
        <v>202</v>
      </c>
      <c r="E70" t="s">
        <v>203</v>
      </c>
      <c r="F70" t="s">
        <v>273</v>
      </c>
    </row>
    <row r="71" spans="1:6" x14ac:dyDescent="0.2">
      <c r="A71">
        <v>3028091</v>
      </c>
      <c r="B71">
        <v>3</v>
      </c>
      <c r="C71" t="s">
        <v>205</v>
      </c>
      <c r="D71" t="s">
        <v>202</v>
      </c>
      <c r="E71" t="s">
        <v>203</v>
      </c>
      <c r="F71" t="s">
        <v>274</v>
      </c>
    </row>
    <row r="72" spans="1:6" x14ac:dyDescent="0.2">
      <c r="A72">
        <v>6552211</v>
      </c>
      <c r="B72">
        <v>3</v>
      </c>
      <c r="C72" t="s">
        <v>223</v>
      </c>
      <c r="D72" t="s">
        <v>202</v>
      </c>
      <c r="E72" t="s">
        <v>203</v>
      </c>
      <c r="F72" t="s">
        <v>275</v>
      </c>
    </row>
    <row r="73" spans="1:6" x14ac:dyDescent="0.2">
      <c r="A73">
        <v>3320033</v>
      </c>
      <c r="B73">
        <v>3</v>
      </c>
      <c r="C73" t="s">
        <v>207</v>
      </c>
      <c r="D73" t="s">
        <v>202</v>
      </c>
      <c r="E73" t="s">
        <v>203</v>
      </c>
      <c r="F73" t="s">
        <v>276</v>
      </c>
    </row>
    <row r="74" spans="1:6" x14ac:dyDescent="0.2">
      <c r="A74">
        <v>4226909</v>
      </c>
      <c r="B74">
        <v>3</v>
      </c>
      <c r="C74" t="s">
        <v>277</v>
      </c>
      <c r="D74" t="s">
        <v>202</v>
      </c>
      <c r="E74" t="s">
        <v>203</v>
      </c>
      <c r="F74" t="s">
        <v>278</v>
      </c>
    </row>
    <row r="75" spans="1:6" x14ac:dyDescent="0.2">
      <c r="A75">
        <v>1733741</v>
      </c>
      <c r="B75">
        <v>3</v>
      </c>
      <c r="C75" t="s">
        <v>207</v>
      </c>
      <c r="D75" t="s">
        <v>209</v>
      </c>
      <c r="E75" t="s">
        <v>203</v>
      </c>
      <c r="F75" t="s">
        <v>279</v>
      </c>
    </row>
    <row r="76" spans="1:6" x14ac:dyDescent="0.2">
      <c r="A76">
        <v>3711969</v>
      </c>
      <c r="B76">
        <v>3</v>
      </c>
      <c r="C76" t="s">
        <v>212</v>
      </c>
      <c r="D76" t="s">
        <v>209</v>
      </c>
      <c r="E76" t="s">
        <v>203</v>
      </c>
      <c r="F76" t="s">
        <v>280</v>
      </c>
    </row>
    <row r="77" spans="1:6" x14ac:dyDescent="0.2">
      <c r="A77">
        <v>5407483</v>
      </c>
      <c r="B77">
        <v>3</v>
      </c>
      <c r="C77" t="s">
        <v>277</v>
      </c>
      <c r="D77" t="s">
        <v>209</v>
      </c>
      <c r="E77" t="s">
        <v>203</v>
      </c>
      <c r="F77" t="s">
        <v>281</v>
      </c>
    </row>
    <row r="78" spans="1:6" x14ac:dyDescent="0.2">
      <c r="A78">
        <v>5037743</v>
      </c>
      <c r="B78">
        <v>3</v>
      </c>
      <c r="C78" t="s">
        <v>205</v>
      </c>
      <c r="D78" t="s">
        <v>209</v>
      </c>
      <c r="E78" t="s">
        <v>203</v>
      </c>
      <c r="F78" t="s">
        <v>282</v>
      </c>
    </row>
    <row r="79" spans="1:6" x14ac:dyDescent="0.2">
      <c r="A79">
        <v>1260950</v>
      </c>
      <c r="B79">
        <v>4</v>
      </c>
      <c r="C79" t="s">
        <v>205</v>
      </c>
      <c r="D79" t="s">
        <v>202</v>
      </c>
      <c r="E79" t="s">
        <v>203</v>
      </c>
      <c r="F79" t="s">
        <v>283</v>
      </c>
    </row>
    <row r="80" spans="1:6" x14ac:dyDescent="0.2">
      <c r="A80">
        <v>50988040</v>
      </c>
      <c r="B80">
        <v>4</v>
      </c>
      <c r="C80" t="s">
        <v>205</v>
      </c>
      <c r="D80" t="s">
        <v>202</v>
      </c>
      <c r="E80" t="s">
        <v>203</v>
      </c>
      <c r="F80" t="s">
        <v>284</v>
      </c>
    </row>
    <row r="81" spans="1:6" x14ac:dyDescent="0.2">
      <c r="A81">
        <v>7413959</v>
      </c>
      <c r="B81">
        <v>4</v>
      </c>
      <c r="C81" t="s">
        <v>201</v>
      </c>
      <c r="D81" t="s">
        <v>202</v>
      </c>
      <c r="E81" t="s">
        <v>203</v>
      </c>
      <c r="F81" t="s">
        <v>285</v>
      </c>
    </row>
    <row r="82" spans="1:6" x14ac:dyDescent="0.2">
      <c r="A82">
        <v>4322210</v>
      </c>
      <c r="B82">
        <v>4</v>
      </c>
      <c r="C82" t="s">
        <v>252</v>
      </c>
      <c r="D82" t="s">
        <v>202</v>
      </c>
      <c r="E82" t="s">
        <v>203</v>
      </c>
      <c r="F82" t="s">
        <v>286</v>
      </c>
    </row>
    <row r="83" spans="1:6" x14ac:dyDescent="0.2">
      <c r="A83">
        <v>4949006</v>
      </c>
      <c r="B83">
        <v>4</v>
      </c>
      <c r="C83" t="s">
        <v>207</v>
      </c>
      <c r="D83" t="s">
        <v>202</v>
      </c>
      <c r="E83" t="s">
        <v>203</v>
      </c>
      <c r="F83" t="s">
        <v>287</v>
      </c>
    </row>
    <row r="84" spans="1:6" x14ac:dyDescent="0.2">
      <c r="A84">
        <v>3003811</v>
      </c>
      <c r="B84">
        <v>4</v>
      </c>
      <c r="C84" t="s">
        <v>212</v>
      </c>
      <c r="D84" t="s">
        <v>209</v>
      </c>
      <c r="E84" t="s">
        <v>203</v>
      </c>
      <c r="F84" t="s">
        <v>288</v>
      </c>
    </row>
    <row r="85" spans="1:6" x14ac:dyDescent="0.2">
      <c r="A85">
        <v>4960135</v>
      </c>
      <c r="B85">
        <v>4</v>
      </c>
      <c r="C85" t="s">
        <v>205</v>
      </c>
      <c r="D85" t="s">
        <v>202</v>
      </c>
      <c r="E85" t="s">
        <v>203</v>
      </c>
      <c r="F85" t="s">
        <v>289</v>
      </c>
    </row>
    <row r="86" spans="1:6" x14ac:dyDescent="0.2">
      <c r="A86">
        <v>3033511</v>
      </c>
      <c r="B86">
        <v>4</v>
      </c>
      <c r="C86" t="s">
        <v>205</v>
      </c>
      <c r="D86" t="s">
        <v>202</v>
      </c>
      <c r="E86" t="s">
        <v>203</v>
      </c>
      <c r="F86" t="s">
        <v>290</v>
      </c>
    </row>
    <row r="87" spans="1:6" x14ac:dyDescent="0.2">
      <c r="A87">
        <v>50790916</v>
      </c>
      <c r="B87">
        <v>4</v>
      </c>
      <c r="C87" t="s">
        <v>212</v>
      </c>
      <c r="D87" t="s">
        <v>202</v>
      </c>
      <c r="E87" t="s">
        <v>203</v>
      </c>
      <c r="F87" t="s">
        <v>291</v>
      </c>
    </row>
    <row r="88" spans="1:6" x14ac:dyDescent="0.2">
      <c r="A88">
        <v>6123799</v>
      </c>
      <c r="B88">
        <v>4</v>
      </c>
      <c r="C88" t="s">
        <v>207</v>
      </c>
      <c r="D88" t="s">
        <v>202</v>
      </c>
      <c r="E88" t="s">
        <v>203</v>
      </c>
      <c r="F88" t="s">
        <v>292</v>
      </c>
    </row>
    <row r="89" spans="1:6" x14ac:dyDescent="0.2">
      <c r="A89">
        <v>4373916</v>
      </c>
      <c r="B89">
        <v>4</v>
      </c>
      <c r="C89" t="s">
        <v>223</v>
      </c>
      <c r="D89" t="s">
        <v>202</v>
      </c>
      <c r="E89" t="s">
        <v>203</v>
      </c>
      <c r="F89" t="s">
        <v>293</v>
      </c>
    </row>
    <row r="90" spans="1:6" x14ac:dyDescent="0.2">
      <c r="A90">
        <v>6866711</v>
      </c>
      <c r="B90">
        <v>4</v>
      </c>
      <c r="C90" t="s">
        <v>205</v>
      </c>
      <c r="D90" t="s">
        <v>202</v>
      </c>
      <c r="E90" t="s">
        <v>203</v>
      </c>
      <c r="F90" t="s">
        <v>294</v>
      </c>
    </row>
    <row r="91" spans="1:6" x14ac:dyDescent="0.2">
      <c r="A91">
        <v>50878803</v>
      </c>
      <c r="B91">
        <v>4</v>
      </c>
      <c r="C91" t="s">
        <v>223</v>
      </c>
      <c r="D91" t="s">
        <v>209</v>
      </c>
      <c r="E91" t="s">
        <v>203</v>
      </c>
      <c r="F91" t="s">
        <v>295</v>
      </c>
    </row>
    <row r="92" spans="1:6" x14ac:dyDescent="0.2">
      <c r="A92">
        <v>4691368</v>
      </c>
      <c r="B92">
        <v>4</v>
      </c>
      <c r="C92" t="s">
        <v>223</v>
      </c>
      <c r="D92" t="s">
        <v>209</v>
      </c>
      <c r="E92" t="s">
        <v>203</v>
      </c>
      <c r="F92" t="s">
        <v>296</v>
      </c>
    </row>
    <row r="93" spans="1:6" x14ac:dyDescent="0.2">
      <c r="A93">
        <v>50257974</v>
      </c>
      <c r="B93">
        <v>4</v>
      </c>
      <c r="C93" t="s">
        <v>223</v>
      </c>
      <c r="D93" t="s">
        <v>202</v>
      </c>
      <c r="E93" t="s">
        <v>203</v>
      </c>
      <c r="F93" t="s">
        <v>297</v>
      </c>
    </row>
    <row r="94" spans="1:6" x14ac:dyDescent="0.2">
      <c r="A94">
        <v>4810132</v>
      </c>
      <c r="B94">
        <v>4</v>
      </c>
      <c r="C94" t="s">
        <v>223</v>
      </c>
      <c r="D94" t="s">
        <v>202</v>
      </c>
      <c r="E94" t="s">
        <v>203</v>
      </c>
      <c r="F94" t="s">
        <v>298</v>
      </c>
    </row>
    <row r="95" spans="1:6" x14ac:dyDescent="0.2">
      <c r="A95">
        <v>50321406</v>
      </c>
      <c r="B95">
        <v>5</v>
      </c>
      <c r="C95" t="s">
        <v>205</v>
      </c>
      <c r="D95" t="s">
        <v>209</v>
      </c>
      <c r="E95" t="s">
        <v>203</v>
      </c>
      <c r="F95" t="s">
        <v>299</v>
      </c>
    </row>
    <row r="96" spans="1:6" x14ac:dyDescent="0.2">
      <c r="A96">
        <v>2614106</v>
      </c>
      <c r="B96">
        <v>5</v>
      </c>
      <c r="C96" t="s">
        <v>223</v>
      </c>
      <c r="D96" t="s">
        <v>209</v>
      </c>
      <c r="E96" t="s">
        <v>203</v>
      </c>
      <c r="F96" t="s">
        <v>300</v>
      </c>
    </row>
    <row r="97" spans="1:6" x14ac:dyDescent="0.2">
      <c r="A97">
        <v>2468842</v>
      </c>
      <c r="B97">
        <v>5</v>
      </c>
      <c r="C97" t="s">
        <v>201</v>
      </c>
      <c r="D97" t="s">
        <v>209</v>
      </c>
      <c r="E97" t="s">
        <v>203</v>
      </c>
      <c r="F97" t="s">
        <v>301</v>
      </c>
    </row>
    <row r="98" spans="1:6" x14ac:dyDescent="0.2">
      <c r="A98">
        <v>1378000</v>
      </c>
      <c r="B98">
        <v>5</v>
      </c>
      <c r="C98" t="s">
        <v>205</v>
      </c>
      <c r="D98" t="s">
        <v>209</v>
      </c>
      <c r="E98" t="s">
        <v>203</v>
      </c>
      <c r="F98" t="s">
        <v>302</v>
      </c>
    </row>
    <row r="99" spans="1:6" x14ac:dyDescent="0.2">
      <c r="A99">
        <v>50368698</v>
      </c>
      <c r="B99">
        <v>5</v>
      </c>
      <c r="C99" t="s">
        <v>201</v>
      </c>
      <c r="D99" t="s">
        <v>209</v>
      </c>
      <c r="E99" t="s">
        <v>203</v>
      </c>
      <c r="F99" t="s">
        <v>303</v>
      </c>
    </row>
    <row r="100" spans="1:6" x14ac:dyDescent="0.2">
      <c r="A100">
        <v>50915829</v>
      </c>
      <c r="B100">
        <v>5</v>
      </c>
      <c r="C100" t="s">
        <v>223</v>
      </c>
      <c r="D100" t="s">
        <v>209</v>
      </c>
      <c r="E100" t="s">
        <v>203</v>
      </c>
      <c r="F100" t="s">
        <v>304</v>
      </c>
    </row>
    <row r="101" spans="1:6" x14ac:dyDescent="0.2">
      <c r="A101" t="s">
        <v>305</v>
      </c>
      <c r="B101">
        <v>6</v>
      </c>
      <c r="C101" t="s">
        <v>201</v>
      </c>
      <c r="D101" t="s">
        <v>209</v>
      </c>
      <c r="E101" t="s">
        <v>203</v>
      </c>
      <c r="F101" t="s">
        <v>306</v>
      </c>
    </row>
    <row r="102" spans="1:6" x14ac:dyDescent="0.2">
      <c r="A102" t="s">
        <v>307</v>
      </c>
      <c r="B102">
        <v>6</v>
      </c>
      <c r="C102" t="s">
        <v>223</v>
      </c>
      <c r="D102" t="s">
        <v>209</v>
      </c>
      <c r="E102" t="s">
        <v>203</v>
      </c>
      <c r="F102" t="s">
        <v>308</v>
      </c>
    </row>
    <row r="103" spans="1:6" x14ac:dyDescent="0.2">
      <c r="A103" t="s">
        <v>309</v>
      </c>
      <c r="B103">
        <v>6</v>
      </c>
      <c r="C103" t="s">
        <v>223</v>
      </c>
      <c r="D103" t="s">
        <v>209</v>
      </c>
      <c r="E103" t="s">
        <v>203</v>
      </c>
      <c r="F103" t="s">
        <v>310</v>
      </c>
    </row>
    <row r="104" spans="1:6" x14ac:dyDescent="0.2">
      <c r="A104" t="s">
        <v>311</v>
      </c>
      <c r="B104">
        <v>6</v>
      </c>
      <c r="C104" t="s">
        <v>312</v>
      </c>
      <c r="D104" t="s">
        <v>209</v>
      </c>
      <c r="E104" t="s">
        <v>203</v>
      </c>
      <c r="F104" t="s">
        <v>313</v>
      </c>
    </row>
    <row r="105" spans="1:6" x14ac:dyDescent="0.2">
      <c r="A105" t="s">
        <v>314</v>
      </c>
      <c r="B105">
        <v>6</v>
      </c>
      <c r="C105" t="s">
        <v>201</v>
      </c>
      <c r="D105" t="s">
        <v>209</v>
      </c>
      <c r="E105" t="s">
        <v>203</v>
      </c>
      <c r="F105" t="s">
        <v>315</v>
      </c>
    </row>
    <row r="106" spans="1:6" x14ac:dyDescent="0.2">
      <c r="A106">
        <v>1838351</v>
      </c>
      <c r="B106">
        <v>6</v>
      </c>
      <c r="C106" t="s">
        <v>205</v>
      </c>
      <c r="D106" t="s">
        <v>209</v>
      </c>
      <c r="E106" t="s">
        <v>203</v>
      </c>
      <c r="F106" t="s">
        <v>316</v>
      </c>
    </row>
    <row r="107" spans="1:6" x14ac:dyDescent="0.2">
      <c r="A107">
        <v>51304451</v>
      </c>
      <c r="B107">
        <v>6</v>
      </c>
      <c r="C107" t="s">
        <v>277</v>
      </c>
      <c r="D107" t="s">
        <v>209</v>
      </c>
      <c r="E107" t="s">
        <v>203</v>
      </c>
      <c r="F107" t="s">
        <v>317</v>
      </c>
    </row>
    <row r="108" spans="1:6" x14ac:dyDescent="0.2">
      <c r="A108">
        <v>1082586</v>
      </c>
      <c r="B108">
        <v>6</v>
      </c>
      <c r="C108" t="s">
        <v>277</v>
      </c>
      <c r="D108" t="s">
        <v>209</v>
      </c>
      <c r="E108" t="s">
        <v>203</v>
      </c>
      <c r="F108" t="s">
        <v>318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7EC4D-3775-4064-AA7F-9B5F56B189D3}">
  <sheetPr>
    <tabColor theme="6"/>
  </sheetPr>
  <dimension ref="A4:A35"/>
  <sheetViews>
    <sheetView tabSelected="1" workbookViewId="0">
      <selection activeCell="A30" sqref="A30"/>
    </sheetView>
  </sheetViews>
  <sheetFormatPr defaultColWidth="11.5546875" defaultRowHeight="14" x14ac:dyDescent="0.3"/>
  <cols>
    <col min="1" max="1" width="102.6640625" style="30" customWidth="1"/>
    <col min="2" max="16384" width="11.5546875" style="30"/>
  </cols>
  <sheetData>
    <row r="4" spans="1:1" ht="60" x14ac:dyDescent="0.3">
      <c r="A4" s="29" t="s">
        <v>164</v>
      </c>
    </row>
    <row r="5" spans="1:1" ht="18" x14ac:dyDescent="0.3">
      <c r="A5" s="31" t="s">
        <v>175</v>
      </c>
    </row>
    <row r="11" spans="1:1" ht="18" x14ac:dyDescent="0.3">
      <c r="A11" s="32" t="s">
        <v>165</v>
      </c>
    </row>
    <row r="24" spans="1:1" ht="18" x14ac:dyDescent="0.4">
      <c r="A24" s="33" t="s">
        <v>166</v>
      </c>
    </row>
    <row r="25" spans="1:1" x14ac:dyDescent="0.3">
      <c r="A25" s="34" t="s">
        <v>167</v>
      </c>
    </row>
    <row r="26" spans="1:1" x14ac:dyDescent="0.3">
      <c r="A26" s="35" t="s">
        <v>168</v>
      </c>
    </row>
    <row r="27" spans="1:1" x14ac:dyDescent="0.3">
      <c r="A27" s="38" t="s">
        <v>176</v>
      </c>
    </row>
    <row r="28" spans="1:1" x14ac:dyDescent="0.3">
      <c r="A28" s="36" t="s">
        <v>169</v>
      </c>
    </row>
    <row r="29" spans="1:1" x14ac:dyDescent="0.3">
      <c r="A29" s="88" t="s">
        <v>539</v>
      </c>
    </row>
    <row r="31" spans="1:1" x14ac:dyDescent="0.3">
      <c r="A31" s="30" t="s">
        <v>170</v>
      </c>
    </row>
    <row r="32" spans="1:1" x14ac:dyDescent="0.3">
      <c r="A32" s="37" t="s">
        <v>171</v>
      </c>
    </row>
    <row r="33" spans="1:1" x14ac:dyDescent="0.3">
      <c r="A33" s="37" t="s">
        <v>172</v>
      </c>
    </row>
    <row r="34" spans="1:1" x14ac:dyDescent="0.3">
      <c r="A34" s="37" t="s">
        <v>173</v>
      </c>
    </row>
    <row r="35" spans="1:1" x14ac:dyDescent="0.3">
      <c r="A35" s="37" t="s">
        <v>174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6FA51-69C1-4EB9-8DEB-512BBE6B5C8A}">
  <sheetPr>
    <tabColor theme="5"/>
  </sheetPr>
  <dimension ref="A1:T114"/>
  <sheetViews>
    <sheetView topLeftCell="M1" workbookViewId="0">
      <selection activeCell="N3" sqref="N3"/>
    </sheetView>
  </sheetViews>
  <sheetFormatPr defaultRowHeight="10" outlineLevelCol="1" x14ac:dyDescent="0.2"/>
  <cols>
    <col min="1" max="1" width="10.33203125" style="2" hidden="1" customWidth="1" outlineLevel="1"/>
    <col min="2" max="2" width="31.21875" style="2" hidden="1" customWidth="1" outlineLevel="1"/>
    <col min="3" max="3" width="17.21875" style="2" hidden="1" customWidth="1" outlineLevel="1"/>
    <col min="4" max="10" width="8.88671875" style="2" hidden="1" customWidth="1" outlineLevel="1"/>
    <col min="11" max="11" width="20.77734375" style="2" hidden="1" customWidth="1" outlineLevel="1"/>
    <col min="12" max="12" width="17.44140625" style="2" hidden="1" customWidth="1" outlineLevel="1"/>
    <col min="13" max="13" width="25.5546875" style="2" customWidth="1" collapsed="1"/>
    <col min="14" max="14" width="18.21875" style="2" customWidth="1"/>
    <col min="15" max="15" width="18.77734375" style="2" customWidth="1"/>
    <col min="16" max="16" width="13.5546875" style="2" customWidth="1"/>
    <col min="17" max="17" width="13.109375" style="2" customWidth="1"/>
    <col min="18" max="16384" width="8.88671875" style="2"/>
  </cols>
  <sheetData>
    <row r="1" spans="1:20" x14ac:dyDescent="0.2">
      <c r="M1" s="16" t="s">
        <v>136</v>
      </c>
      <c r="N1" s="17" t="s">
        <v>99</v>
      </c>
      <c r="O1" s="75" t="s">
        <v>137</v>
      </c>
      <c r="P1" s="75"/>
      <c r="Q1" s="75"/>
      <c r="R1" s="75"/>
      <c r="S1" s="75"/>
      <c r="T1" s="18"/>
    </row>
    <row r="2" spans="1:20" x14ac:dyDescent="0.2">
      <c r="M2" s="18"/>
      <c r="N2" s="19"/>
      <c r="O2" s="18"/>
      <c r="P2" s="18"/>
      <c r="Q2" s="18"/>
      <c r="R2" s="18"/>
      <c r="S2" s="18"/>
      <c r="T2" s="18"/>
    </row>
    <row r="3" spans="1:20" ht="20" x14ac:dyDescent="0.2">
      <c r="M3" s="15" t="s">
        <v>154</v>
      </c>
      <c r="N3" s="17">
        <v>0</v>
      </c>
      <c r="O3" s="75" t="s">
        <v>155</v>
      </c>
      <c r="P3" s="75"/>
      <c r="Q3" s="75"/>
      <c r="R3" s="75"/>
      <c r="S3" s="75"/>
      <c r="T3" s="75"/>
    </row>
    <row r="4" spans="1:20" x14ac:dyDescent="0.2">
      <c r="M4" s="20"/>
      <c r="N4" s="20"/>
      <c r="O4" s="21"/>
      <c r="P4" s="21"/>
      <c r="Q4" s="21"/>
      <c r="R4" s="21"/>
      <c r="S4" s="21"/>
      <c r="T4" s="21"/>
    </row>
    <row r="5" spans="1:20" x14ac:dyDescent="0.2">
      <c r="M5" s="15" t="s">
        <v>161</v>
      </c>
      <c r="N5" s="23">
        <v>0.1</v>
      </c>
      <c r="O5" s="75" t="s">
        <v>162</v>
      </c>
      <c r="P5" s="75"/>
      <c r="Q5" s="75"/>
      <c r="R5" s="75"/>
      <c r="S5" s="75"/>
      <c r="T5" s="75"/>
    </row>
    <row r="6" spans="1:20" x14ac:dyDescent="0.2">
      <c r="M6" s="20"/>
      <c r="N6" s="24"/>
      <c r="O6" s="21"/>
      <c r="P6" s="21"/>
      <c r="Q6" s="21"/>
      <c r="R6" s="21"/>
      <c r="S6" s="21"/>
      <c r="T6" s="21"/>
    </row>
    <row r="7" spans="1:20" x14ac:dyDescent="0.2">
      <c r="M7" s="18"/>
      <c r="N7" s="18" t="s">
        <v>141</v>
      </c>
      <c r="O7" s="18"/>
      <c r="P7" s="18"/>
      <c r="Q7" s="18"/>
      <c r="R7" s="18"/>
      <c r="S7" s="18"/>
      <c r="T7" s="18"/>
    </row>
    <row r="8" spans="1:20" ht="51.5" customHeight="1" x14ac:dyDescent="0.2">
      <c r="M8" s="18"/>
      <c r="N8" s="13" t="s">
        <v>142</v>
      </c>
      <c r="O8" s="74" t="s">
        <v>143</v>
      </c>
      <c r="P8" s="74"/>
      <c r="Q8" s="74"/>
      <c r="R8" s="74"/>
      <c r="S8" s="74"/>
      <c r="T8" s="74"/>
    </row>
    <row r="9" spans="1:20" ht="72.5" customHeight="1" x14ac:dyDescent="0.2">
      <c r="M9" s="18"/>
      <c r="N9" s="13" t="s">
        <v>144</v>
      </c>
      <c r="O9" s="74" t="s">
        <v>145</v>
      </c>
      <c r="P9" s="74"/>
      <c r="Q9" s="74"/>
      <c r="R9" s="74"/>
      <c r="S9" s="74"/>
      <c r="T9" s="74"/>
    </row>
    <row r="10" spans="1:20" ht="51.5" customHeight="1" x14ac:dyDescent="0.2">
      <c r="M10" s="18"/>
      <c r="N10" s="14" t="s">
        <v>146</v>
      </c>
      <c r="O10" s="74" t="s">
        <v>147</v>
      </c>
      <c r="P10" s="74"/>
      <c r="Q10" s="74"/>
      <c r="R10" s="74"/>
      <c r="S10" s="74"/>
      <c r="T10" s="74"/>
    </row>
    <row r="11" spans="1:20" x14ac:dyDescent="0.2">
      <c r="B11" s="2" t="s">
        <v>157</v>
      </c>
      <c r="G11" s="2" t="str">
        <f>G$13&amp;"_"&amp;G$16</f>
        <v>RT_parm_est</v>
      </c>
      <c r="H11" s="2" t="str">
        <f t="shared" ref="H11" si="0">H$13&amp;"_"&amp;H$16</f>
        <v>RT_pval</v>
      </c>
      <c r="J11" s="2" t="str">
        <f t="shared" ref="J11:K11" si="1">J$13&amp;"_"&amp;J$16</f>
        <v>CPP_parm_est</v>
      </c>
      <c r="K11" s="2" t="str">
        <f t="shared" si="1"/>
        <v>CPP_pval</v>
      </c>
    </row>
    <row r="13" spans="1:20" x14ac:dyDescent="0.2">
      <c r="G13" s="2" t="s">
        <v>80</v>
      </c>
      <c r="H13" s="2" t="s">
        <v>80</v>
      </c>
      <c r="J13" s="2" t="s">
        <v>160</v>
      </c>
      <c r="K13" s="2" t="s">
        <v>160</v>
      </c>
    </row>
    <row r="14" spans="1:20" x14ac:dyDescent="0.2">
      <c r="M14" s="2" t="s">
        <v>9</v>
      </c>
    </row>
    <row r="15" spans="1:20" ht="20" x14ac:dyDescent="0.2">
      <c r="G15" s="12" t="s">
        <v>151</v>
      </c>
      <c r="H15" s="12" t="s">
        <v>151</v>
      </c>
      <c r="I15" s="12"/>
      <c r="J15" s="12" t="str">
        <f>IF(N3=1,LookUps!$D$31,LookUps!$D$32)</f>
        <v>NO_CPP_EVENTS_Parts_CPP_CPP/RT_Conts_RCT</v>
      </c>
      <c r="K15" s="12" t="str">
        <f>IF(O3=1,LookUps!$D$31,LookUps!$D$32)</f>
        <v>NO_CPP_EVENTS_Parts_CPP_CPP/RT_Conts_RCT</v>
      </c>
      <c r="M15" s="25" t="s">
        <v>140</v>
      </c>
      <c r="N15" s="25" t="s">
        <v>153</v>
      </c>
      <c r="O15" s="25" t="s">
        <v>70</v>
      </c>
      <c r="P15" s="25" t="s">
        <v>158</v>
      </c>
      <c r="Q15" s="25" t="s">
        <v>159</v>
      </c>
    </row>
    <row r="16" spans="1:20" x14ac:dyDescent="0.2">
      <c r="A16" s="2" t="s">
        <v>138</v>
      </c>
      <c r="B16" s="2" t="s">
        <v>139</v>
      </c>
      <c r="C16" s="2" t="s">
        <v>140</v>
      </c>
      <c r="D16" s="2" t="s">
        <v>153</v>
      </c>
      <c r="E16" s="2" t="s">
        <v>70</v>
      </c>
      <c r="G16" s="12" t="s">
        <v>0</v>
      </c>
      <c r="H16" s="12" t="s">
        <v>2</v>
      </c>
      <c r="I16" s="12"/>
      <c r="J16" s="12" t="s">
        <v>0</v>
      </c>
      <c r="K16" s="12" t="s">
        <v>2</v>
      </c>
      <c r="M16" s="41"/>
      <c r="N16" s="42"/>
      <c r="O16" s="42"/>
      <c r="P16" s="42"/>
      <c r="Q16" s="43"/>
    </row>
    <row r="17" spans="1:17" x14ac:dyDescent="0.2">
      <c r="M17" s="41"/>
      <c r="N17" s="42"/>
      <c r="O17" s="42"/>
      <c r="P17" s="42"/>
      <c r="Q17" s="43"/>
    </row>
    <row r="18" spans="1:17" x14ac:dyDescent="0.2">
      <c r="A18" s="2" t="s">
        <v>151</v>
      </c>
      <c r="B18" s="2" t="s">
        <v>9</v>
      </c>
      <c r="C18" s="2" t="s">
        <v>75</v>
      </c>
      <c r="D18" s="2" t="s">
        <v>115</v>
      </c>
      <c r="E18" s="2" t="s">
        <v>66</v>
      </c>
      <c r="G18" s="2">
        <f>INDEX('R01a Combine Dummy Parms'!$A$4:$L$508,MATCH('R01a Energy Impacts'!$N$1&amp;"_"&amp;'R01a Energy Impacts'!G$15&amp;"_"&amp;'R01a Energy Impacts'!$B18&amp;"_"&amp;'R01a Energy Impacts'!$C18&amp;"_"&amp;'R01a Energy Impacts'!$D18&amp;"_"&amp;'R01a Energy Impacts'!$E18,'R01a Combine Dummy Parms'!$Q$4:$Q$508,0),MATCH('R01a Energy Impacts'!G$16,'R01a Combine Dummy Parms'!$A$3:$L$3,0))</f>
        <v>-0.14009900143627399</v>
      </c>
      <c r="H18" s="2">
        <f>INDEX('R01a Combine Dummy Parms'!$A$4:$L$508,MATCH('R01a Energy Impacts'!$N$1&amp;"_"&amp;'R01a Energy Impacts'!H$15&amp;"_"&amp;'R01a Energy Impacts'!$B18&amp;"_"&amp;'R01a Energy Impacts'!$C18&amp;"_"&amp;'R01a Energy Impacts'!$D18&amp;"_"&amp;'R01a Energy Impacts'!$E18,'R01a Combine Dummy Parms'!$Q$4:$Q$508,0),MATCH('R01a Energy Impacts'!H$16,'R01a Combine Dummy Parms'!$A$3:$L$3,0))</f>
        <v>0.14586723329547899</v>
      </c>
      <c r="J18" s="2">
        <f>INDEX('R01a Combine Dummy Parms'!$A$4:$L$508,MATCH('R01a Energy Impacts'!$N$1&amp;"_"&amp;'R01a Energy Impacts'!J$15&amp;"_"&amp;'R01a Energy Impacts'!$B18&amp;"_"&amp;'R01a Energy Impacts'!$C18&amp;"_"&amp;'R01a Energy Impacts'!$D18&amp;"_"&amp;'R01a Energy Impacts'!$E18,'R01a Combine Dummy Parms'!$Q$4:$Q$508,0),MATCH('R01a Energy Impacts'!J$16,'R01a Combine Dummy Parms'!$A$3:$L$3,0))</f>
        <v>-0.206601338064555</v>
      </c>
      <c r="K18" s="2">
        <f>INDEX('R01a Combine Dummy Parms'!$A$4:$L$508,MATCH('R01a Energy Impacts'!$N$1&amp;"_"&amp;'R01a Energy Impacts'!K$15&amp;"_"&amp;'R01a Energy Impacts'!$B18&amp;"_"&amp;'R01a Energy Impacts'!$C18&amp;"_"&amp;'R01a Energy Impacts'!$D18&amp;"_"&amp;'R01a Energy Impacts'!$E18,'R01a Combine Dummy Parms'!$Q$4:$Q$508,0),MATCH('R01a Energy Impacts'!K$16,'R01a Combine Dummy Parms'!$A$3:$L$3,0))</f>
        <v>6.0811901939019003E-2</v>
      </c>
      <c r="M18" s="9" t="str">
        <f t="shared" ref="M18:M21" si="2">IF(OR(C18="Base Impact",C18="Combined Impact"),C18, "Incremental")</f>
        <v>Base Impact</v>
      </c>
      <c r="N18" s="9" t="str">
        <f>D18</f>
        <v>no_event</v>
      </c>
      <c r="O18" s="9" t="str">
        <f>E18</f>
        <v>On-Peak</v>
      </c>
      <c r="P18" s="44" t="str">
        <f>IF(H18&lt;=0.1,G18, ROUND(G18,2)&amp;" (N/S)")</f>
        <v>-0.14 (N/S)</v>
      </c>
      <c r="Q18" s="26">
        <f>IF(K18&lt;=0.1,J18, ROUND(J18,2)&amp; " (N/S)")</f>
        <v>-0.206601338064555</v>
      </c>
    </row>
    <row r="19" spans="1:17" x14ac:dyDescent="0.2">
      <c r="A19" s="2" t="s">
        <v>151</v>
      </c>
      <c r="B19" s="2" t="s">
        <v>9</v>
      </c>
      <c r="C19" s="2" t="s">
        <v>75</v>
      </c>
      <c r="D19" s="2" t="s">
        <v>115</v>
      </c>
      <c r="E19" s="2" t="s">
        <v>67</v>
      </c>
      <c r="G19" s="2">
        <f>INDEX('R01a Combine Dummy Parms'!$A$4:$L$508,MATCH('R01a Energy Impacts'!$N$1&amp;"_"&amp;'R01a Energy Impacts'!G$15&amp;"_"&amp;'R01a Energy Impacts'!$B19&amp;"_"&amp;'R01a Energy Impacts'!$C19&amp;"_"&amp;'R01a Energy Impacts'!$D19&amp;"_"&amp;'R01a Energy Impacts'!$E19,'R01a Combine Dummy Parms'!$Q$4:$Q$508,0),MATCH('R01a Energy Impacts'!G$16,'R01a Combine Dummy Parms'!$A$3:$L$3,0))</f>
        <v>-3.3667721354835702E-3</v>
      </c>
      <c r="H19" s="2">
        <f>INDEX('R01a Combine Dummy Parms'!$A$4:$L$508,MATCH('R01a Energy Impacts'!$N$1&amp;"_"&amp;'R01a Energy Impacts'!H$15&amp;"_"&amp;'R01a Energy Impacts'!$B19&amp;"_"&amp;'R01a Energy Impacts'!$C19&amp;"_"&amp;'R01a Energy Impacts'!$D19&amp;"_"&amp;'R01a Energy Impacts'!$E19,'R01a Combine Dummy Parms'!$Q$4:$Q$508,0),MATCH('R01a Energy Impacts'!H$16,'R01a Combine Dummy Parms'!$A$3:$L$3,0))</f>
        <v>0.96917482077194195</v>
      </c>
      <c r="J19" s="2">
        <f>INDEX('R01a Combine Dummy Parms'!$A$4:$L$508,MATCH('R01a Energy Impacts'!$N$1&amp;"_"&amp;'R01a Energy Impacts'!J$15&amp;"_"&amp;'R01a Energy Impacts'!$B19&amp;"_"&amp;'R01a Energy Impacts'!$C19&amp;"_"&amp;'R01a Energy Impacts'!$D19&amp;"_"&amp;'R01a Energy Impacts'!$E19,'R01a Combine Dummy Parms'!$Q$4:$Q$508,0),MATCH('R01a Energy Impacts'!J$16,'R01a Combine Dummy Parms'!$A$3:$L$3,0))</f>
        <v>-8.9614234202379101E-2</v>
      </c>
      <c r="K19" s="2">
        <f>INDEX('R01a Combine Dummy Parms'!$A$4:$L$508,MATCH('R01a Energy Impacts'!$N$1&amp;"_"&amp;'R01a Energy Impacts'!K$15&amp;"_"&amp;'R01a Energy Impacts'!$B19&amp;"_"&amp;'R01a Energy Impacts'!$C19&amp;"_"&amp;'R01a Energy Impacts'!$D19&amp;"_"&amp;'R01a Energy Impacts'!$E19,'R01a Combine Dummy Parms'!$Q$4:$Q$508,0),MATCH('R01a Energy Impacts'!K$16,'R01a Combine Dummy Parms'!$A$3:$L$3,0))</f>
        <v>0.36895718466667898</v>
      </c>
      <c r="M19" s="9" t="str">
        <f t="shared" si="2"/>
        <v>Base Impact</v>
      </c>
      <c r="N19" s="9" t="str">
        <f t="shared" ref="N19:N21" si="3">D19</f>
        <v>no_event</v>
      </c>
      <c r="O19" s="9" t="str">
        <f t="shared" ref="O19:O21" si="4">E19</f>
        <v>Mid-Peak</v>
      </c>
      <c r="P19" s="44" t="str">
        <f t="shared" ref="P19:P21" si="5">IF(H19&lt;=0.1,G19, ROUND(G19,2)&amp;" (N/S)")</f>
        <v>0 (N/S)</v>
      </c>
      <c r="Q19" s="26" t="str">
        <f t="shared" ref="Q19:Q21" si="6">IF(K19&lt;=0.1,J19, ROUND(J19,2)&amp; " (N/S)")</f>
        <v>-0.09 (N/S)</v>
      </c>
    </row>
    <row r="20" spans="1:17" x14ac:dyDescent="0.2">
      <c r="A20" s="2" t="s">
        <v>151</v>
      </c>
      <c r="B20" s="2" t="s">
        <v>9</v>
      </c>
      <c r="C20" s="2" t="s">
        <v>75</v>
      </c>
      <c r="D20" s="2" t="s">
        <v>115</v>
      </c>
      <c r="E20" s="2" t="s">
        <v>68</v>
      </c>
      <c r="G20" s="2">
        <f>INDEX('R01a Combine Dummy Parms'!$A$4:$L$508,MATCH('R01a Energy Impacts'!$N$1&amp;"_"&amp;'R01a Energy Impacts'!G$15&amp;"_"&amp;'R01a Energy Impacts'!$B20&amp;"_"&amp;'R01a Energy Impacts'!$C20&amp;"_"&amp;'R01a Energy Impacts'!$D20&amp;"_"&amp;'R01a Energy Impacts'!$E20,'R01a Combine Dummy Parms'!$Q$4:$Q$508,0),MATCH('R01a Energy Impacts'!G$16,'R01a Combine Dummy Parms'!$A$3:$L$3,0))</f>
        <v>0.23429646825651501</v>
      </c>
      <c r="H20" s="2">
        <f>INDEX('R01a Combine Dummy Parms'!$A$4:$L$508,MATCH('R01a Energy Impacts'!$N$1&amp;"_"&amp;'R01a Energy Impacts'!H$15&amp;"_"&amp;'R01a Energy Impacts'!$B20&amp;"_"&amp;'R01a Energy Impacts'!$C20&amp;"_"&amp;'R01a Energy Impacts'!$D20&amp;"_"&amp;'R01a Energy Impacts'!$E20,'R01a Combine Dummy Parms'!$Q$4:$Q$508,0),MATCH('R01a Energy Impacts'!H$16,'R01a Combine Dummy Parms'!$A$3:$L$3,0))</f>
        <v>0.15074142839339499</v>
      </c>
      <c r="J20" s="2">
        <f>INDEX('R01a Combine Dummy Parms'!$A$4:$L$508,MATCH('R01a Energy Impacts'!$N$1&amp;"_"&amp;'R01a Energy Impacts'!J$15&amp;"_"&amp;'R01a Energy Impacts'!$B20&amp;"_"&amp;'R01a Energy Impacts'!$C20&amp;"_"&amp;'R01a Energy Impacts'!$D20&amp;"_"&amp;'R01a Energy Impacts'!$E20,'R01a Combine Dummy Parms'!$Q$4:$Q$508,0),MATCH('R01a Energy Impacts'!J$16,'R01a Combine Dummy Parms'!$A$3:$L$3,0))</f>
        <v>0.27263301975107501</v>
      </c>
      <c r="K20" s="2">
        <f>INDEX('R01a Combine Dummy Parms'!$A$4:$L$508,MATCH('R01a Energy Impacts'!$N$1&amp;"_"&amp;'R01a Energy Impacts'!K$15&amp;"_"&amp;'R01a Energy Impacts'!$B20&amp;"_"&amp;'R01a Energy Impacts'!$C20&amp;"_"&amp;'R01a Energy Impacts'!$D20&amp;"_"&amp;'R01a Energy Impacts'!$E20,'R01a Combine Dummy Parms'!$Q$4:$Q$508,0),MATCH('R01a Energy Impacts'!K$16,'R01a Combine Dummy Parms'!$A$3:$L$3,0))</f>
        <v>0.16312117091226</v>
      </c>
      <c r="M20" s="9" t="str">
        <f t="shared" si="2"/>
        <v>Base Impact</v>
      </c>
      <c r="N20" s="9" t="str">
        <f t="shared" si="3"/>
        <v>no_event</v>
      </c>
      <c r="O20" s="9" t="str">
        <f t="shared" si="4"/>
        <v>Off-Peak</v>
      </c>
      <c r="P20" s="44" t="str">
        <f t="shared" si="5"/>
        <v>0.23 (N/S)</v>
      </c>
      <c r="Q20" s="26" t="str">
        <f t="shared" si="6"/>
        <v>0.27 (N/S)</v>
      </c>
    </row>
    <row r="21" spans="1:17" x14ac:dyDescent="0.2">
      <c r="A21" s="2" t="s">
        <v>151</v>
      </c>
      <c r="B21" s="2" t="s">
        <v>9</v>
      </c>
      <c r="C21" s="2" t="s">
        <v>75</v>
      </c>
      <c r="D21" s="2" t="s">
        <v>115</v>
      </c>
      <c r="E21" s="2" t="s">
        <v>69</v>
      </c>
      <c r="G21" s="2">
        <f>INDEX('R01a Combine Dummy Parms'!$A$4:$L$508,MATCH('R01a Energy Impacts'!$N$1&amp;"_"&amp;'R01a Energy Impacts'!G$15&amp;"_"&amp;'R01a Energy Impacts'!$B21&amp;"_"&amp;'R01a Energy Impacts'!$C21&amp;"_"&amp;'R01a Energy Impacts'!$D21&amp;"_"&amp;'R01a Energy Impacts'!$E21,'R01a Combine Dummy Parms'!$Q$4:$Q$508,0),MATCH('R01a Energy Impacts'!G$16,'R01a Combine Dummy Parms'!$A$3:$L$3,0))</f>
        <v>0.22224355983986299</v>
      </c>
      <c r="H21" s="2">
        <f>INDEX('R01a Combine Dummy Parms'!$A$4:$L$508,MATCH('R01a Energy Impacts'!$N$1&amp;"_"&amp;'R01a Energy Impacts'!H$15&amp;"_"&amp;'R01a Energy Impacts'!$B21&amp;"_"&amp;'R01a Energy Impacts'!$C21&amp;"_"&amp;'R01a Energy Impacts'!$D21&amp;"_"&amp;'R01a Energy Impacts'!$E21,'R01a Combine Dummy Parms'!$Q$4:$Q$508,0),MATCH('R01a Energy Impacts'!H$16,'R01a Combine Dummy Parms'!$A$3:$L$3,0))</f>
        <v>0.51417825047047405</v>
      </c>
      <c r="J21" s="2">
        <f>INDEX('R01a Combine Dummy Parms'!$A$4:$L$508,MATCH('R01a Energy Impacts'!$N$1&amp;"_"&amp;'R01a Energy Impacts'!J$15&amp;"_"&amp;'R01a Energy Impacts'!$B21&amp;"_"&amp;'R01a Energy Impacts'!$C21&amp;"_"&amp;'R01a Energy Impacts'!$D21&amp;"_"&amp;'R01a Energy Impacts'!$E21,'R01a Combine Dummy Parms'!$Q$4:$Q$508,0),MATCH('R01a Energy Impacts'!J$16,'R01a Combine Dummy Parms'!$A$3:$L$3,0))</f>
        <v>0.11394511529389</v>
      </c>
      <c r="K21" s="2">
        <f>INDEX('R01a Combine Dummy Parms'!$A$4:$L$508,MATCH('R01a Energy Impacts'!$N$1&amp;"_"&amp;'R01a Energy Impacts'!K$15&amp;"_"&amp;'R01a Energy Impacts'!$B21&amp;"_"&amp;'R01a Energy Impacts'!$C21&amp;"_"&amp;'R01a Energy Impacts'!$D21&amp;"_"&amp;'R01a Energy Impacts'!$E21,'R01a Combine Dummy Parms'!$Q$4:$Q$508,0),MATCH('R01a Energy Impacts'!K$16,'R01a Combine Dummy Parms'!$A$3:$L$3,0))</f>
        <v>0.78085160195913805</v>
      </c>
      <c r="M21" s="9" t="str">
        <f t="shared" si="2"/>
        <v>Base Impact</v>
      </c>
      <c r="N21" s="9" t="str">
        <f t="shared" si="3"/>
        <v>no_event</v>
      </c>
      <c r="O21" s="9" t="str">
        <f t="shared" si="4"/>
        <v>Weekend Off-Peak</v>
      </c>
      <c r="P21" s="44" t="str">
        <f t="shared" si="5"/>
        <v>0.22 (N/S)</v>
      </c>
      <c r="Q21" s="26" t="str">
        <f t="shared" si="6"/>
        <v>0.11 (N/S)</v>
      </c>
    </row>
    <row r="22" spans="1:17" x14ac:dyDescent="0.2">
      <c r="M22" s="41"/>
      <c r="N22" s="42"/>
      <c r="O22" s="42"/>
      <c r="P22" s="42"/>
      <c r="Q22" s="43"/>
    </row>
    <row r="23" spans="1:17" x14ac:dyDescent="0.2">
      <c r="M23" s="41"/>
      <c r="N23" s="42"/>
      <c r="O23" s="42"/>
      <c r="P23" s="42"/>
      <c r="Q23" s="43"/>
    </row>
    <row r="24" spans="1:17" x14ac:dyDescent="0.2">
      <c r="A24" s="2" t="s">
        <v>151</v>
      </c>
      <c r="B24" s="2" t="s">
        <v>9</v>
      </c>
      <c r="C24" s="2" t="s">
        <v>118</v>
      </c>
      <c r="D24" s="2" t="s">
        <v>116</v>
      </c>
      <c r="E24" s="2" t="s">
        <v>66</v>
      </c>
      <c r="G24" s="2">
        <f>INDEX('R01a Combine Dummy Parms'!$A$4:$L$508,MATCH('R01a Energy Impacts'!$N$1&amp;"_"&amp;'R01a Energy Impacts'!G$15&amp;"_"&amp;'R01a Energy Impacts'!$B24&amp;"_"&amp;'R01a Energy Impacts'!$C24&amp;"_"&amp;'R01a Energy Impacts'!$D24&amp;"_"&amp;'R01a Energy Impacts'!$E24,'R01a Combine Dummy Parms'!$Q$4:$Q$508,0),MATCH('R01a Energy Impacts'!G$16,'R01a Combine Dummy Parms'!$A$3:$L$3,0))</f>
        <v>-0.88505996026186196</v>
      </c>
      <c r="H24" s="2">
        <f>INDEX('R01a Combine Dummy Parms'!$A$4:$L$508,MATCH('R01a Energy Impacts'!$N$1&amp;"_"&amp;'R01a Energy Impacts'!H$15&amp;"_"&amp;'R01a Energy Impacts'!$B24&amp;"_"&amp;'R01a Energy Impacts'!$C24&amp;"_"&amp;'R01a Energy Impacts'!$D24&amp;"_"&amp;'R01a Energy Impacts'!$E24,'R01a Combine Dummy Parms'!$Q$4:$Q$508,0),MATCH('R01a Energy Impacts'!H$16,'R01a Combine Dummy Parms'!$A$3:$L$3,0))</f>
        <v>4.9619664743006404E-3</v>
      </c>
      <c r="J24" s="2">
        <f>INDEX('R01a Combine Dummy Parms'!$A$4:$L$508,MATCH('R01a Energy Impacts'!$N$1&amp;"_"&amp;'R01a Energy Impacts'!J$15&amp;"_"&amp;'R01a Energy Impacts'!$B24&amp;"_"&amp;'R01a Energy Impacts'!$C24&amp;"_"&amp;'R01a Energy Impacts'!$D24&amp;"_"&amp;'R01a Energy Impacts'!$E24,'R01a Combine Dummy Parms'!$Q$4:$Q$508,0),MATCH('R01a Energy Impacts'!J$16,'R01a Combine Dummy Parms'!$A$3:$L$3,0))</f>
        <v>-0.62414577634604995</v>
      </c>
      <c r="K24" s="2">
        <f>INDEX('R01a Combine Dummy Parms'!$A$4:$L$508,MATCH('R01a Energy Impacts'!$N$1&amp;"_"&amp;'R01a Energy Impacts'!K$15&amp;"_"&amp;'R01a Energy Impacts'!$B24&amp;"_"&amp;'R01a Energy Impacts'!$C24&amp;"_"&amp;'R01a Energy Impacts'!$D24&amp;"_"&amp;'R01a Energy Impacts'!$E24,'R01a Combine Dummy Parms'!$Q$4:$Q$508,0),MATCH('R01a Energy Impacts'!K$16,'R01a Combine Dummy Parms'!$A$3:$L$3,0))</f>
        <v>7.9941703184112298E-2</v>
      </c>
      <c r="M24" s="9" t="str">
        <f>IF(OR(C24="Base Impact",C24="Combined Impact"),C24, "Incremental")</f>
        <v>Combined Impact</v>
      </c>
      <c r="N24" s="9" t="str">
        <f>D24</f>
        <v>focus_grp</v>
      </c>
      <c r="O24" s="9" t="str">
        <f>E24</f>
        <v>On-Peak</v>
      </c>
      <c r="P24" s="44">
        <f>IF(H24&lt;=0.1,G24, ROUND(G24,2)&amp;" (N/S)")</f>
        <v>-0.88505996026186196</v>
      </c>
      <c r="Q24" s="26">
        <f>IF(K24&lt;=0.1,J24, ROUND(J24,2)&amp; " (N/S)")</f>
        <v>-0.62414577634604995</v>
      </c>
    </row>
    <row r="25" spans="1:17" x14ac:dyDescent="0.2">
      <c r="A25" s="2" t="s">
        <v>151</v>
      </c>
      <c r="B25" s="2" t="s">
        <v>9</v>
      </c>
      <c r="C25" s="2" t="s">
        <v>118</v>
      </c>
      <c r="D25" s="2" t="s">
        <v>116</v>
      </c>
      <c r="E25" s="2" t="s">
        <v>67</v>
      </c>
      <c r="G25" s="2">
        <f>INDEX('R01a Combine Dummy Parms'!$A$4:$L$508,MATCH('R01a Energy Impacts'!$N$1&amp;"_"&amp;'R01a Energy Impacts'!G$15&amp;"_"&amp;'R01a Energy Impacts'!$B25&amp;"_"&amp;'R01a Energy Impacts'!$C25&amp;"_"&amp;'R01a Energy Impacts'!$D25&amp;"_"&amp;'R01a Energy Impacts'!$E25,'R01a Combine Dummy Parms'!$Q$4:$Q$508,0),MATCH('R01a Energy Impacts'!G$16,'R01a Combine Dummy Parms'!$A$3:$L$3,0))</f>
        <v>-0.29633586379930099</v>
      </c>
      <c r="H25" s="2">
        <f>INDEX('R01a Combine Dummy Parms'!$A$4:$L$508,MATCH('R01a Energy Impacts'!$N$1&amp;"_"&amp;'R01a Energy Impacts'!H$15&amp;"_"&amp;'R01a Energy Impacts'!$B25&amp;"_"&amp;'R01a Energy Impacts'!$C25&amp;"_"&amp;'R01a Energy Impacts'!$D25&amp;"_"&amp;'R01a Energy Impacts'!$E25,'R01a Combine Dummy Parms'!$Q$4:$Q$508,0),MATCH('R01a Energy Impacts'!H$16,'R01a Combine Dummy Parms'!$A$3:$L$3,0))</f>
        <v>0.189740482382974</v>
      </c>
      <c r="J25" s="2">
        <f>INDEX('R01a Combine Dummy Parms'!$A$4:$L$508,MATCH('R01a Energy Impacts'!$N$1&amp;"_"&amp;'R01a Energy Impacts'!J$15&amp;"_"&amp;'R01a Energy Impacts'!$B25&amp;"_"&amp;'R01a Energy Impacts'!$C25&amp;"_"&amp;'R01a Energy Impacts'!$D25&amp;"_"&amp;'R01a Energy Impacts'!$E25,'R01a Combine Dummy Parms'!$Q$4:$Q$508,0),MATCH('R01a Energy Impacts'!J$16,'R01a Combine Dummy Parms'!$A$3:$L$3,0))</f>
        <v>-0.41464001093653202</v>
      </c>
      <c r="K25" s="2">
        <f>INDEX('R01a Combine Dummy Parms'!$A$4:$L$508,MATCH('R01a Energy Impacts'!$N$1&amp;"_"&amp;'R01a Energy Impacts'!K$15&amp;"_"&amp;'R01a Energy Impacts'!$B25&amp;"_"&amp;'R01a Energy Impacts'!$C25&amp;"_"&amp;'R01a Energy Impacts'!$D25&amp;"_"&amp;'R01a Energy Impacts'!$E25,'R01a Combine Dummy Parms'!$Q$4:$Q$508,0),MATCH('R01a Energy Impacts'!K$16,'R01a Combine Dummy Parms'!$A$3:$L$3,0))</f>
        <v>0.21908140037212501</v>
      </c>
      <c r="M25" s="9" t="str">
        <f t="shared" ref="M25:M27" si="7">IF(OR(C25="Base Impact",C25="Combined Impact"),C25, "Incremental")</f>
        <v>Combined Impact</v>
      </c>
      <c r="N25" s="9" t="str">
        <f t="shared" ref="N25:N27" si="8">D25</f>
        <v>focus_grp</v>
      </c>
      <c r="O25" s="9" t="str">
        <f t="shared" ref="O25:O27" si="9">E25</f>
        <v>Mid-Peak</v>
      </c>
      <c r="P25" s="44" t="str">
        <f t="shared" ref="P25:P27" si="10">IF(H25&lt;=0.1,G25, ROUND(G25,2)&amp;" (N/S)")</f>
        <v>-0.3 (N/S)</v>
      </c>
      <c r="Q25" s="26" t="str">
        <f t="shared" ref="Q25:Q27" si="11">IF(K25&lt;=0.1,J25, ROUND(J25,2)&amp; " (N/S)")</f>
        <v>-0.41 (N/S)</v>
      </c>
    </row>
    <row r="26" spans="1:17" x14ac:dyDescent="0.2">
      <c r="A26" s="2" t="s">
        <v>151</v>
      </c>
      <c r="B26" s="2" t="s">
        <v>9</v>
      </c>
      <c r="C26" s="2" t="s">
        <v>118</v>
      </c>
      <c r="D26" s="2" t="s">
        <v>116</v>
      </c>
      <c r="E26" s="2" t="s">
        <v>68</v>
      </c>
      <c r="G26" s="2">
        <f>INDEX('R01a Combine Dummy Parms'!$A$4:$L$508,MATCH('R01a Energy Impacts'!$N$1&amp;"_"&amp;'R01a Energy Impacts'!G$15&amp;"_"&amp;'R01a Energy Impacts'!$B26&amp;"_"&amp;'R01a Energy Impacts'!$C26&amp;"_"&amp;'R01a Energy Impacts'!$D26&amp;"_"&amp;'R01a Energy Impacts'!$E26,'R01a Combine Dummy Parms'!$Q$4:$Q$508,0),MATCH('R01a Energy Impacts'!G$16,'R01a Combine Dummy Parms'!$A$3:$L$3,0))</f>
        <v>0.26704516080419399</v>
      </c>
      <c r="H26" s="2">
        <f>INDEX('R01a Combine Dummy Parms'!$A$4:$L$508,MATCH('R01a Energy Impacts'!$N$1&amp;"_"&amp;'R01a Energy Impacts'!H$15&amp;"_"&amp;'R01a Energy Impacts'!$B26&amp;"_"&amp;'R01a Energy Impacts'!$C26&amp;"_"&amp;'R01a Energy Impacts'!$D26&amp;"_"&amp;'R01a Energy Impacts'!$E26,'R01a Combine Dummy Parms'!$Q$4:$Q$508,0),MATCH('R01a Energy Impacts'!H$16,'R01a Combine Dummy Parms'!$A$3:$L$3,0))</f>
        <v>0.50273854136392004</v>
      </c>
      <c r="J26" s="2">
        <f>INDEX('R01a Combine Dummy Parms'!$A$4:$L$508,MATCH('R01a Energy Impacts'!$N$1&amp;"_"&amp;'R01a Energy Impacts'!J$15&amp;"_"&amp;'R01a Energy Impacts'!$B26&amp;"_"&amp;'R01a Energy Impacts'!$C26&amp;"_"&amp;'R01a Energy Impacts'!$D26&amp;"_"&amp;'R01a Energy Impacts'!$E26,'R01a Combine Dummy Parms'!$Q$4:$Q$508,0),MATCH('R01a Energy Impacts'!J$16,'R01a Combine Dummy Parms'!$A$3:$L$3,0))</f>
        <v>-9.1837165827383105E-3</v>
      </c>
      <c r="K26" s="2">
        <f>INDEX('R01a Combine Dummy Parms'!$A$4:$L$508,MATCH('R01a Energy Impacts'!$N$1&amp;"_"&amp;'R01a Energy Impacts'!K$15&amp;"_"&amp;'R01a Energy Impacts'!$B26&amp;"_"&amp;'R01a Energy Impacts'!$C26&amp;"_"&amp;'R01a Energy Impacts'!$D26&amp;"_"&amp;'R01a Energy Impacts'!$E26,'R01a Combine Dummy Parms'!$Q$4:$Q$508,0),MATCH('R01a Energy Impacts'!K$16,'R01a Combine Dummy Parms'!$A$3:$L$3,0))</f>
        <v>0.99109495026443595</v>
      </c>
      <c r="M26" s="9" t="str">
        <f t="shared" si="7"/>
        <v>Combined Impact</v>
      </c>
      <c r="N26" s="9" t="str">
        <f t="shared" si="8"/>
        <v>focus_grp</v>
      </c>
      <c r="O26" s="9" t="str">
        <f t="shared" si="9"/>
        <v>Off-Peak</v>
      </c>
      <c r="P26" s="44" t="str">
        <f t="shared" si="10"/>
        <v>0.27 (N/S)</v>
      </c>
      <c r="Q26" s="26" t="str">
        <f t="shared" si="11"/>
        <v>-0.01 (N/S)</v>
      </c>
    </row>
    <row r="27" spans="1:17" x14ac:dyDescent="0.2">
      <c r="A27" s="2" t="s">
        <v>151</v>
      </c>
      <c r="B27" s="2" t="s">
        <v>9</v>
      </c>
      <c r="C27" s="2" t="s">
        <v>118</v>
      </c>
      <c r="D27" s="2" t="s">
        <v>116</v>
      </c>
      <c r="E27" s="2" t="s">
        <v>69</v>
      </c>
      <c r="G27" s="2">
        <f>INDEX('R01a Combine Dummy Parms'!$A$4:$L$508,MATCH('R01a Energy Impacts'!$N$1&amp;"_"&amp;'R01a Energy Impacts'!G$15&amp;"_"&amp;'R01a Energy Impacts'!$B27&amp;"_"&amp;'R01a Energy Impacts'!$C27&amp;"_"&amp;'R01a Energy Impacts'!$D27&amp;"_"&amp;'R01a Energy Impacts'!$E27,'R01a Combine Dummy Parms'!$Q$4:$Q$508,0),MATCH('R01a Energy Impacts'!G$16,'R01a Combine Dummy Parms'!$A$3:$L$3,0))</f>
        <v>-1.0286450308974799</v>
      </c>
      <c r="H27" s="2">
        <f>INDEX('R01a Combine Dummy Parms'!$A$4:$L$508,MATCH('R01a Energy Impacts'!$N$1&amp;"_"&amp;'R01a Energy Impacts'!H$15&amp;"_"&amp;'R01a Energy Impacts'!$B27&amp;"_"&amp;'R01a Energy Impacts'!$C27&amp;"_"&amp;'R01a Energy Impacts'!$D27&amp;"_"&amp;'R01a Energy Impacts'!$E27,'R01a Combine Dummy Parms'!$Q$4:$Q$508,0),MATCH('R01a Energy Impacts'!H$16,'R01a Combine Dummy Parms'!$A$3:$L$3,0))</f>
        <v>0.23325527191897499</v>
      </c>
      <c r="J27" s="2">
        <f>INDEX('R01a Combine Dummy Parms'!$A$4:$L$508,MATCH('R01a Energy Impacts'!$N$1&amp;"_"&amp;'R01a Energy Impacts'!J$15&amp;"_"&amp;'R01a Energy Impacts'!$B27&amp;"_"&amp;'R01a Energy Impacts'!$C27&amp;"_"&amp;'R01a Energy Impacts'!$D27&amp;"_"&amp;'R01a Energy Impacts'!$E27,'R01a Combine Dummy Parms'!$Q$4:$Q$508,0),MATCH('R01a Energy Impacts'!J$16,'R01a Combine Dummy Parms'!$A$3:$L$3,0))</f>
        <v>-0.12918666938482501</v>
      </c>
      <c r="K27" s="2">
        <f>INDEX('R01a Combine Dummy Parms'!$A$4:$L$508,MATCH('R01a Energy Impacts'!$N$1&amp;"_"&amp;'R01a Energy Impacts'!K$15&amp;"_"&amp;'R01a Energy Impacts'!$B27&amp;"_"&amp;'R01a Energy Impacts'!$C27&amp;"_"&amp;'R01a Energy Impacts'!$D27&amp;"_"&amp;'R01a Energy Impacts'!$E27,'R01a Combine Dummy Parms'!$Q$4:$Q$508,0),MATCH('R01a Energy Impacts'!K$16,'R01a Combine Dummy Parms'!$A$3:$L$3,0))</f>
        <v>0.93512235950175304</v>
      </c>
      <c r="M27" s="9" t="str">
        <f t="shared" si="7"/>
        <v>Combined Impact</v>
      </c>
      <c r="N27" s="9" t="str">
        <f t="shared" si="8"/>
        <v>focus_grp</v>
      </c>
      <c r="O27" s="9" t="str">
        <f t="shared" si="9"/>
        <v>Weekend Off-Peak</v>
      </c>
      <c r="P27" s="44" t="str">
        <f t="shared" si="10"/>
        <v>-1.03 (N/S)</v>
      </c>
      <c r="Q27" s="26" t="str">
        <f t="shared" si="11"/>
        <v>-0.13 (N/S)</v>
      </c>
    </row>
    <row r="28" spans="1:17" x14ac:dyDescent="0.2">
      <c r="M28" s="41"/>
      <c r="N28" s="42"/>
      <c r="O28" s="42"/>
      <c r="P28" s="42"/>
      <c r="Q28" s="43"/>
    </row>
    <row r="29" spans="1:17" x14ac:dyDescent="0.2">
      <c r="A29" s="2" t="s">
        <v>151</v>
      </c>
      <c r="B29" s="2" t="s">
        <v>9</v>
      </c>
      <c r="C29" s="2" t="s">
        <v>118</v>
      </c>
      <c r="D29" s="2" t="s">
        <v>119</v>
      </c>
      <c r="E29" s="2" t="s">
        <v>66</v>
      </c>
      <c r="G29" s="2">
        <f>INDEX('R01a Combine Dummy Parms'!$A$4:$L$508,MATCH('R01a Energy Impacts'!$N$1&amp;"_"&amp;'R01a Energy Impacts'!G$15&amp;"_"&amp;'R01a Energy Impacts'!$B29&amp;"_"&amp;'R01a Energy Impacts'!$C29&amp;"_"&amp;'R01a Energy Impacts'!$D29&amp;"_"&amp;'R01a Energy Impacts'!$E29,'R01a Combine Dummy Parms'!$Q$4:$Q$508,0),MATCH('R01a Energy Impacts'!G$16,'R01a Combine Dummy Parms'!$A$3:$L$3,0))</f>
        <v>4.0013358586245197E-2</v>
      </c>
      <c r="H29" s="2">
        <f>INDEX('R01a Combine Dummy Parms'!$A$4:$L$508,MATCH('R01a Energy Impacts'!$N$1&amp;"_"&amp;'R01a Energy Impacts'!H$15&amp;"_"&amp;'R01a Energy Impacts'!$B29&amp;"_"&amp;'R01a Energy Impacts'!$C29&amp;"_"&amp;'R01a Energy Impacts'!$D29&amp;"_"&amp;'R01a Energy Impacts'!$E29,'R01a Combine Dummy Parms'!$Q$4:$Q$508,0),MATCH('R01a Energy Impacts'!H$16,'R01a Combine Dummy Parms'!$A$3:$L$3,0))</f>
        <v>0.86127428447282905</v>
      </c>
      <c r="J29" s="2">
        <f>INDEX('R01a Combine Dummy Parms'!$A$4:$L$508,MATCH('R01a Energy Impacts'!$N$1&amp;"_"&amp;'R01a Energy Impacts'!J$15&amp;"_"&amp;'R01a Energy Impacts'!$B29&amp;"_"&amp;'R01a Energy Impacts'!$C29&amp;"_"&amp;'R01a Energy Impacts'!$D29&amp;"_"&amp;'R01a Energy Impacts'!$E29,'R01a Combine Dummy Parms'!$Q$4:$Q$508,0),MATCH('R01a Energy Impacts'!J$16,'R01a Combine Dummy Parms'!$A$3:$L$3,0))</f>
        <v>-0.471812524850939</v>
      </c>
      <c r="K29" s="2">
        <f>INDEX('R01a Combine Dummy Parms'!$A$4:$L$508,MATCH('R01a Energy Impacts'!$N$1&amp;"_"&amp;'R01a Energy Impacts'!K$15&amp;"_"&amp;'R01a Energy Impacts'!$B29&amp;"_"&amp;'R01a Energy Impacts'!$C29&amp;"_"&amp;'R01a Energy Impacts'!$D29&amp;"_"&amp;'R01a Energy Impacts'!$E29,'R01a Combine Dummy Parms'!$Q$4:$Q$508,0),MATCH('R01a Energy Impacts'!K$16,'R01a Combine Dummy Parms'!$A$3:$L$3,0))</f>
        <v>4.5652109565931E-4</v>
      </c>
      <c r="M29" s="9" t="str">
        <f t="shared" ref="M29:M32" si="12">IF(OR(C29="Base Impact",C29="Combined Impact"),C29, "Incremental")</f>
        <v>Combined Impact</v>
      </c>
      <c r="N29" s="9" t="str">
        <f>D29</f>
        <v>ko_breakfast</v>
      </c>
      <c r="O29" s="9" t="str">
        <f>E29</f>
        <v>On-Peak</v>
      </c>
      <c r="P29" s="44" t="str">
        <f>IF(H29&lt;=0.1,G29, ROUND(G29,2)&amp;" (N/S)")</f>
        <v>0.04 (N/S)</v>
      </c>
      <c r="Q29" s="26">
        <f>IF(K29&lt;=0.1,J29, ROUND(J29,2)&amp; " (N/S)")</f>
        <v>-0.471812524850939</v>
      </c>
    </row>
    <row r="30" spans="1:17" x14ac:dyDescent="0.2">
      <c r="A30" s="2" t="s">
        <v>151</v>
      </c>
      <c r="B30" s="2" t="s">
        <v>9</v>
      </c>
      <c r="C30" s="2" t="s">
        <v>118</v>
      </c>
      <c r="D30" s="2" t="s">
        <v>119</v>
      </c>
      <c r="E30" s="2" t="s">
        <v>67</v>
      </c>
      <c r="G30" s="2">
        <f>INDEX('R01a Combine Dummy Parms'!$A$4:$L$508,MATCH('R01a Energy Impacts'!$N$1&amp;"_"&amp;'R01a Energy Impacts'!G$15&amp;"_"&amp;'R01a Energy Impacts'!$B30&amp;"_"&amp;'R01a Energy Impacts'!$C30&amp;"_"&amp;'R01a Energy Impacts'!$D30&amp;"_"&amp;'R01a Energy Impacts'!$E30,'R01a Combine Dummy Parms'!$Q$4:$Q$508,0),MATCH('R01a Energy Impacts'!G$16,'R01a Combine Dummy Parms'!$A$3:$L$3,0))</f>
        <v>8.7822218803871501E-3</v>
      </c>
      <c r="H30" s="2">
        <f>INDEX('R01a Combine Dummy Parms'!$A$4:$L$508,MATCH('R01a Energy Impacts'!$N$1&amp;"_"&amp;'R01a Energy Impacts'!H$15&amp;"_"&amp;'R01a Energy Impacts'!$B30&amp;"_"&amp;'R01a Energy Impacts'!$C30&amp;"_"&amp;'R01a Energy Impacts'!$D30&amp;"_"&amp;'R01a Energy Impacts'!$E30,'R01a Combine Dummy Parms'!$Q$4:$Q$508,0),MATCH('R01a Energy Impacts'!H$16,'R01a Combine Dummy Parms'!$A$3:$L$3,0))</f>
        <v>0.95837794570449597</v>
      </c>
      <c r="J30" s="2">
        <f>INDEX('R01a Combine Dummy Parms'!$A$4:$L$508,MATCH('R01a Energy Impacts'!$N$1&amp;"_"&amp;'R01a Energy Impacts'!J$15&amp;"_"&amp;'R01a Energy Impacts'!$B30&amp;"_"&amp;'R01a Energy Impacts'!$C30&amp;"_"&amp;'R01a Energy Impacts'!$D30&amp;"_"&amp;'R01a Energy Impacts'!$E30,'R01a Combine Dummy Parms'!$Q$4:$Q$508,0),MATCH('R01a Energy Impacts'!J$16,'R01a Combine Dummy Parms'!$A$3:$L$3,0))</f>
        <v>-0.32792195281212899</v>
      </c>
      <c r="K30" s="2">
        <f>INDEX('R01a Combine Dummy Parms'!$A$4:$L$508,MATCH('R01a Energy Impacts'!$N$1&amp;"_"&amp;'R01a Energy Impacts'!K$15&amp;"_"&amp;'R01a Energy Impacts'!$B30&amp;"_"&amp;'R01a Energy Impacts'!$C30&amp;"_"&amp;'R01a Energy Impacts'!$D30&amp;"_"&amp;'R01a Energy Impacts'!$E30,'R01a Combine Dummy Parms'!$Q$4:$Q$508,0),MATCH('R01a Energy Impacts'!K$16,'R01a Combine Dummy Parms'!$A$3:$L$3,0))</f>
        <v>1.5401156636801E-2</v>
      </c>
      <c r="M30" s="9" t="str">
        <f t="shared" si="12"/>
        <v>Combined Impact</v>
      </c>
      <c r="N30" s="9" t="str">
        <f t="shared" ref="N30:N32" si="13">D30</f>
        <v>ko_breakfast</v>
      </c>
      <c r="O30" s="9" t="str">
        <f t="shared" ref="O30:O32" si="14">E30</f>
        <v>Mid-Peak</v>
      </c>
      <c r="P30" s="44" t="str">
        <f t="shared" ref="P30:P32" si="15">IF(H30&lt;=0.1,G30, ROUND(G30,2)&amp;" (N/S)")</f>
        <v>0.01 (N/S)</v>
      </c>
      <c r="Q30" s="26">
        <f t="shared" ref="Q30:Q32" si="16">IF(K30&lt;=0.1,J30, ROUND(J30,2)&amp; " (N/S)")</f>
        <v>-0.32792195281212899</v>
      </c>
    </row>
    <row r="31" spans="1:17" x14ac:dyDescent="0.2">
      <c r="A31" s="2" t="s">
        <v>151</v>
      </c>
      <c r="B31" s="2" t="s">
        <v>9</v>
      </c>
      <c r="C31" s="2" t="s">
        <v>118</v>
      </c>
      <c r="D31" s="2" t="s">
        <v>119</v>
      </c>
      <c r="E31" s="2" t="s">
        <v>68</v>
      </c>
      <c r="G31" s="2">
        <f>INDEX('R01a Combine Dummy Parms'!$A$4:$L$508,MATCH('R01a Energy Impacts'!$N$1&amp;"_"&amp;'R01a Energy Impacts'!G$15&amp;"_"&amp;'R01a Energy Impacts'!$B31&amp;"_"&amp;'R01a Energy Impacts'!$C31&amp;"_"&amp;'R01a Energy Impacts'!$D31&amp;"_"&amp;'R01a Energy Impacts'!$E31,'R01a Combine Dummy Parms'!$Q$4:$Q$508,0),MATCH('R01a Energy Impacts'!G$16,'R01a Combine Dummy Parms'!$A$3:$L$3,0))</f>
        <v>0.15709843200979401</v>
      </c>
      <c r="H31" s="2">
        <f>INDEX('R01a Combine Dummy Parms'!$A$4:$L$508,MATCH('R01a Energy Impacts'!$N$1&amp;"_"&amp;'R01a Energy Impacts'!H$15&amp;"_"&amp;'R01a Energy Impacts'!$B31&amp;"_"&amp;'R01a Energy Impacts'!$C31&amp;"_"&amp;'R01a Energy Impacts'!$D31&amp;"_"&amp;'R01a Energy Impacts'!$E31,'R01a Combine Dummy Parms'!$Q$4:$Q$508,0),MATCH('R01a Energy Impacts'!H$16,'R01a Combine Dummy Parms'!$A$3:$L$3,0))</f>
        <v>0.60789804019126203</v>
      </c>
      <c r="J31" s="2">
        <f>INDEX('R01a Combine Dummy Parms'!$A$4:$L$508,MATCH('R01a Energy Impacts'!$N$1&amp;"_"&amp;'R01a Energy Impacts'!J$15&amp;"_"&amp;'R01a Energy Impacts'!$B31&amp;"_"&amp;'R01a Energy Impacts'!$C31&amp;"_"&amp;'R01a Energy Impacts'!$D31&amp;"_"&amp;'R01a Energy Impacts'!$E31,'R01a Combine Dummy Parms'!$Q$4:$Q$508,0),MATCH('R01a Energy Impacts'!J$16,'R01a Combine Dummy Parms'!$A$3:$L$3,0))</f>
        <v>0.23650128098186099</v>
      </c>
      <c r="K31" s="2">
        <f>INDEX('R01a Combine Dummy Parms'!$A$4:$L$508,MATCH('R01a Energy Impacts'!$N$1&amp;"_"&amp;'R01a Energy Impacts'!K$15&amp;"_"&amp;'R01a Energy Impacts'!$B31&amp;"_"&amp;'R01a Energy Impacts'!$C31&amp;"_"&amp;'R01a Energy Impacts'!$D31&amp;"_"&amp;'R01a Energy Impacts'!$E31,'R01a Combine Dummy Parms'!$Q$4:$Q$508,0),MATCH('R01a Energy Impacts'!K$16,'R01a Combine Dummy Parms'!$A$3:$L$3,0))</f>
        <v>0.48133655802089598</v>
      </c>
      <c r="M31" s="9" t="str">
        <f t="shared" si="12"/>
        <v>Combined Impact</v>
      </c>
      <c r="N31" s="9" t="str">
        <f t="shared" si="13"/>
        <v>ko_breakfast</v>
      </c>
      <c r="O31" s="9" t="str">
        <f t="shared" si="14"/>
        <v>Off-Peak</v>
      </c>
      <c r="P31" s="44" t="str">
        <f t="shared" si="15"/>
        <v>0.16 (N/S)</v>
      </c>
      <c r="Q31" s="26" t="str">
        <f t="shared" si="16"/>
        <v>0.24 (N/S)</v>
      </c>
    </row>
    <row r="32" spans="1:17" x14ac:dyDescent="0.2">
      <c r="A32" s="2" t="s">
        <v>151</v>
      </c>
      <c r="B32" s="2" t="s">
        <v>9</v>
      </c>
      <c r="C32" s="2" t="s">
        <v>118</v>
      </c>
      <c r="D32" s="2" t="s">
        <v>119</v>
      </c>
      <c r="E32" s="2" t="s">
        <v>69</v>
      </c>
      <c r="G32" s="2">
        <f>INDEX('R01a Combine Dummy Parms'!$A$4:$L$508,MATCH('R01a Energy Impacts'!$N$1&amp;"_"&amp;'R01a Energy Impacts'!G$15&amp;"_"&amp;'R01a Energy Impacts'!$B32&amp;"_"&amp;'R01a Energy Impacts'!$C32&amp;"_"&amp;'R01a Energy Impacts'!$D32&amp;"_"&amp;'R01a Energy Impacts'!$E32,'R01a Combine Dummy Parms'!$Q$4:$Q$508,0),MATCH('R01a Energy Impacts'!G$16,'R01a Combine Dummy Parms'!$A$3:$L$3,0))</f>
        <v>0.39468985677586099</v>
      </c>
      <c r="H32" s="2">
        <f>INDEX('R01a Combine Dummy Parms'!$A$4:$L$508,MATCH('R01a Energy Impacts'!$N$1&amp;"_"&amp;'R01a Energy Impacts'!H$15&amp;"_"&amp;'R01a Energy Impacts'!$B32&amp;"_"&amp;'R01a Energy Impacts'!$C32&amp;"_"&amp;'R01a Energy Impacts'!$D32&amp;"_"&amp;'R01a Energy Impacts'!$E32,'R01a Combine Dummy Parms'!$Q$4:$Q$508,0),MATCH('R01a Energy Impacts'!H$16,'R01a Combine Dummy Parms'!$A$3:$L$3,0))</f>
        <v>0.54072971177403395</v>
      </c>
      <c r="J32" s="2">
        <f>INDEX('R01a Combine Dummy Parms'!$A$4:$L$508,MATCH('R01a Energy Impacts'!$N$1&amp;"_"&amp;'R01a Energy Impacts'!J$15&amp;"_"&amp;'R01a Energy Impacts'!$B32&amp;"_"&amp;'R01a Energy Impacts'!$C32&amp;"_"&amp;'R01a Energy Impacts'!$D32&amp;"_"&amp;'R01a Energy Impacts'!$E32,'R01a Combine Dummy Parms'!$Q$4:$Q$508,0),MATCH('R01a Energy Impacts'!J$16,'R01a Combine Dummy Parms'!$A$3:$L$3,0))</f>
        <v>-0.57285022910661099</v>
      </c>
      <c r="K32" s="2">
        <f>INDEX('R01a Combine Dummy Parms'!$A$4:$L$508,MATCH('R01a Energy Impacts'!$N$1&amp;"_"&amp;'R01a Energy Impacts'!K$15&amp;"_"&amp;'R01a Energy Impacts'!$B32&amp;"_"&amp;'R01a Energy Impacts'!$C32&amp;"_"&amp;'R01a Energy Impacts'!$D32&amp;"_"&amp;'R01a Energy Impacts'!$E32,'R01a Combine Dummy Parms'!$Q$4:$Q$508,0),MATCH('R01a Energy Impacts'!K$16,'R01a Combine Dummy Parms'!$A$3:$L$3,0))</f>
        <v>0.27913227973488602</v>
      </c>
      <c r="M32" s="9" t="str">
        <f t="shared" si="12"/>
        <v>Combined Impact</v>
      </c>
      <c r="N32" s="9" t="str">
        <f t="shared" si="13"/>
        <v>ko_breakfast</v>
      </c>
      <c r="O32" s="9" t="str">
        <f t="shared" si="14"/>
        <v>Weekend Off-Peak</v>
      </c>
      <c r="P32" s="44" t="str">
        <f t="shared" si="15"/>
        <v>0.39 (N/S)</v>
      </c>
      <c r="Q32" s="26" t="str">
        <f t="shared" si="16"/>
        <v>-0.57 (N/S)</v>
      </c>
    </row>
    <row r="33" spans="1:17" x14ac:dyDescent="0.2">
      <c r="M33" s="41"/>
      <c r="N33" s="42"/>
      <c r="O33" s="42"/>
      <c r="P33" s="42"/>
      <c r="Q33" s="43"/>
    </row>
    <row r="34" spans="1:17" x14ac:dyDescent="0.2">
      <c r="A34" s="2" t="s">
        <v>151</v>
      </c>
      <c r="B34" s="2" t="s">
        <v>9</v>
      </c>
      <c r="C34" s="2" t="s">
        <v>118</v>
      </c>
      <c r="D34" s="2" t="s">
        <v>121</v>
      </c>
      <c r="E34" s="2" t="s">
        <v>66</v>
      </c>
      <c r="G34" s="2">
        <f>INDEX('R01a Combine Dummy Parms'!$A$4:$L$508,MATCH('R01a Energy Impacts'!$N$1&amp;"_"&amp;'R01a Energy Impacts'!G$15&amp;"_"&amp;'R01a Energy Impacts'!$B34&amp;"_"&amp;'R01a Energy Impacts'!$C34&amp;"_"&amp;'R01a Energy Impacts'!$D34&amp;"_"&amp;'R01a Energy Impacts'!$E34,'R01a Combine Dummy Parms'!$Q$4:$Q$508,0),MATCH('R01a Energy Impacts'!G$16,'R01a Combine Dummy Parms'!$A$3:$L$3,0))</f>
        <v>-0.73129623287386403</v>
      </c>
      <c r="H34" s="2">
        <f>INDEX('R01a Combine Dummy Parms'!$A$4:$L$508,MATCH('R01a Energy Impacts'!$N$1&amp;"_"&amp;'R01a Energy Impacts'!H$15&amp;"_"&amp;'R01a Energy Impacts'!$B34&amp;"_"&amp;'R01a Energy Impacts'!$C34&amp;"_"&amp;'R01a Energy Impacts'!$D34&amp;"_"&amp;'R01a Energy Impacts'!$E34,'R01a Combine Dummy Parms'!$Q$4:$Q$508,0),MATCH('R01a Energy Impacts'!H$16,'R01a Combine Dummy Parms'!$A$3:$L$3,0))</f>
        <v>9.3051425556654396E-3</v>
      </c>
      <c r="J34" s="2">
        <f>INDEX('R01a Combine Dummy Parms'!$A$4:$L$508,MATCH('R01a Energy Impacts'!$N$1&amp;"_"&amp;'R01a Energy Impacts'!J$15&amp;"_"&amp;'R01a Energy Impacts'!$B34&amp;"_"&amp;'R01a Energy Impacts'!$C34&amp;"_"&amp;'R01a Energy Impacts'!$D34&amp;"_"&amp;'R01a Energy Impacts'!$E34,'R01a Combine Dummy Parms'!$Q$4:$Q$508,0),MATCH('R01a Energy Impacts'!J$16,'R01a Combine Dummy Parms'!$A$3:$L$3,0))</f>
        <v>-0.60478887199464004</v>
      </c>
      <c r="K34" s="2">
        <f>INDEX('R01a Combine Dummy Parms'!$A$4:$L$508,MATCH('R01a Energy Impacts'!$N$1&amp;"_"&amp;'R01a Energy Impacts'!K$15&amp;"_"&amp;'R01a Energy Impacts'!$B34&amp;"_"&amp;'R01a Energy Impacts'!$C34&amp;"_"&amp;'R01a Energy Impacts'!$D34&amp;"_"&amp;'R01a Energy Impacts'!$E34,'R01a Combine Dummy Parms'!$Q$4:$Q$508,0),MATCH('R01a Energy Impacts'!K$16,'R01a Combine Dummy Parms'!$A$3:$L$3,0))</f>
        <v>3.1897778511763702E-2</v>
      </c>
      <c r="M34" s="9" t="str">
        <f t="shared" ref="M34:M62" si="17">IF(OR(C34="Base Impact",C34="Combined Impact"),C34, "Incremental")</f>
        <v>Combined Impact</v>
      </c>
      <c r="N34" s="9" t="str">
        <f>D34</f>
        <v>open_house</v>
      </c>
      <c r="O34" s="9" t="str">
        <f>E34</f>
        <v>On-Peak</v>
      </c>
      <c r="P34" s="44">
        <f>IF(H34&lt;=0.1,G34, ROUND(G34,2)&amp;" (N/S)")</f>
        <v>-0.73129623287386403</v>
      </c>
      <c r="Q34" s="26">
        <f>IF(K34&lt;=0.1,J34, ROUND(J34,2)&amp; " (N/S)")</f>
        <v>-0.60478887199464004</v>
      </c>
    </row>
    <row r="35" spans="1:17" x14ac:dyDescent="0.2">
      <c r="A35" s="2" t="s">
        <v>151</v>
      </c>
      <c r="B35" s="2" t="s">
        <v>9</v>
      </c>
      <c r="C35" s="2" t="s">
        <v>118</v>
      </c>
      <c r="D35" s="2" t="s">
        <v>121</v>
      </c>
      <c r="E35" s="2" t="s">
        <v>67</v>
      </c>
      <c r="G35" s="2">
        <f>INDEX('R01a Combine Dummy Parms'!$A$4:$L$508,MATCH('R01a Energy Impacts'!$N$1&amp;"_"&amp;'R01a Energy Impacts'!G$15&amp;"_"&amp;'R01a Energy Impacts'!$B35&amp;"_"&amp;'R01a Energy Impacts'!$C35&amp;"_"&amp;'R01a Energy Impacts'!$D35&amp;"_"&amp;'R01a Energy Impacts'!$E35,'R01a Combine Dummy Parms'!$Q$4:$Q$508,0),MATCH('R01a Energy Impacts'!G$16,'R01a Combine Dummy Parms'!$A$3:$L$3,0))</f>
        <v>-0.61460531218845904</v>
      </c>
      <c r="H35" s="2">
        <f>INDEX('R01a Combine Dummy Parms'!$A$4:$L$508,MATCH('R01a Energy Impacts'!$N$1&amp;"_"&amp;'R01a Energy Impacts'!H$15&amp;"_"&amp;'R01a Energy Impacts'!$B35&amp;"_"&amp;'R01a Energy Impacts'!$C35&amp;"_"&amp;'R01a Energy Impacts'!$D35&amp;"_"&amp;'R01a Energy Impacts'!$E35,'R01a Combine Dummy Parms'!$Q$4:$Q$508,0),MATCH('R01a Energy Impacts'!H$16,'R01a Combine Dummy Parms'!$A$3:$L$3,0))</f>
        <v>1.8344123330011501E-2</v>
      </c>
      <c r="J35" s="2">
        <f>INDEX('R01a Combine Dummy Parms'!$A$4:$L$508,MATCH('R01a Energy Impacts'!$N$1&amp;"_"&amp;'R01a Energy Impacts'!J$15&amp;"_"&amp;'R01a Energy Impacts'!$B35&amp;"_"&amp;'R01a Energy Impacts'!$C35&amp;"_"&amp;'R01a Energy Impacts'!$D35&amp;"_"&amp;'R01a Energy Impacts'!$E35,'R01a Combine Dummy Parms'!$Q$4:$Q$508,0),MATCH('R01a Energy Impacts'!J$16,'R01a Combine Dummy Parms'!$A$3:$L$3,0))</f>
        <v>-0.63085739846048805</v>
      </c>
      <c r="K35" s="2">
        <f>INDEX('R01a Combine Dummy Parms'!$A$4:$L$508,MATCH('R01a Energy Impacts'!$N$1&amp;"_"&amp;'R01a Energy Impacts'!K$15&amp;"_"&amp;'R01a Energy Impacts'!$B35&amp;"_"&amp;'R01a Energy Impacts'!$C35&amp;"_"&amp;'R01a Energy Impacts'!$D35&amp;"_"&amp;'R01a Energy Impacts'!$E35,'R01a Combine Dummy Parms'!$Q$4:$Q$508,0),MATCH('R01a Energy Impacts'!K$16,'R01a Combine Dummy Parms'!$A$3:$L$3,0))</f>
        <v>2.1285310591660202E-2</v>
      </c>
      <c r="M35" s="9" t="str">
        <f t="shared" si="17"/>
        <v>Combined Impact</v>
      </c>
      <c r="N35" s="9" t="str">
        <f t="shared" ref="N35:N37" si="18">D35</f>
        <v>open_house</v>
      </c>
      <c r="O35" s="9" t="str">
        <f t="shared" ref="O35:O37" si="19">E35</f>
        <v>Mid-Peak</v>
      </c>
      <c r="P35" s="44">
        <f t="shared" ref="P35:P37" si="20">IF(H35&lt;=0.1,G35, ROUND(G35,2)&amp;" (N/S)")</f>
        <v>-0.61460531218845904</v>
      </c>
      <c r="Q35" s="26">
        <f t="shared" ref="Q35:Q37" si="21">IF(K35&lt;=0.1,J35, ROUND(J35,2)&amp; " (N/S)")</f>
        <v>-0.63085739846048805</v>
      </c>
    </row>
    <row r="36" spans="1:17" x14ac:dyDescent="0.2">
      <c r="A36" s="2" t="s">
        <v>151</v>
      </c>
      <c r="B36" s="2" t="s">
        <v>9</v>
      </c>
      <c r="C36" s="2" t="s">
        <v>118</v>
      </c>
      <c r="D36" s="2" t="s">
        <v>121</v>
      </c>
      <c r="E36" s="2" t="s">
        <v>68</v>
      </c>
      <c r="G36" s="2">
        <f>INDEX('R01a Combine Dummy Parms'!$A$4:$L$508,MATCH('R01a Energy Impacts'!$N$1&amp;"_"&amp;'R01a Energy Impacts'!G$15&amp;"_"&amp;'R01a Energy Impacts'!$B36&amp;"_"&amp;'R01a Energy Impacts'!$C36&amp;"_"&amp;'R01a Energy Impacts'!$D36&amp;"_"&amp;'R01a Energy Impacts'!$E36,'R01a Combine Dummy Parms'!$Q$4:$Q$508,0),MATCH('R01a Energy Impacts'!G$16,'R01a Combine Dummy Parms'!$A$3:$L$3,0))</f>
        <v>-1.0848732860864401</v>
      </c>
      <c r="H36" s="2">
        <f>INDEX('R01a Combine Dummy Parms'!$A$4:$L$508,MATCH('R01a Energy Impacts'!$N$1&amp;"_"&amp;'R01a Energy Impacts'!H$15&amp;"_"&amp;'R01a Energy Impacts'!$B36&amp;"_"&amp;'R01a Energy Impacts'!$C36&amp;"_"&amp;'R01a Energy Impacts'!$D36&amp;"_"&amp;'R01a Energy Impacts'!$E36,'R01a Combine Dummy Parms'!$Q$4:$Q$508,0),MATCH('R01a Energy Impacts'!H$16,'R01a Combine Dummy Parms'!$A$3:$L$3,0))</f>
        <v>2.0642280838213602E-2</v>
      </c>
      <c r="J36" s="2">
        <f>INDEX('R01a Combine Dummy Parms'!$A$4:$L$508,MATCH('R01a Energy Impacts'!$N$1&amp;"_"&amp;'R01a Energy Impacts'!J$15&amp;"_"&amp;'R01a Energy Impacts'!$B36&amp;"_"&amp;'R01a Energy Impacts'!$C36&amp;"_"&amp;'R01a Energy Impacts'!$D36&amp;"_"&amp;'R01a Energy Impacts'!$E36,'R01a Combine Dummy Parms'!$Q$4:$Q$508,0),MATCH('R01a Energy Impacts'!J$16,'R01a Combine Dummy Parms'!$A$3:$L$3,0))</f>
        <v>-0.67096928810043199</v>
      </c>
      <c r="K36" s="2">
        <f>INDEX('R01a Combine Dummy Parms'!$A$4:$L$508,MATCH('R01a Energy Impacts'!$N$1&amp;"_"&amp;'R01a Energy Impacts'!K$15&amp;"_"&amp;'R01a Energy Impacts'!$B36&amp;"_"&amp;'R01a Energy Impacts'!$C36&amp;"_"&amp;'R01a Energy Impacts'!$D36&amp;"_"&amp;'R01a Energy Impacts'!$E36,'R01a Combine Dummy Parms'!$Q$4:$Q$508,0),MATCH('R01a Energy Impacts'!K$16,'R01a Combine Dummy Parms'!$A$3:$L$3,0))</f>
        <v>0.10116982371970799</v>
      </c>
      <c r="M36" s="9" t="str">
        <f t="shared" si="17"/>
        <v>Combined Impact</v>
      </c>
      <c r="N36" s="9" t="str">
        <f t="shared" si="18"/>
        <v>open_house</v>
      </c>
      <c r="O36" s="9" t="str">
        <f t="shared" si="19"/>
        <v>Off-Peak</v>
      </c>
      <c r="P36" s="44">
        <f t="shared" si="20"/>
        <v>-1.0848732860864401</v>
      </c>
      <c r="Q36" s="26" t="str">
        <f t="shared" si="21"/>
        <v>-0.67 (N/S)</v>
      </c>
    </row>
    <row r="37" spans="1:17" x14ac:dyDescent="0.2">
      <c r="A37" s="2" t="s">
        <v>151</v>
      </c>
      <c r="B37" s="2" t="s">
        <v>9</v>
      </c>
      <c r="C37" s="2" t="s">
        <v>118</v>
      </c>
      <c r="D37" s="2" t="s">
        <v>121</v>
      </c>
      <c r="E37" s="2" t="s">
        <v>69</v>
      </c>
      <c r="G37" s="2">
        <f>INDEX('R01a Combine Dummy Parms'!$A$4:$L$508,MATCH('R01a Energy Impacts'!$N$1&amp;"_"&amp;'R01a Energy Impacts'!G$15&amp;"_"&amp;'R01a Energy Impacts'!$B37&amp;"_"&amp;'R01a Energy Impacts'!$C37&amp;"_"&amp;'R01a Energy Impacts'!$D37&amp;"_"&amp;'R01a Energy Impacts'!$E37,'R01a Combine Dummy Parms'!$Q$4:$Q$508,0),MATCH('R01a Energy Impacts'!G$16,'R01a Combine Dummy Parms'!$A$3:$L$3,0))</f>
        <v>-2.3105051336266</v>
      </c>
      <c r="H37" s="2">
        <f>INDEX('R01a Combine Dummy Parms'!$A$4:$L$508,MATCH('R01a Energy Impacts'!$N$1&amp;"_"&amp;'R01a Energy Impacts'!H$15&amp;"_"&amp;'R01a Energy Impacts'!$B37&amp;"_"&amp;'R01a Energy Impacts'!$C37&amp;"_"&amp;'R01a Energy Impacts'!$D37&amp;"_"&amp;'R01a Energy Impacts'!$E37,'R01a Combine Dummy Parms'!$Q$4:$Q$508,0),MATCH('R01a Energy Impacts'!H$16,'R01a Combine Dummy Parms'!$A$3:$L$3,0))</f>
        <v>1.27147653281068E-2</v>
      </c>
      <c r="J37" s="2">
        <f>INDEX('R01a Combine Dummy Parms'!$A$4:$L$508,MATCH('R01a Energy Impacts'!$N$1&amp;"_"&amp;'R01a Energy Impacts'!J$15&amp;"_"&amp;'R01a Energy Impacts'!$B37&amp;"_"&amp;'R01a Energy Impacts'!$C37&amp;"_"&amp;'R01a Energy Impacts'!$D37&amp;"_"&amp;'R01a Energy Impacts'!$E37,'R01a Combine Dummy Parms'!$Q$4:$Q$508,0),MATCH('R01a Energy Impacts'!J$16,'R01a Combine Dummy Parms'!$A$3:$L$3,0))</f>
        <v>-1.2372969950448001</v>
      </c>
      <c r="K37" s="2">
        <f>INDEX('R01a Combine Dummy Parms'!$A$4:$L$508,MATCH('R01a Energy Impacts'!$N$1&amp;"_"&amp;'R01a Energy Impacts'!K$15&amp;"_"&amp;'R01a Energy Impacts'!$B37&amp;"_"&amp;'R01a Energy Impacts'!$C37&amp;"_"&amp;'R01a Energy Impacts'!$D37&amp;"_"&amp;'R01a Energy Impacts'!$E37,'R01a Combine Dummy Parms'!$Q$4:$Q$508,0),MATCH('R01a Energy Impacts'!K$16,'R01a Combine Dummy Parms'!$A$3:$L$3,0))</f>
        <v>0.109565729104939</v>
      </c>
      <c r="M37" s="9" t="str">
        <f t="shared" si="17"/>
        <v>Combined Impact</v>
      </c>
      <c r="N37" s="9" t="str">
        <f t="shared" si="18"/>
        <v>open_house</v>
      </c>
      <c r="O37" s="9" t="str">
        <f t="shared" si="19"/>
        <v>Weekend Off-Peak</v>
      </c>
      <c r="P37" s="44">
        <f t="shared" si="20"/>
        <v>-2.3105051336266</v>
      </c>
      <c r="Q37" s="26" t="str">
        <f t="shared" si="21"/>
        <v>-1.24 (N/S)</v>
      </c>
    </row>
    <row r="38" spans="1:17" x14ac:dyDescent="0.2">
      <c r="M38" s="41"/>
      <c r="N38" s="42"/>
      <c r="O38" s="42"/>
      <c r="P38" s="42"/>
      <c r="Q38" s="43"/>
    </row>
    <row r="39" spans="1:17" x14ac:dyDescent="0.2">
      <c r="A39" s="2" t="s">
        <v>151</v>
      </c>
      <c r="B39" s="2" t="s">
        <v>9</v>
      </c>
      <c r="C39" s="2" t="s">
        <v>118</v>
      </c>
      <c r="D39" s="2" t="s">
        <v>98</v>
      </c>
      <c r="E39" s="2" t="s">
        <v>66</v>
      </c>
      <c r="G39" s="2">
        <f>INDEX('R01a Combine Dummy Parms'!$A$4:$L$508,MATCH('R01a Energy Impacts'!$N$1&amp;"_"&amp;'R01a Energy Impacts'!G$15&amp;"_"&amp;'R01a Energy Impacts'!$B39&amp;"_"&amp;'R01a Energy Impacts'!$C39&amp;"_"&amp;'R01a Energy Impacts'!$D39&amp;"_"&amp;'R01a Energy Impacts'!$E39,'R01a Combine Dummy Parms'!$Q$4:$Q$508,0),MATCH('R01a Energy Impacts'!G$16,'R01a Combine Dummy Parms'!$A$3:$L$3,0))</f>
        <v>-0.235207763626539</v>
      </c>
      <c r="H39" s="2">
        <f>INDEX('R01a Combine Dummy Parms'!$A$4:$L$508,MATCH('R01a Energy Impacts'!$N$1&amp;"_"&amp;'R01a Energy Impacts'!H$15&amp;"_"&amp;'R01a Energy Impacts'!$B39&amp;"_"&amp;'R01a Energy Impacts'!$C39&amp;"_"&amp;'R01a Energy Impacts'!$D39&amp;"_"&amp;'R01a Energy Impacts'!$E39,'R01a Combine Dummy Parms'!$Q$4:$Q$508,0),MATCH('R01a Energy Impacts'!H$16,'R01a Combine Dummy Parms'!$A$3:$L$3,0))</f>
        <v>0.29607279323782099</v>
      </c>
      <c r="J39" s="2">
        <f>INDEX('R01a Combine Dummy Parms'!$A$4:$L$508,MATCH('R01a Energy Impacts'!$N$1&amp;"_"&amp;'R01a Energy Impacts'!J$15&amp;"_"&amp;'R01a Energy Impacts'!$B39&amp;"_"&amp;'R01a Energy Impacts'!$C39&amp;"_"&amp;'R01a Energy Impacts'!$D39&amp;"_"&amp;'R01a Energy Impacts'!$E39,'R01a Combine Dummy Parms'!$Q$4:$Q$508,0),MATCH('R01a Energy Impacts'!J$16,'R01a Combine Dummy Parms'!$A$3:$L$3,0))</f>
        <v>-8.1205210062957098E-2</v>
      </c>
      <c r="K39" s="2">
        <f>INDEX('R01a Combine Dummy Parms'!$A$4:$L$508,MATCH('R01a Energy Impacts'!$N$1&amp;"_"&amp;'R01a Energy Impacts'!K$15&amp;"_"&amp;'R01a Energy Impacts'!$B39&amp;"_"&amp;'R01a Energy Impacts'!$C39&amp;"_"&amp;'R01a Energy Impacts'!$D39&amp;"_"&amp;'R01a Energy Impacts'!$E39,'R01a Combine Dummy Parms'!$Q$4:$Q$508,0),MATCH('R01a Energy Impacts'!K$16,'R01a Combine Dummy Parms'!$A$3:$L$3,0))</f>
        <v>0.86455181961309102</v>
      </c>
      <c r="M39" s="9" t="str">
        <f t="shared" si="17"/>
        <v>Combined Impact</v>
      </c>
      <c r="N39" s="9" t="str">
        <f>D39</f>
        <v>picnic</v>
      </c>
      <c r="O39" s="9" t="str">
        <f>E39</f>
        <v>On-Peak</v>
      </c>
      <c r="P39" s="44" t="str">
        <f>IF(H39&lt;=0.1,G39, ROUND(G39,2)&amp;" (N/S)")</f>
        <v>-0.24 (N/S)</v>
      </c>
      <c r="Q39" s="26" t="str">
        <f>IF(K39&lt;=0.1,J39, ROUND(J39,2)&amp; " (N/S)")</f>
        <v>-0.08 (N/S)</v>
      </c>
    </row>
    <row r="40" spans="1:17" x14ac:dyDescent="0.2">
      <c r="A40" s="2" t="s">
        <v>151</v>
      </c>
      <c r="B40" s="2" t="s">
        <v>9</v>
      </c>
      <c r="C40" s="2" t="s">
        <v>118</v>
      </c>
      <c r="D40" s="2" t="s">
        <v>98</v>
      </c>
      <c r="E40" s="2" t="s">
        <v>67</v>
      </c>
      <c r="G40" s="2">
        <f>INDEX('R01a Combine Dummy Parms'!$A$4:$L$508,MATCH('R01a Energy Impacts'!$N$1&amp;"_"&amp;'R01a Energy Impacts'!G$15&amp;"_"&amp;'R01a Energy Impacts'!$B40&amp;"_"&amp;'R01a Energy Impacts'!$C40&amp;"_"&amp;'R01a Energy Impacts'!$D40&amp;"_"&amp;'R01a Energy Impacts'!$E40,'R01a Combine Dummy Parms'!$Q$4:$Q$508,0),MATCH('R01a Energy Impacts'!G$16,'R01a Combine Dummy Parms'!$A$3:$L$3,0))</f>
        <v>-0.30620816616097501</v>
      </c>
      <c r="H40" s="2">
        <f>INDEX('R01a Combine Dummy Parms'!$A$4:$L$508,MATCH('R01a Energy Impacts'!$N$1&amp;"_"&amp;'R01a Energy Impacts'!H$15&amp;"_"&amp;'R01a Energy Impacts'!$B40&amp;"_"&amp;'R01a Energy Impacts'!$C40&amp;"_"&amp;'R01a Energy Impacts'!$D40&amp;"_"&amp;'R01a Energy Impacts'!$E40,'R01a Combine Dummy Parms'!$Q$4:$Q$508,0),MATCH('R01a Energy Impacts'!H$16,'R01a Combine Dummy Parms'!$A$3:$L$3,0))</f>
        <v>0.284717790969645</v>
      </c>
      <c r="J40" s="2">
        <f>INDEX('R01a Combine Dummy Parms'!$A$4:$L$508,MATCH('R01a Energy Impacts'!$N$1&amp;"_"&amp;'R01a Energy Impacts'!J$15&amp;"_"&amp;'R01a Energy Impacts'!$B40&amp;"_"&amp;'R01a Energy Impacts'!$C40&amp;"_"&amp;'R01a Energy Impacts'!$D40&amp;"_"&amp;'R01a Energy Impacts'!$E40,'R01a Combine Dummy Parms'!$Q$4:$Q$508,0),MATCH('R01a Energy Impacts'!J$16,'R01a Combine Dummy Parms'!$A$3:$L$3,0))</f>
        <v>-3.06608891622327E-2</v>
      </c>
      <c r="K40" s="2">
        <f>INDEX('R01a Combine Dummy Parms'!$A$4:$L$508,MATCH('R01a Energy Impacts'!$N$1&amp;"_"&amp;'R01a Energy Impacts'!K$15&amp;"_"&amp;'R01a Energy Impacts'!$B40&amp;"_"&amp;'R01a Energy Impacts'!$C40&amp;"_"&amp;'R01a Energy Impacts'!$D40&amp;"_"&amp;'R01a Energy Impacts'!$E40,'R01a Combine Dummy Parms'!$Q$4:$Q$508,0),MATCH('R01a Energy Impacts'!K$16,'R01a Combine Dummy Parms'!$A$3:$L$3,0))</f>
        <v>0.933257056014418</v>
      </c>
      <c r="M40" s="9" t="str">
        <f t="shared" si="17"/>
        <v>Combined Impact</v>
      </c>
      <c r="N40" s="9" t="str">
        <f t="shared" ref="N40:N42" si="22">D40</f>
        <v>picnic</v>
      </c>
      <c r="O40" s="9" t="str">
        <f t="shared" ref="O40:O42" si="23">E40</f>
        <v>Mid-Peak</v>
      </c>
      <c r="P40" s="44" t="str">
        <f t="shared" ref="P40:P42" si="24">IF(H40&lt;=0.1,G40, ROUND(G40,2)&amp;" (N/S)")</f>
        <v>-0.31 (N/S)</v>
      </c>
      <c r="Q40" s="26" t="str">
        <f t="shared" ref="Q40:Q42" si="25">IF(K40&lt;=0.1,J40, ROUND(J40,2)&amp; " (N/S)")</f>
        <v>-0.03 (N/S)</v>
      </c>
    </row>
    <row r="41" spans="1:17" x14ac:dyDescent="0.2">
      <c r="A41" s="2" t="s">
        <v>151</v>
      </c>
      <c r="B41" s="2" t="s">
        <v>9</v>
      </c>
      <c r="C41" s="2" t="s">
        <v>118</v>
      </c>
      <c r="D41" s="2" t="s">
        <v>98</v>
      </c>
      <c r="E41" s="2" t="s">
        <v>68</v>
      </c>
      <c r="G41" s="2">
        <f>INDEX('R01a Combine Dummy Parms'!$A$4:$L$508,MATCH('R01a Energy Impacts'!$N$1&amp;"_"&amp;'R01a Energy Impacts'!G$15&amp;"_"&amp;'R01a Energy Impacts'!$B41&amp;"_"&amp;'R01a Energy Impacts'!$C41&amp;"_"&amp;'R01a Energy Impacts'!$D41&amp;"_"&amp;'R01a Energy Impacts'!$E41,'R01a Combine Dummy Parms'!$Q$4:$Q$508,0),MATCH('R01a Energy Impacts'!G$16,'R01a Combine Dummy Parms'!$A$3:$L$3,0))</f>
        <v>0.19971035411546401</v>
      </c>
      <c r="H41" s="2">
        <f>INDEX('R01a Combine Dummy Parms'!$A$4:$L$508,MATCH('R01a Energy Impacts'!$N$1&amp;"_"&amp;'R01a Energy Impacts'!H$15&amp;"_"&amp;'R01a Energy Impacts'!$B41&amp;"_"&amp;'R01a Energy Impacts'!$C41&amp;"_"&amp;'R01a Energy Impacts'!$D41&amp;"_"&amp;'R01a Energy Impacts'!$E41,'R01a Combine Dummy Parms'!$Q$4:$Q$508,0),MATCH('R01a Energy Impacts'!H$16,'R01a Combine Dummy Parms'!$A$3:$L$3,0))</f>
        <v>0.61104566182920295</v>
      </c>
      <c r="J41" s="2">
        <f>INDEX('R01a Combine Dummy Parms'!$A$4:$L$508,MATCH('R01a Energy Impacts'!$N$1&amp;"_"&amp;'R01a Energy Impacts'!J$15&amp;"_"&amp;'R01a Energy Impacts'!$B41&amp;"_"&amp;'R01a Energy Impacts'!$C41&amp;"_"&amp;'R01a Energy Impacts'!$D41&amp;"_"&amp;'R01a Energy Impacts'!$E41,'R01a Combine Dummy Parms'!$Q$4:$Q$508,0),MATCH('R01a Energy Impacts'!J$16,'R01a Combine Dummy Parms'!$A$3:$L$3,0))</f>
        <v>2.6978000351281599</v>
      </c>
      <c r="K41" s="2">
        <f>INDEX('R01a Combine Dummy Parms'!$A$4:$L$508,MATCH('R01a Energy Impacts'!$N$1&amp;"_"&amp;'R01a Energy Impacts'!K$15&amp;"_"&amp;'R01a Energy Impacts'!$B41&amp;"_"&amp;'R01a Energy Impacts'!$C41&amp;"_"&amp;'R01a Energy Impacts'!$D41&amp;"_"&amp;'R01a Energy Impacts'!$E41,'R01a Combine Dummy Parms'!$Q$4:$Q$508,0),MATCH('R01a Energy Impacts'!K$16,'R01a Combine Dummy Parms'!$A$3:$L$3,0))</f>
        <v>0.22986350180130799</v>
      </c>
      <c r="M41" s="9" t="str">
        <f t="shared" si="17"/>
        <v>Combined Impact</v>
      </c>
      <c r="N41" s="9" t="str">
        <f t="shared" si="22"/>
        <v>picnic</v>
      </c>
      <c r="O41" s="9" t="str">
        <f t="shared" si="23"/>
        <v>Off-Peak</v>
      </c>
      <c r="P41" s="44" t="str">
        <f t="shared" si="24"/>
        <v>0.2 (N/S)</v>
      </c>
      <c r="Q41" s="26" t="str">
        <f t="shared" si="25"/>
        <v>2.7 (N/S)</v>
      </c>
    </row>
    <row r="42" spans="1:17" x14ac:dyDescent="0.2">
      <c r="A42" s="2" t="s">
        <v>151</v>
      </c>
      <c r="B42" s="2" t="s">
        <v>9</v>
      </c>
      <c r="C42" s="2" t="s">
        <v>118</v>
      </c>
      <c r="D42" s="2" t="s">
        <v>98</v>
      </c>
      <c r="E42" s="2" t="s">
        <v>69</v>
      </c>
      <c r="G42" s="2">
        <f>INDEX('R01a Combine Dummy Parms'!$A$4:$L$508,MATCH('R01a Energy Impacts'!$N$1&amp;"_"&amp;'R01a Energy Impacts'!G$15&amp;"_"&amp;'R01a Energy Impacts'!$B42&amp;"_"&amp;'R01a Energy Impacts'!$C42&amp;"_"&amp;'R01a Energy Impacts'!$D42&amp;"_"&amp;'R01a Energy Impacts'!$E42,'R01a Combine Dummy Parms'!$Q$4:$Q$508,0),MATCH('R01a Energy Impacts'!G$16,'R01a Combine Dummy Parms'!$A$3:$L$3,0))</f>
        <v>0.12997917157861899</v>
      </c>
      <c r="H42" s="2">
        <f>INDEX('R01a Combine Dummy Parms'!$A$4:$L$508,MATCH('R01a Energy Impacts'!$N$1&amp;"_"&amp;'R01a Energy Impacts'!H$15&amp;"_"&amp;'R01a Energy Impacts'!$B42&amp;"_"&amp;'R01a Energy Impacts'!$C42&amp;"_"&amp;'R01a Energy Impacts'!$D42&amp;"_"&amp;'R01a Energy Impacts'!$E42,'R01a Combine Dummy Parms'!$Q$4:$Q$508,0),MATCH('R01a Energy Impacts'!H$16,'R01a Combine Dummy Parms'!$A$3:$L$3,0))</f>
        <v>0.87230345872924697</v>
      </c>
      <c r="J42" s="2">
        <f>INDEX('R01a Combine Dummy Parms'!$A$4:$L$508,MATCH('R01a Energy Impacts'!$N$1&amp;"_"&amp;'R01a Energy Impacts'!J$15&amp;"_"&amp;'R01a Energy Impacts'!$B42&amp;"_"&amp;'R01a Energy Impacts'!$C42&amp;"_"&amp;'R01a Energy Impacts'!$D42&amp;"_"&amp;'R01a Energy Impacts'!$E42,'R01a Combine Dummy Parms'!$Q$4:$Q$508,0),MATCH('R01a Energy Impacts'!J$16,'R01a Combine Dummy Parms'!$A$3:$L$3,0))</f>
        <v>2.6104093721308499</v>
      </c>
      <c r="K42" s="2">
        <f>INDEX('R01a Combine Dummy Parms'!$A$4:$L$508,MATCH('R01a Energy Impacts'!$N$1&amp;"_"&amp;'R01a Energy Impacts'!K$15&amp;"_"&amp;'R01a Energy Impacts'!$B42&amp;"_"&amp;'R01a Energy Impacts'!$C42&amp;"_"&amp;'R01a Energy Impacts'!$D42&amp;"_"&amp;'R01a Energy Impacts'!$E42,'R01a Combine Dummy Parms'!$Q$4:$Q$508,0),MATCH('R01a Energy Impacts'!K$16,'R01a Combine Dummy Parms'!$A$3:$L$3,0))</f>
        <v>0.58892747619710095</v>
      </c>
      <c r="M42" s="9" t="str">
        <f t="shared" si="17"/>
        <v>Combined Impact</v>
      </c>
      <c r="N42" s="9" t="str">
        <f t="shared" si="22"/>
        <v>picnic</v>
      </c>
      <c r="O42" s="9" t="str">
        <f t="shared" si="23"/>
        <v>Weekend Off-Peak</v>
      </c>
      <c r="P42" s="44" t="str">
        <f t="shared" si="24"/>
        <v>0.13 (N/S)</v>
      </c>
      <c r="Q42" s="26" t="str">
        <f t="shared" si="25"/>
        <v>2.61 (N/S)</v>
      </c>
    </row>
    <row r="43" spans="1:17" x14ac:dyDescent="0.2">
      <c r="M43" s="41"/>
      <c r="N43" s="42"/>
      <c r="O43" s="42"/>
      <c r="P43" s="42"/>
      <c r="Q43" s="43"/>
    </row>
    <row r="44" spans="1:17" x14ac:dyDescent="0.2">
      <c r="A44" s="2" t="s">
        <v>151</v>
      </c>
      <c r="B44" s="2" t="s">
        <v>9</v>
      </c>
      <c r="C44" s="2" t="s">
        <v>76</v>
      </c>
      <c r="D44" s="2" t="s">
        <v>116</v>
      </c>
      <c r="E44" s="2" t="s">
        <v>66</v>
      </c>
      <c r="G44" s="2">
        <f>INDEX('R01a Combine Dummy Parms'!$A$4:$L$508,MATCH('R01a Energy Impacts'!$N$1&amp;"_"&amp;'R01a Energy Impacts'!G$15&amp;"_"&amp;'R01a Energy Impacts'!$B44&amp;"_"&amp;'R01a Energy Impacts'!$C44&amp;"_"&amp;'R01a Energy Impacts'!$D44&amp;"_"&amp;'R01a Energy Impacts'!$E44,'R01a Combine Dummy Parms'!$Q$4:$Q$508,0),MATCH('R01a Energy Impacts'!G$16,'R01a Combine Dummy Parms'!$A$3:$L$3,0))</f>
        <v>-0.74496095882558699</v>
      </c>
      <c r="H44" s="2">
        <f>INDEX('R01a Combine Dummy Parms'!$A$4:$L$508,MATCH('R01a Energy Impacts'!$N$1&amp;"_"&amp;'R01a Energy Impacts'!H$15&amp;"_"&amp;'R01a Energy Impacts'!$B44&amp;"_"&amp;'R01a Energy Impacts'!$C44&amp;"_"&amp;'R01a Energy Impacts'!$D44&amp;"_"&amp;'R01a Energy Impacts'!$E44,'R01a Combine Dummy Parms'!$Q$4:$Q$508,0),MATCH('R01a Energy Impacts'!H$16,'R01a Combine Dummy Parms'!$A$3:$L$3,0))</f>
        <v>1.33207381735945E-2</v>
      </c>
      <c r="J44" s="2">
        <f>INDEX('R01a Combine Dummy Parms'!$A$4:$L$508,MATCH('R01a Energy Impacts'!$N$1&amp;"_"&amp;'R01a Energy Impacts'!J$15&amp;"_"&amp;'R01a Energy Impacts'!$B44&amp;"_"&amp;'R01a Energy Impacts'!$C44&amp;"_"&amp;'R01a Energy Impacts'!$D44&amp;"_"&amp;'R01a Energy Impacts'!$E44,'R01a Combine Dummy Parms'!$Q$4:$Q$508,0),MATCH('R01a Energy Impacts'!J$16,'R01a Combine Dummy Parms'!$A$3:$L$3,0))</f>
        <v>-0.41754443828149501</v>
      </c>
      <c r="K44" s="2">
        <f>INDEX('R01a Combine Dummy Parms'!$A$4:$L$508,MATCH('R01a Energy Impacts'!$N$1&amp;"_"&amp;'R01a Energy Impacts'!K$15&amp;"_"&amp;'R01a Energy Impacts'!$B44&amp;"_"&amp;'R01a Energy Impacts'!$C44&amp;"_"&amp;'R01a Energy Impacts'!$D44&amp;"_"&amp;'R01a Energy Impacts'!$E44,'R01a Combine Dummy Parms'!$Q$4:$Q$508,0),MATCH('R01a Energy Impacts'!K$16,'R01a Combine Dummy Parms'!$A$3:$L$3,0))</f>
        <v>0.2227457827124</v>
      </c>
      <c r="M44" s="9" t="str">
        <f t="shared" si="17"/>
        <v>Incremental</v>
      </c>
      <c r="N44" s="9" t="str">
        <f>D44</f>
        <v>focus_grp</v>
      </c>
      <c r="O44" s="9" t="str">
        <f>E44</f>
        <v>On-Peak</v>
      </c>
      <c r="P44" s="44">
        <f>IF(H44&lt;=0.1,G44, ROUND(G44,2)&amp;" (N/S)")</f>
        <v>-0.74496095882558699</v>
      </c>
      <c r="Q44" s="26" t="str">
        <f>IF(K44&lt;=0.1,J44, ROUND(J44,2)&amp; " (N/S)")</f>
        <v>-0.42 (N/S)</v>
      </c>
    </row>
    <row r="45" spans="1:17" x14ac:dyDescent="0.2">
      <c r="A45" s="2" t="s">
        <v>151</v>
      </c>
      <c r="B45" s="2" t="s">
        <v>9</v>
      </c>
      <c r="C45" s="2" t="s">
        <v>76</v>
      </c>
      <c r="D45" s="2" t="s">
        <v>116</v>
      </c>
      <c r="E45" s="2" t="s">
        <v>67</v>
      </c>
      <c r="G45" s="2">
        <f>INDEX('R01a Combine Dummy Parms'!$A$4:$L$508,MATCH('R01a Energy Impacts'!$N$1&amp;"_"&amp;'R01a Energy Impacts'!G$15&amp;"_"&amp;'R01a Energy Impacts'!$B45&amp;"_"&amp;'R01a Energy Impacts'!$C45&amp;"_"&amp;'R01a Energy Impacts'!$D45&amp;"_"&amp;'R01a Energy Impacts'!$E45,'R01a Combine Dummy Parms'!$Q$4:$Q$508,0),MATCH('R01a Energy Impacts'!G$16,'R01a Combine Dummy Parms'!$A$3:$L$3,0))</f>
        <v>-0.29296909166381702</v>
      </c>
      <c r="H45" s="2">
        <f>INDEX('R01a Combine Dummy Parms'!$A$4:$L$508,MATCH('R01a Energy Impacts'!$N$1&amp;"_"&amp;'R01a Energy Impacts'!H$15&amp;"_"&amp;'R01a Energy Impacts'!$B45&amp;"_"&amp;'R01a Energy Impacts'!$C45&amp;"_"&amp;'R01a Energy Impacts'!$D45&amp;"_"&amp;'R01a Energy Impacts'!$E45,'R01a Combine Dummy Parms'!$Q$4:$Q$508,0),MATCH('R01a Energy Impacts'!H$16,'R01a Combine Dummy Parms'!$A$3:$L$3,0))</f>
        <v>0.161606372879045</v>
      </c>
      <c r="J45" s="2">
        <f>INDEX('R01a Combine Dummy Parms'!$A$4:$L$508,MATCH('R01a Energy Impacts'!$N$1&amp;"_"&amp;'R01a Energy Impacts'!J$15&amp;"_"&amp;'R01a Energy Impacts'!$B45&amp;"_"&amp;'R01a Energy Impacts'!$C45&amp;"_"&amp;'R01a Energy Impacts'!$D45&amp;"_"&amp;'R01a Energy Impacts'!$E45,'R01a Combine Dummy Parms'!$Q$4:$Q$508,0),MATCH('R01a Energy Impacts'!J$16,'R01a Combine Dummy Parms'!$A$3:$L$3,0))</f>
        <v>-0.325025776734153</v>
      </c>
      <c r="K45" s="2">
        <f>INDEX('R01a Combine Dummy Parms'!$A$4:$L$508,MATCH('R01a Energy Impacts'!$N$1&amp;"_"&amp;'R01a Energy Impacts'!K$15&amp;"_"&amp;'R01a Energy Impacts'!$B45&amp;"_"&amp;'R01a Energy Impacts'!$C45&amp;"_"&amp;'R01a Energy Impacts'!$D45&amp;"_"&amp;'R01a Energy Impacts'!$E45,'R01a Combine Dummy Parms'!$Q$4:$Q$508,0),MATCH('R01a Energy Impacts'!K$16,'R01a Combine Dummy Parms'!$A$3:$L$3,0))</f>
        <v>0.31739329590873799</v>
      </c>
      <c r="M45" s="9" t="str">
        <f t="shared" si="17"/>
        <v>Incremental</v>
      </c>
      <c r="N45" s="9" t="str">
        <f t="shared" ref="N45:N47" si="26">D45</f>
        <v>focus_grp</v>
      </c>
      <c r="O45" s="9" t="str">
        <f t="shared" ref="O45:O47" si="27">E45</f>
        <v>Mid-Peak</v>
      </c>
      <c r="P45" s="44" t="str">
        <f t="shared" ref="P45:P47" si="28">IF(H45&lt;=0.1,G45, ROUND(G45,2)&amp;" (N/S)")</f>
        <v>-0.29 (N/S)</v>
      </c>
      <c r="Q45" s="26" t="str">
        <f t="shared" ref="Q45:Q47" si="29">IF(K45&lt;=0.1,J45, ROUND(J45,2)&amp; " (N/S)")</f>
        <v>-0.33 (N/S)</v>
      </c>
    </row>
    <row r="46" spans="1:17" x14ac:dyDescent="0.2">
      <c r="A46" s="2" t="s">
        <v>151</v>
      </c>
      <c r="B46" s="2" t="s">
        <v>9</v>
      </c>
      <c r="C46" s="2" t="s">
        <v>76</v>
      </c>
      <c r="D46" s="2" t="s">
        <v>116</v>
      </c>
      <c r="E46" s="2" t="s">
        <v>68</v>
      </c>
      <c r="G46" s="2">
        <f>INDEX('R01a Combine Dummy Parms'!$A$4:$L$508,MATCH('R01a Energy Impacts'!$N$1&amp;"_"&amp;'R01a Energy Impacts'!G$15&amp;"_"&amp;'R01a Energy Impacts'!$B46&amp;"_"&amp;'R01a Energy Impacts'!$C46&amp;"_"&amp;'R01a Energy Impacts'!$D46&amp;"_"&amp;'R01a Energy Impacts'!$E46,'R01a Combine Dummy Parms'!$Q$4:$Q$508,0),MATCH('R01a Energy Impacts'!G$16,'R01a Combine Dummy Parms'!$A$3:$L$3,0))</f>
        <v>3.2748692547679599E-2</v>
      </c>
      <c r="H46" s="2">
        <f>INDEX('R01a Combine Dummy Parms'!$A$4:$L$508,MATCH('R01a Energy Impacts'!$N$1&amp;"_"&amp;'R01a Energy Impacts'!H$15&amp;"_"&amp;'R01a Energy Impacts'!$B46&amp;"_"&amp;'R01a Energy Impacts'!$C46&amp;"_"&amp;'R01a Energy Impacts'!$D46&amp;"_"&amp;'R01a Energy Impacts'!$E46,'R01a Combine Dummy Parms'!$Q$4:$Q$508,0),MATCH('R01a Energy Impacts'!H$16,'R01a Combine Dummy Parms'!$A$3:$L$3,0))</f>
        <v>0.928554809927991</v>
      </c>
      <c r="J46" s="2">
        <f>INDEX('R01a Combine Dummy Parms'!$A$4:$L$508,MATCH('R01a Energy Impacts'!$N$1&amp;"_"&amp;'R01a Energy Impacts'!J$15&amp;"_"&amp;'R01a Energy Impacts'!$B46&amp;"_"&amp;'R01a Energy Impacts'!$C46&amp;"_"&amp;'R01a Energy Impacts'!$D46&amp;"_"&amp;'R01a Energy Impacts'!$E46,'R01a Combine Dummy Parms'!$Q$4:$Q$508,0),MATCH('R01a Energy Impacts'!J$16,'R01a Combine Dummy Parms'!$A$3:$L$3,0))</f>
        <v>-0.28181673633381299</v>
      </c>
      <c r="K46" s="2">
        <f>INDEX('R01a Combine Dummy Parms'!$A$4:$L$508,MATCH('R01a Energy Impacts'!$N$1&amp;"_"&amp;'R01a Energy Impacts'!K$15&amp;"_"&amp;'R01a Energy Impacts'!$B46&amp;"_"&amp;'R01a Energy Impacts'!$C46&amp;"_"&amp;'R01a Energy Impacts'!$D46&amp;"_"&amp;'R01a Energy Impacts'!$E46,'R01a Combine Dummy Parms'!$Q$4:$Q$508,0),MATCH('R01a Energy Impacts'!K$16,'R01a Combine Dummy Parms'!$A$3:$L$3,0))</f>
        <v>0.72434037410105601</v>
      </c>
      <c r="M46" s="9" t="str">
        <f t="shared" si="17"/>
        <v>Incremental</v>
      </c>
      <c r="N46" s="9" t="str">
        <f t="shared" si="26"/>
        <v>focus_grp</v>
      </c>
      <c r="O46" s="9" t="str">
        <f t="shared" si="27"/>
        <v>Off-Peak</v>
      </c>
      <c r="P46" s="44" t="str">
        <f t="shared" si="28"/>
        <v>0.03 (N/S)</v>
      </c>
      <c r="Q46" s="26" t="str">
        <f t="shared" si="29"/>
        <v>-0.28 (N/S)</v>
      </c>
    </row>
    <row r="47" spans="1:17" x14ac:dyDescent="0.2">
      <c r="A47" s="2" t="s">
        <v>151</v>
      </c>
      <c r="B47" s="2" t="s">
        <v>9</v>
      </c>
      <c r="C47" s="2" t="s">
        <v>76</v>
      </c>
      <c r="D47" s="2" t="s">
        <v>116</v>
      </c>
      <c r="E47" s="2" t="s">
        <v>69</v>
      </c>
      <c r="G47" s="2">
        <f>INDEX('R01a Combine Dummy Parms'!$A$4:$L$508,MATCH('R01a Energy Impacts'!$N$1&amp;"_"&amp;'R01a Energy Impacts'!G$15&amp;"_"&amp;'R01a Energy Impacts'!$B47&amp;"_"&amp;'R01a Energy Impacts'!$C47&amp;"_"&amp;'R01a Energy Impacts'!$D47&amp;"_"&amp;'R01a Energy Impacts'!$E47,'R01a Combine Dummy Parms'!$Q$4:$Q$508,0),MATCH('R01a Energy Impacts'!G$16,'R01a Combine Dummy Parms'!$A$3:$L$3,0))</f>
        <v>-1.2508885907373399</v>
      </c>
      <c r="H47" s="2">
        <f>INDEX('R01a Combine Dummy Parms'!$A$4:$L$508,MATCH('R01a Energy Impacts'!$N$1&amp;"_"&amp;'R01a Energy Impacts'!H$15&amp;"_"&amp;'R01a Energy Impacts'!$B47&amp;"_"&amp;'R01a Energy Impacts'!$C47&amp;"_"&amp;'R01a Energy Impacts'!$D47&amp;"_"&amp;'R01a Energy Impacts'!$E47,'R01a Combine Dummy Parms'!$Q$4:$Q$508,0),MATCH('R01a Energy Impacts'!H$16,'R01a Combine Dummy Parms'!$A$3:$L$3,0))</f>
        <v>0.115626511200121</v>
      </c>
      <c r="J47" s="2">
        <f>INDEX('R01a Combine Dummy Parms'!$A$4:$L$508,MATCH('R01a Energy Impacts'!$N$1&amp;"_"&amp;'R01a Energy Impacts'!J$15&amp;"_"&amp;'R01a Energy Impacts'!$B47&amp;"_"&amp;'R01a Energy Impacts'!$C47&amp;"_"&amp;'R01a Energy Impacts'!$D47&amp;"_"&amp;'R01a Energy Impacts'!$E47,'R01a Combine Dummy Parms'!$Q$4:$Q$508,0),MATCH('R01a Energy Impacts'!J$16,'R01a Combine Dummy Parms'!$A$3:$L$3,0))</f>
        <v>-0.24313178467871499</v>
      </c>
      <c r="K47" s="2">
        <f>INDEX('R01a Combine Dummy Parms'!$A$4:$L$508,MATCH('R01a Energy Impacts'!$N$1&amp;"_"&amp;'R01a Energy Impacts'!K$15&amp;"_"&amp;'R01a Energy Impacts'!$B47&amp;"_"&amp;'R01a Energy Impacts'!$C47&amp;"_"&amp;'R01a Energy Impacts'!$D47&amp;"_"&amp;'R01a Energy Impacts'!$E47,'R01a Combine Dummy Parms'!$Q$4:$Q$508,0),MATCH('R01a Energy Impacts'!K$16,'R01a Combine Dummy Parms'!$A$3:$L$3,0))</f>
        <v>0.87511465215196904</v>
      </c>
      <c r="M47" s="9" t="str">
        <f t="shared" si="17"/>
        <v>Incremental</v>
      </c>
      <c r="N47" s="9" t="str">
        <f t="shared" si="26"/>
        <v>focus_grp</v>
      </c>
      <c r="O47" s="9" t="str">
        <f t="shared" si="27"/>
        <v>Weekend Off-Peak</v>
      </c>
      <c r="P47" s="44" t="str">
        <f t="shared" si="28"/>
        <v>-1.25 (N/S)</v>
      </c>
      <c r="Q47" s="26" t="str">
        <f t="shared" si="29"/>
        <v>-0.24 (N/S)</v>
      </c>
    </row>
    <row r="48" spans="1:17" x14ac:dyDescent="0.2">
      <c r="M48" s="41"/>
      <c r="N48" s="42"/>
      <c r="O48" s="42"/>
      <c r="P48" s="42"/>
      <c r="Q48" s="43"/>
    </row>
    <row r="49" spans="1:17" x14ac:dyDescent="0.2">
      <c r="A49" s="2" t="s">
        <v>151</v>
      </c>
      <c r="B49" s="2" t="s">
        <v>9</v>
      </c>
      <c r="C49" s="2" t="s">
        <v>77</v>
      </c>
      <c r="D49" s="2" t="s">
        <v>119</v>
      </c>
      <c r="E49" s="2" t="s">
        <v>66</v>
      </c>
      <c r="G49" s="2">
        <f>INDEX('R01a Combine Dummy Parms'!$A$4:$L$508,MATCH('R01a Energy Impacts'!$N$1&amp;"_"&amp;'R01a Energy Impacts'!G$15&amp;"_"&amp;'R01a Energy Impacts'!$B49&amp;"_"&amp;'R01a Energy Impacts'!$C49&amp;"_"&amp;'R01a Energy Impacts'!$D49&amp;"_"&amp;'R01a Energy Impacts'!$E49,'R01a Combine Dummy Parms'!$Q$4:$Q$508,0),MATCH('R01a Energy Impacts'!G$16,'R01a Combine Dummy Parms'!$A$3:$L$3,0))</f>
        <v>0.18011236002252001</v>
      </c>
      <c r="H49" s="2">
        <f>INDEX('R01a Combine Dummy Parms'!$A$4:$L$508,MATCH('R01a Energy Impacts'!$N$1&amp;"_"&amp;'R01a Energy Impacts'!H$15&amp;"_"&amp;'R01a Energy Impacts'!$B49&amp;"_"&amp;'R01a Energy Impacts'!$C49&amp;"_"&amp;'R01a Energy Impacts'!$D49&amp;"_"&amp;'R01a Energy Impacts'!$E49,'R01a Combine Dummy Parms'!$Q$4:$Q$508,0),MATCH('R01a Energy Impacts'!H$16,'R01a Combine Dummy Parms'!$A$3:$L$3,0))</f>
        <v>0.40633428013906803</v>
      </c>
      <c r="J49" s="2">
        <f>INDEX('R01a Combine Dummy Parms'!$A$4:$L$508,MATCH('R01a Energy Impacts'!$N$1&amp;"_"&amp;'R01a Energy Impacts'!J$15&amp;"_"&amp;'R01a Energy Impacts'!$B49&amp;"_"&amp;'R01a Energy Impacts'!$C49&amp;"_"&amp;'R01a Energy Impacts'!$D49&amp;"_"&amp;'R01a Energy Impacts'!$E49,'R01a Combine Dummy Parms'!$Q$4:$Q$508,0),MATCH('R01a Energy Impacts'!J$16,'R01a Combine Dummy Parms'!$A$3:$L$3,0))</f>
        <v>-0.265211186786383</v>
      </c>
      <c r="K49" s="2">
        <f>INDEX('R01a Combine Dummy Parms'!$A$4:$L$508,MATCH('R01a Energy Impacts'!$N$1&amp;"_"&amp;'R01a Energy Impacts'!K$15&amp;"_"&amp;'R01a Energy Impacts'!$B49&amp;"_"&amp;'R01a Energy Impacts'!$C49&amp;"_"&amp;'R01a Energy Impacts'!$D49&amp;"_"&amp;'R01a Energy Impacts'!$E49,'R01a Combine Dummy Parms'!$Q$4:$Q$508,0),MATCH('R01a Energy Impacts'!K$16,'R01a Combine Dummy Parms'!$A$3:$L$3,0))</f>
        <v>3.7864939438406901E-2</v>
      </c>
      <c r="M49" s="9" t="str">
        <f t="shared" si="17"/>
        <v>Incremental</v>
      </c>
      <c r="N49" s="9" t="str">
        <f>D49</f>
        <v>ko_breakfast</v>
      </c>
      <c r="O49" s="9" t="str">
        <f>E49</f>
        <v>On-Peak</v>
      </c>
      <c r="P49" s="44" t="str">
        <f>IF(H49&lt;=0.1,G49, ROUND(G49,2)&amp;" (N/S)")</f>
        <v>0.18 (N/S)</v>
      </c>
      <c r="Q49" s="26">
        <f>IF(K49&lt;=0.1,J49, ROUND(J49,2)&amp; " (N/S)")</f>
        <v>-0.265211186786383</v>
      </c>
    </row>
    <row r="50" spans="1:17" x14ac:dyDescent="0.2">
      <c r="A50" s="2" t="s">
        <v>151</v>
      </c>
      <c r="B50" s="2" t="s">
        <v>9</v>
      </c>
      <c r="C50" s="2" t="s">
        <v>77</v>
      </c>
      <c r="D50" s="2" t="s">
        <v>119</v>
      </c>
      <c r="E50" s="2" t="s">
        <v>67</v>
      </c>
      <c r="G50" s="2">
        <f>INDEX('R01a Combine Dummy Parms'!$A$4:$L$508,MATCH('R01a Energy Impacts'!$N$1&amp;"_"&amp;'R01a Energy Impacts'!G$15&amp;"_"&amp;'R01a Energy Impacts'!$B50&amp;"_"&amp;'R01a Energy Impacts'!$C50&amp;"_"&amp;'R01a Energy Impacts'!$D50&amp;"_"&amp;'R01a Energy Impacts'!$E50,'R01a Combine Dummy Parms'!$Q$4:$Q$508,0),MATCH('R01a Energy Impacts'!G$16,'R01a Combine Dummy Parms'!$A$3:$L$3,0))</f>
        <v>1.21489940158707E-2</v>
      </c>
      <c r="H50" s="2">
        <f>INDEX('R01a Combine Dummy Parms'!$A$4:$L$508,MATCH('R01a Energy Impacts'!$N$1&amp;"_"&amp;'R01a Energy Impacts'!H$15&amp;"_"&amp;'R01a Energy Impacts'!$B50&amp;"_"&amp;'R01a Energy Impacts'!$C50&amp;"_"&amp;'R01a Energy Impacts'!$D50&amp;"_"&amp;'R01a Energy Impacts'!$E50,'R01a Combine Dummy Parms'!$Q$4:$Q$508,0),MATCH('R01a Energy Impacts'!H$16,'R01a Combine Dummy Parms'!$A$3:$L$3,0))</f>
        <v>0.93709480565881398</v>
      </c>
      <c r="J50" s="2">
        <f>INDEX('R01a Combine Dummy Parms'!$A$4:$L$508,MATCH('R01a Energy Impacts'!$N$1&amp;"_"&amp;'R01a Energy Impacts'!J$15&amp;"_"&amp;'R01a Energy Impacts'!$B50&amp;"_"&amp;'R01a Energy Impacts'!$C50&amp;"_"&amp;'R01a Energy Impacts'!$D50&amp;"_"&amp;'R01a Energy Impacts'!$E50,'R01a Combine Dummy Parms'!$Q$4:$Q$508,0),MATCH('R01a Energy Impacts'!J$16,'R01a Combine Dummy Parms'!$A$3:$L$3,0))</f>
        <v>-0.23830771860975</v>
      </c>
      <c r="K50" s="2">
        <f>INDEX('R01a Combine Dummy Parms'!$A$4:$L$508,MATCH('R01a Energy Impacts'!$N$1&amp;"_"&amp;'R01a Energy Impacts'!K$15&amp;"_"&amp;'R01a Energy Impacts'!$B50&amp;"_"&amp;'R01a Energy Impacts'!$C50&amp;"_"&amp;'R01a Energy Impacts'!$D50&amp;"_"&amp;'R01a Energy Impacts'!$E50,'R01a Combine Dummy Parms'!$Q$4:$Q$508,0),MATCH('R01a Energy Impacts'!K$16,'R01a Combine Dummy Parms'!$A$3:$L$3,0))</f>
        <v>6.4713476053299898E-2</v>
      </c>
      <c r="M50" s="9" t="str">
        <f t="shared" si="17"/>
        <v>Incremental</v>
      </c>
      <c r="N50" s="9" t="str">
        <f t="shared" ref="N50:N52" si="30">D50</f>
        <v>ko_breakfast</v>
      </c>
      <c r="O50" s="9" t="str">
        <f t="shared" ref="O50:O52" si="31">E50</f>
        <v>Mid-Peak</v>
      </c>
      <c r="P50" s="44" t="str">
        <f t="shared" ref="P50:P52" si="32">IF(H50&lt;=0.1,G50, ROUND(G50,2)&amp;" (N/S)")</f>
        <v>0.01 (N/S)</v>
      </c>
      <c r="Q50" s="26">
        <f t="shared" ref="Q50:Q52" si="33">IF(K50&lt;=0.1,J50, ROUND(J50,2)&amp; " (N/S)")</f>
        <v>-0.23830771860975</v>
      </c>
    </row>
    <row r="51" spans="1:17" x14ac:dyDescent="0.2">
      <c r="A51" s="2" t="s">
        <v>151</v>
      </c>
      <c r="B51" s="2" t="s">
        <v>9</v>
      </c>
      <c r="C51" s="2" t="s">
        <v>77</v>
      </c>
      <c r="D51" s="2" t="s">
        <v>119</v>
      </c>
      <c r="E51" s="2" t="s">
        <v>68</v>
      </c>
      <c r="G51" s="2">
        <f>INDEX('R01a Combine Dummy Parms'!$A$4:$L$508,MATCH('R01a Energy Impacts'!$N$1&amp;"_"&amp;'R01a Energy Impacts'!G$15&amp;"_"&amp;'R01a Energy Impacts'!$B51&amp;"_"&amp;'R01a Energy Impacts'!$C51&amp;"_"&amp;'R01a Energy Impacts'!$D51&amp;"_"&amp;'R01a Energy Impacts'!$E51,'R01a Combine Dummy Parms'!$Q$4:$Q$508,0),MATCH('R01a Energy Impacts'!G$16,'R01a Combine Dummy Parms'!$A$3:$L$3,0))</f>
        <v>-7.7198036246720295E-2</v>
      </c>
      <c r="H51" s="2">
        <f>INDEX('R01a Combine Dummy Parms'!$A$4:$L$508,MATCH('R01a Energy Impacts'!$N$1&amp;"_"&amp;'R01a Energy Impacts'!H$15&amp;"_"&amp;'R01a Energy Impacts'!$B51&amp;"_"&amp;'R01a Energy Impacts'!$C51&amp;"_"&amp;'R01a Energy Impacts'!$D51&amp;"_"&amp;'R01a Energy Impacts'!$E51,'R01a Combine Dummy Parms'!$Q$4:$Q$508,0),MATCH('R01a Energy Impacts'!H$16,'R01a Combine Dummy Parms'!$A$3:$L$3,0))</f>
        <v>0.78400337096295802</v>
      </c>
      <c r="J51" s="2">
        <f>INDEX('R01a Combine Dummy Parms'!$A$4:$L$508,MATCH('R01a Energy Impacts'!$N$1&amp;"_"&amp;'R01a Energy Impacts'!J$15&amp;"_"&amp;'R01a Energy Impacts'!$B51&amp;"_"&amp;'R01a Energy Impacts'!$C51&amp;"_"&amp;'R01a Energy Impacts'!$D51&amp;"_"&amp;'R01a Energy Impacts'!$E51,'R01a Combine Dummy Parms'!$Q$4:$Q$508,0),MATCH('R01a Energy Impacts'!J$16,'R01a Combine Dummy Parms'!$A$3:$L$3,0))</f>
        <v>-3.6131738769214203E-2</v>
      </c>
      <c r="K51" s="2">
        <f>INDEX('R01a Combine Dummy Parms'!$A$4:$L$508,MATCH('R01a Energy Impacts'!$N$1&amp;"_"&amp;'R01a Energy Impacts'!K$15&amp;"_"&amp;'R01a Energy Impacts'!$B51&amp;"_"&amp;'R01a Energy Impacts'!$C51&amp;"_"&amp;'R01a Energy Impacts'!$D51&amp;"_"&amp;'R01a Energy Impacts'!$E51,'R01a Combine Dummy Parms'!$Q$4:$Q$508,0),MATCH('R01a Energy Impacts'!K$16,'R01a Combine Dummy Parms'!$A$3:$L$3,0))</f>
        <v>0.91349530728415695</v>
      </c>
      <c r="M51" s="9" t="str">
        <f t="shared" si="17"/>
        <v>Incremental</v>
      </c>
      <c r="N51" s="9" t="str">
        <f t="shared" si="30"/>
        <v>ko_breakfast</v>
      </c>
      <c r="O51" s="9" t="str">
        <f t="shared" si="31"/>
        <v>Off-Peak</v>
      </c>
      <c r="P51" s="44" t="str">
        <f t="shared" si="32"/>
        <v>-0.08 (N/S)</v>
      </c>
      <c r="Q51" s="26" t="str">
        <f t="shared" si="33"/>
        <v>-0.04 (N/S)</v>
      </c>
    </row>
    <row r="52" spans="1:17" x14ac:dyDescent="0.2">
      <c r="A52" s="2" t="s">
        <v>151</v>
      </c>
      <c r="B52" s="2" t="s">
        <v>9</v>
      </c>
      <c r="C52" s="2" t="s">
        <v>77</v>
      </c>
      <c r="D52" s="2" t="s">
        <v>119</v>
      </c>
      <c r="E52" s="2" t="s">
        <v>69</v>
      </c>
      <c r="G52" s="2">
        <f>INDEX('R01a Combine Dummy Parms'!$A$4:$L$508,MATCH('R01a Energy Impacts'!$N$1&amp;"_"&amp;'R01a Energy Impacts'!G$15&amp;"_"&amp;'R01a Energy Impacts'!$B52&amp;"_"&amp;'R01a Energy Impacts'!$C52&amp;"_"&amp;'R01a Energy Impacts'!$D52&amp;"_"&amp;'R01a Energy Impacts'!$E52,'R01a Combine Dummy Parms'!$Q$4:$Q$508,0),MATCH('R01a Energy Impacts'!G$16,'R01a Combine Dummy Parms'!$A$3:$L$3,0))</f>
        <v>0.172446296935998</v>
      </c>
      <c r="H52" s="2">
        <f>INDEX('R01a Combine Dummy Parms'!$A$4:$L$508,MATCH('R01a Energy Impacts'!$N$1&amp;"_"&amp;'R01a Energy Impacts'!H$15&amp;"_"&amp;'R01a Energy Impacts'!$B52&amp;"_"&amp;'R01a Energy Impacts'!$C52&amp;"_"&amp;'R01a Energy Impacts'!$D52&amp;"_"&amp;'R01a Energy Impacts'!$E52,'R01a Combine Dummy Parms'!$Q$4:$Q$508,0),MATCH('R01a Energy Impacts'!H$16,'R01a Combine Dummy Parms'!$A$3:$L$3,0))</f>
        <v>0.76980876750301297</v>
      </c>
      <c r="J52" s="2">
        <f>INDEX('R01a Combine Dummy Parms'!$A$4:$L$508,MATCH('R01a Energy Impacts'!$N$1&amp;"_"&amp;'R01a Energy Impacts'!J$15&amp;"_"&amp;'R01a Energy Impacts'!$B52&amp;"_"&amp;'R01a Energy Impacts'!$C52&amp;"_"&amp;'R01a Energy Impacts'!$D52&amp;"_"&amp;'R01a Energy Impacts'!$E52,'R01a Combine Dummy Parms'!$Q$4:$Q$508,0),MATCH('R01a Energy Impacts'!J$16,'R01a Combine Dummy Parms'!$A$3:$L$3,0))</f>
        <v>-0.68679534440050105</v>
      </c>
      <c r="K52" s="2">
        <f>INDEX('R01a Combine Dummy Parms'!$A$4:$L$508,MATCH('R01a Energy Impacts'!$N$1&amp;"_"&amp;'R01a Energy Impacts'!K$15&amp;"_"&amp;'R01a Energy Impacts'!$B52&amp;"_"&amp;'R01a Energy Impacts'!$C52&amp;"_"&amp;'R01a Energy Impacts'!$D52&amp;"_"&amp;'R01a Energy Impacts'!$E52,'R01a Combine Dummy Parms'!$Q$4:$Q$508,0),MATCH('R01a Energy Impacts'!K$16,'R01a Combine Dummy Parms'!$A$3:$L$3,0))</f>
        <v>0.173610673016525</v>
      </c>
      <c r="M52" s="9" t="str">
        <f t="shared" si="17"/>
        <v>Incremental</v>
      </c>
      <c r="N52" s="9" t="str">
        <f t="shared" si="30"/>
        <v>ko_breakfast</v>
      </c>
      <c r="O52" s="9" t="str">
        <f t="shared" si="31"/>
        <v>Weekend Off-Peak</v>
      </c>
      <c r="P52" s="44" t="str">
        <f t="shared" si="32"/>
        <v>0.17 (N/S)</v>
      </c>
      <c r="Q52" s="26" t="str">
        <f t="shared" si="33"/>
        <v>-0.69 (N/S)</v>
      </c>
    </row>
    <row r="53" spans="1:17" x14ac:dyDescent="0.2">
      <c r="M53" s="41"/>
      <c r="N53" s="42"/>
      <c r="O53" s="42"/>
      <c r="P53" s="42"/>
      <c r="Q53" s="43"/>
    </row>
    <row r="54" spans="1:17" x14ac:dyDescent="0.2">
      <c r="A54" s="2" t="s">
        <v>151</v>
      </c>
      <c r="B54" s="2" t="s">
        <v>9</v>
      </c>
      <c r="C54" s="2" t="s">
        <v>78</v>
      </c>
      <c r="D54" s="2" t="s">
        <v>121</v>
      </c>
      <c r="E54" s="2" t="s">
        <v>66</v>
      </c>
      <c r="G54" s="2">
        <f>INDEX('R01a Combine Dummy Parms'!$A$4:$L$508,MATCH('R01a Energy Impacts'!$N$1&amp;"_"&amp;'R01a Energy Impacts'!G$15&amp;"_"&amp;'R01a Energy Impacts'!$B54&amp;"_"&amp;'R01a Energy Impacts'!$C54&amp;"_"&amp;'R01a Energy Impacts'!$D54&amp;"_"&amp;'R01a Energy Impacts'!$E54,'R01a Combine Dummy Parms'!$Q$4:$Q$508,0),MATCH('R01a Energy Impacts'!G$16,'R01a Combine Dummy Parms'!$A$3:$L$3,0))</f>
        <v>-0.59119723143758895</v>
      </c>
      <c r="H54" s="2">
        <f>INDEX('R01a Combine Dummy Parms'!$A$4:$L$508,MATCH('R01a Energy Impacts'!$N$1&amp;"_"&amp;'R01a Energy Impacts'!H$15&amp;"_"&amp;'R01a Energy Impacts'!$B54&amp;"_"&amp;'R01a Energy Impacts'!$C54&amp;"_"&amp;'R01a Energy Impacts'!$D54&amp;"_"&amp;'R01a Energy Impacts'!$E54,'R01a Combine Dummy Parms'!$Q$4:$Q$508,0),MATCH('R01a Energy Impacts'!H$16,'R01a Combine Dummy Parms'!$A$3:$L$3,0))</f>
        <v>2.77296732428358E-2</v>
      </c>
      <c r="J54" s="2">
        <f>INDEX('R01a Combine Dummy Parms'!$A$4:$L$508,MATCH('R01a Energy Impacts'!$N$1&amp;"_"&amp;'R01a Energy Impacts'!J$15&amp;"_"&amp;'R01a Energy Impacts'!$B54&amp;"_"&amp;'R01a Energy Impacts'!$C54&amp;"_"&amp;'R01a Energy Impacts'!$D54&amp;"_"&amp;'R01a Energy Impacts'!$E54,'R01a Combine Dummy Parms'!$Q$4:$Q$508,0),MATCH('R01a Energy Impacts'!J$16,'R01a Combine Dummy Parms'!$A$3:$L$3,0))</f>
        <v>-0.39818753393008499</v>
      </c>
      <c r="K54" s="2">
        <f>INDEX('R01a Combine Dummy Parms'!$A$4:$L$508,MATCH('R01a Energy Impacts'!$N$1&amp;"_"&amp;'R01a Energy Impacts'!K$15&amp;"_"&amp;'R01a Energy Impacts'!$B54&amp;"_"&amp;'R01a Energy Impacts'!$C54&amp;"_"&amp;'R01a Energy Impacts'!$D54&amp;"_"&amp;'R01a Energy Impacts'!$E54,'R01a Combine Dummy Parms'!$Q$4:$Q$508,0),MATCH('R01a Energy Impacts'!K$16,'R01a Combine Dummy Parms'!$A$3:$L$3,0))</f>
        <v>0.132724884311927</v>
      </c>
      <c r="M54" s="9" t="str">
        <f t="shared" si="17"/>
        <v>Incremental</v>
      </c>
      <c r="N54" s="9" t="str">
        <f>D54</f>
        <v>open_house</v>
      </c>
      <c r="O54" s="9" t="str">
        <f>E54</f>
        <v>On-Peak</v>
      </c>
      <c r="P54" s="44">
        <f>IF(H54&lt;=0.1,G54, ROUND(G54,2)&amp;" (N/S)")</f>
        <v>-0.59119723143758895</v>
      </c>
      <c r="Q54" s="26" t="str">
        <f>IF(K54&lt;=0.1,J54, ROUND(J54,2)&amp; " (N/S)")</f>
        <v>-0.4 (N/S)</v>
      </c>
    </row>
    <row r="55" spans="1:17" x14ac:dyDescent="0.2">
      <c r="A55" s="2" t="s">
        <v>151</v>
      </c>
      <c r="B55" s="2" t="s">
        <v>9</v>
      </c>
      <c r="C55" s="2" t="s">
        <v>78</v>
      </c>
      <c r="D55" s="2" t="s">
        <v>121</v>
      </c>
      <c r="E55" s="2" t="s">
        <v>67</v>
      </c>
      <c r="G55" s="2">
        <f>INDEX('R01a Combine Dummy Parms'!$A$4:$L$508,MATCH('R01a Energy Impacts'!$N$1&amp;"_"&amp;'R01a Energy Impacts'!G$15&amp;"_"&amp;'R01a Energy Impacts'!$B55&amp;"_"&amp;'R01a Energy Impacts'!$C55&amp;"_"&amp;'R01a Energy Impacts'!$D55&amp;"_"&amp;'R01a Energy Impacts'!$E55,'R01a Combine Dummy Parms'!$Q$4:$Q$508,0),MATCH('R01a Energy Impacts'!G$16,'R01a Combine Dummy Parms'!$A$3:$L$3,0))</f>
        <v>-0.61123854005297595</v>
      </c>
      <c r="H55" s="2">
        <f>INDEX('R01a Combine Dummy Parms'!$A$4:$L$508,MATCH('R01a Energy Impacts'!$N$1&amp;"_"&amp;'R01a Energy Impacts'!H$15&amp;"_"&amp;'R01a Energy Impacts'!$B55&amp;"_"&amp;'R01a Energy Impacts'!$C55&amp;"_"&amp;'R01a Energy Impacts'!$D55&amp;"_"&amp;'R01a Energy Impacts'!$E55,'R01a Combine Dummy Parms'!$Q$4:$Q$508,0),MATCH('R01a Energy Impacts'!H$16,'R01a Combine Dummy Parms'!$A$3:$L$3,0))</f>
        <v>1.4085578630815099E-2</v>
      </c>
      <c r="J55" s="2">
        <f>INDEX('R01a Combine Dummy Parms'!$A$4:$L$508,MATCH('R01a Energy Impacts'!$N$1&amp;"_"&amp;'R01a Energy Impacts'!J$15&amp;"_"&amp;'R01a Energy Impacts'!$B55&amp;"_"&amp;'R01a Energy Impacts'!$C55&amp;"_"&amp;'R01a Energy Impacts'!$D55&amp;"_"&amp;'R01a Energy Impacts'!$E55,'R01a Combine Dummy Parms'!$Q$4:$Q$508,0),MATCH('R01a Energy Impacts'!J$16,'R01a Combine Dummy Parms'!$A$3:$L$3,0))</f>
        <v>-0.54124316425810903</v>
      </c>
      <c r="K55" s="2">
        <f>INDEX('R01a Combine Dummy Parms'!$A$4:$L$508,MATCH('R01a Energy Impacts'!$N$1&amp;"_"&amp;'R01a Energy Impacts'!K$15&amp;"_"&amp;'R01a Energy Impacts'!$B55&amp;"_"&amp;'R01a Energy Impacts'!$C55&amp;"_"&amp;'R01a Energy Impacts'!$D55&amp;"_"&amp;'R01a Energy Impacts'!$E55,'R01a Combine Dummy Parms'!$Q$4:$Q$508,0),MATCH('R01a Energy Impacts'!K$16,'R01a Combine Dummy Parms'!$A$3:$L$3,0))</f>
        <v>3.6739681408506801E-2</v>
      </c>
      <c r="M55" s="9" t="str">
        <f t="shared" si="17"/>
        <v>Incremental</v>
      </c>
      <c r="N55" s="9" t="str">
        <f t="shared" ref="N55:N57" si="34">D55</f>
        <v>open_house</v>
      </c>
      <c r="O55" s="9" t="str">
        <f t="shared" ref="O55:O57" si="35">E55</f>
        <v>Mid-Peak</v>
      </c>
      <c r="P55" s="44">
        <f t="shared" ref="P55:P57" si="36">IF(H55&lt;=0.1,G55, ROUND(G55,2)&amp;" (N/S)")</f>
        <v>-0.61123854005297595</v>
      </c>
      <c r="Q55" s="26">
        <f t="shared" ref="Q55:Q57" si="37">IF(K55&lt;=0.1,J55, ROUND(J55,2)&amp; " (N/S)")</f>
        <v>-0.54124316425810903</v>
      </c>
    </row>
    <row r="56" spans="1:17" x14ac:dyDescent="0.2">
      <c r="A56" s="2" t="s">
        <v>151</v>
      </c>
      <c r="B56" s="2" t="s">
        <v>9</v>
      </c>
      <c r="C56" s="2" t="s">
        <v>78</v>
      </c>
      <c r="D56" s="2" t="s">
        <v>121</v>
      </c>
      <c r="E56" s="2" t="s">
        <v>68</v>
      </c>
      <c r="G56" s="2">
        <f>INDEX('R01a Combine Dummy Parms'!$A$4:$L$508,MATCH('R01a Energy Impacts'!$N$1&amp;"_"&amp;'R01a Energy Impacts'!G$15&amp;"_"&amp;'R01a Energy Impacts'!$B56&amp;"_"&amp;'R01a Energy Impacts'!$C56&amp;"_"&amp;'R01a Energy Impacts'!$D56&amp;"_"&amp;'R01a Energy Impacts'!$E56,'R01a Combine Dummy Parms'!$Q$4:$Q$508,0),MATCH('R01a Energy Impacts'!G$16,'R01a Combine Dummy Parms'!$A$3:$L$3,0))</f>
        <v>-1.3191697543429599</v>
      </c>
      <c r="H56" s="2">
        <f>INDEX('R01a Combine Dummy Parms'!$A$4:$L$508,MATCH('R01a Energy Impacts'!$N$1&amp;"_"&amp;'R01a Energy Impacts'!H$15&amp;"_"&amp;'R01a Energy Impacts'!$B56&amp;"_"&amp;'R01a Energy Impacts'!$C56&amp;"_"&amp;'R01a Energy Impacts'!$D56&amp;"_"&amp;'R01a Energy Impacts'!$E56,'R01a Combine Dummy Parms'!$Q$4:$Q$508,0),MATCH('R01a Energy Impacts'!H$16,'R01a Combine Dummy Parms'!$A$3:$L$3,0))</f>
        <v>3.2367870585766202E-3</v>
      </c>
      <c r="J56" s="2">
        <f>INDEX('R01a Combine Dummy Parms'!$A$4:$L$508,MATCH('R01a Energy Impacts'!$N$1&amp;"_"&amp;'R01a Energy Impacts'!J$15&amp;"_"&amp;'R01a Energy Impacts'!$B56&amp;"_"&amp;'R01a Energy Impacts'!$C56&amp;"_"&amp;'R01a Energy Impacts'!$D56&amp;"_"&amp;'R01a Energy Impacts'!$E56,'R01a Combine Dummy Parms'!$Q$4:$Q$508,0),MATCH('R01a Energy Impacts'!J$16,'R01a Combine Dummy Parms'!$A$3:$L$3,0))</f>
        <v>-0.94360230785150701</v>
      </c>
      <c r="K56" s="2">
        <f>INDEX('R01a Combine Dummy Parms'!$A$4:$L$508,MATCH('R01a Energy Impacts'!$N$1&amp;"_"&amp;'R01a Energy Impacts'!K$15&amp;"_"&amp;'R01a Energy Impacts'!$B56&amp;"_"&amp;'R01a Energy Impacts'!$C56&amp;"_"&amp;'R01a Energy Impacts'!$D56&amp;"_"&amp;'R01a Energy Impacts'!$E56,'R01a Combine Dummy Parms'!$Q$4:$Q$508,0),MATCH('R01a Energy Impacts'!K$16,'R01a Combine Dummy Parms'!$A$3:$L$3,0))</f>
        <v>1.4154353783635699E-2</v>
      </c>
      <c r="M56" s="9" t="str">
        <f t="shared" si="17"/>
        <v>Incremental</v>
      </c>
      <c r="N56" s="9" t="str">
        <f t="shared" si="34"/>
        <v>open_house</v>
      </c>
      <c r="O56" s="9" t="str">
        <f t="shared" si="35"/>
        <v>Off-Peak</v>
      </c>
      <c r="P56" s="44">
        <f t="shared" si="36"/>
        <v>-1.3191697543429599</v>
      </c>
      <c r="Q56" s="26">
        <f t="shared" si="37"/>
        <v>-0.94360230785150701</v>
      </c>
    </row>
    <row r="57" spans="1:17" x14ac:dyDescent="0.2">
      <c r="A57" s="2" t="s">
        <v>151</v>
      </c>
      <c r="B57" s="2" t="s">
        <v>9</v>
      </c>
      <c r="C57" s="2" t="s">
        <v>78</v>
      </c>
      <c r="D57" s="2" t="s">
        <v>121</v>
      </c>
      <c r="E57" s="2" t="s">
        <v>69</v>
      </c>
      <c r="G57" s="2">
        <f>INDEX('R01a Combine Dummy Parms'!$A$4:$L$508,MATCH('R01a Energy Impacts'!$N$1&amp;"_"&amp;'R01a Energy Impacts'!G$15&amp;"_"&amp;'R01a Energy Impacts'!$B57&amp;"_"&amp;'R01a Energy Impacts'!$C57&amp;"_"&amp;'R01a Energy Impacts'!$D57&amp;"_"&amp;'R01a Energy Impacts'!$E57,'R01a Combine Dummy Parms'!$Q$4:$Q$508,0),MATCH('R01a Energy Impacts'!G$16,'R01a Combine Dummy Parms'!$A$3:$L$3,0))</f>
        <v>-2.53274869346646</v>
      </c>
      <c r="H57" s="2">
        <f>INDEX('R01a Combine Dummy Parms'!$A$4:$L$508,MATCH('R01a Energy Impacts'!$N$1&amp;"_"&amp;'R01a Energy Impacts'!H$15&amp;"_"&amp;'R01a Energy Impacts'!$B57&amp;"_"&amp;'R01a Energy Impacts'!$C57&amp;"_"&amp;'R01a Energy Impacts'!$D57&amp;"_"&amp;'R01a Energy Impacts'!$E57,'R01a Combine Dummy Parms'!$Q$4:$Q$508,0),MATCH('R01a Energy Impacts'!H$16,'R01a Combine Dummy Parms'!$A$3:$L$3,0))</f>
        <v>3.9392269799517297E-3</v>
      </c>
      <c r="J57" s="2">
        <f>INDEX('R01a Combine Dummy Parms'!$A$4:$L$508,MATCH('R01a Energy Impacts'!$N$1&amp;"_"&amp;'R01a Energy Impacts'!J$15&amp;"_"&amp;'R01a Energy Impacts'!$B57&amp;"_"&amp;'R01a Energy Impacts'!$C57&amp;"_"&amp;'R01a Energy Impacts'!$D57&amp;"_"&amp;'R01a Energy Impacts'!$E57,'R01a Combine Dummy Parms'!$Q$4:$Q$508,0),MATCH('R01a Energy Impacts'!J$16,'R01a Combine Dummy Parms'!$A$3:$L$3,0))</f>
        <v>-1.35124211033869</v>
      </c>
      <c r="K57" s="2">
        <f>INDEX('R01a Combine Dummy Parms'!$A$4:$L$508,MATCH('R01a Energy Impacts'!$N$1&amp;"_"&amp;'R01a Energy Impacts'!K$15&amp;"_"&amp;'R01a Energy Impacts'!$B57&amp;"_"&amp;'R01a Energy Impacts'!$C57&amp;"_"&amp;'R01a Energy Impacts'!$D57&amp;"_"&amp;'R01a Energy Impacts'!$E57,'R01a Combine Dummy Parms'!$Q$4:$Q$508,0),MATCH('R01a Energy Impacts'!K$16,'R01a Combine Dummy Parms'!$A$3:$L$3,0))</f>
        <v>5.89011351022991E-2</v>
      </c>
      <c r="M57" s="9" t="str">
        <f t="shared" si="17"/>
        <v>Incremental</v>
      </c>
      <c r="N57" s="9" t="str">
        <f t="shared" si="34"/>
        <v>open_house</v>
      </c>
      <c r="O57" s="9" t="str">
        <f t="shared" si="35"/>
        <v>Weekend Off-Peak</v>
      </c>
      <c r="P57" s="44">
        <f t="shared" si="36"/>
        <v>-2.53274869346646</v>
      </c>
      <c r="Q57" s="26">
        <f t="shared" si="37"/>
        <v>-1.35124211033869</v>
      </c>
    </row>
    <row r="58" spans="1:17" x14ac:dyDescent="0.2">
      <c r="M58" s="41"/>
      <c r="N58" s="42"/>
      <c r="O58" s="42"/>
      <c r="P58" s="42"/>
      <c r="Q58" s="43"/>
    </row>
    <row r="59" spans="1:17" x14ac:dyDescent="0.2">
      <c r="A59" s="2" t="s">
        <v>151</v>
      </c>
      <c r="B59" s="2" t="s">
        <v>9</v>
      </c>
      <c r="C59" s="2" t="s">
        <v>79</v>
      </c>
      <c r="D59" s="2" t="s">
        <v>98</v>
      </c>
      <c r="E59" s="2" t="s">
        <v>66</v>
      </c>
      <c r="G59" s="2">
        <f>INDEX('R01a Combine Dummy Parms'!$A$4:$L$508,MATCH('R01a Energy Impacts'!$N$1&amp;"_"&amp;'R01a Energy Impacts'!G$15&amp;"_"&amp;'R01a Energy Impacts'!$B59&amp;"_"&amp;'R01a Energy Impacts'!$C59&amp;"_"&amp;'R01a Energy Impacts'!$D59&amp;"_"&amp;'R01a Energy Impacts'!$E59,'R01a Combine Dummy Parms'!$Q$4:$Q$508,0),MATCH('R01a Energy Impacts'!G$16,'R01a Combine Dummy Parms'!$A$3:$L$3,0))</f>
        <v>-9.5108762190264706E-2</v>
      </c>
      <c r="H59" s="2">
        <f>INDEX('R01a Combine Dummy Parms'!$A$4:$L$508,MATCH('R01a Energy Impacts'!$N$1&amp;"_"&amp;'R01a Energy Impacts'!H$15&amp;"_"&amp;'R01a Energy Impacts'!$B59&amp;"_"&amp;'R01a Energy Impacts'!$C59&amp;"_"&amp;'R01a Energy Impacts'!$D59&amp;"_"&amp;'R01a Energy Impacts'!$E59,'R01a Combine Dummy Parms'!$Q$4:$Q$508,0),MATCH('R01a Energy Impacts'!H$16,'R01a Combine Dummy Parms'!$A$3:$L$3,0))</f>
        <v>0.65050100969633196</v>
      </c>
      <c r="J59" s="2">
        <f>INDEX('R01a Combine Dummy Parms'!$A$4:$L$508,MATCH('R01a Energy Impacts'!$N$1&amp;"_"&amp;'R01a Energy Impacts'!J$15&amp;"_"&amp;'R01a Energy Impacts'!$B59&amp;"_"&amp;'R01a Energy Impacts'!$C59&amp;"_"&amp;'R01a Energy Impacts'!$D59&amp;"_"&amp;'R01a Energy Impacts'!$E59,'R01a Combine Dummy Parms'!$Q$4:$Q$508,0),MATCH('R01a Energy Impacts'!J$16,'R01a Combine Dummy Parms'!$A$3:$L$3,0))</f>
        <v>0.125396128001598</v>
      </c>
      <c r="K59" s="2">
        <f>INDEX('R01a Combine Dummy Parms'!$A$4:$L$508,MATCH('R01a Energy Impacts'!$N$1&amp;"_"&amp;'R01a Energy Impacts'!K$15&amp;"_"&amp;'R01a Energy Impacts'!$B59&amp;"_"&amp;'R01a Energy Impacts'!$C59&amp;"_"&amp;'R01a Energy Impacts'!$D59&amp;"_"&amp;'R01a Energy Impacts'!$E59,'R01a Combine Dummy Parms'!$Q$4:$Q$508,0),MATCH('R01a Energy Impacts'!K$16,'R01a Combine Dummy Parms'!$A$3:$L$3,0))</f>
        <v>0.79004791453149703</v>
      </c>
      <c r="M59" s="9" t="str">
        <f t="shared" si="17"/>
        <v>Incremental</v>
      </c>
      <c r="N59" s="9" t="str">
        <f>D59</f>
        <v>picnic</v>
      </c>
      <c r="O59" s="9" t="str">
        <f>E59</f>
        <v>On-Peak</v>
      </c>
      <c r="P59" s="44" t="str">
        <f>IF(H59&lt;=0.1,G59, ROUND(G59,2)&amp;" (N/S)")</f>
        <v>-0.1 (N/S)</v>
      </c>
      <c r="Q59" s="26" t="str">
        <f>IF(K59&lt;=0.1,J59, ROUND(J59,2)&amp; " (N/S)")</f>
        <v>0.13 (N/S)</v>
      </c>
    </row>
    <row r="60" spans="1:17" x14ac:dyDescent="0.2">
      <c r="A60" s="2" t="s">
        <v>151</v>
      </c>
      <c r="B60" s="2" t="s">
        <v>9</v>
      </c>
      <c r="C60" s="2" t="s">
        <v>79</v>
      </c>
      <c r="D60" s="2" t="s">
        <v>98</v>
      </c>
      <c r="E60" s="2" t="s">
        <v>67</v>
      </c>
      <c r="G60" s="2">
        <f>INDEX('R01a Combine Dummy Parms'!$A$4:$L$508,MATCH('R01a Energy Impacts'!$N$1&amp;"_"&amp;'R01a Energy Impacts'!G$15&amp;"_"&amp;'R01a Energy Impacts'!$B60&amp;"_"&amp;'R01a Energy Impacts'!$C60&amp;"_"&amp;'R01a Energy Impacts'!$D60&amp;"_"&amp;'R01a Energy Impacts'!$E60,'R01a Combine Dummy Parms'!$Q$4:$Q$508,0),MATCH('R01a Energy Impacts'!G$16,'R01a Combine Dummy Parms'!$A$3:$L$3,0))</f>
        <v>-0.30284139402549198</v>
      </c>
      <c r="H60" s="2">
        <f>INDEX('R01a Combine Dummy Parms'!$A$4:$L$508,MATCH('R01a Energy Impacts'!$N$1&amp;"_"&amp;'R01a Energy Impacts'!H$15&amp;"_"&amp;'R01a Energy Impacts'!$B60&amp;"_"&amp;'R01a Energy Impacts'!$C60&amp;"_"&amp;'R01a Energy Impacts'!$D60&amp;"_"&amp;'R01a Energy Impacts'!$E60,'R01a Combine Dummy Parms'!$Q$4:$Q$508,0),MATCH('R01a Energy Impacts'!H$16,'R01a Combine Dummy Parms'!$A$3:$L$3,0))</f>
        <v>0.27005356203365899</v>
      </c>
      <c r="J60" s="2">
        <f>INDEX('R01a Combine Dummy Parms'!$A$4:$L$508,MATCH('R01a Energy Impacts'!$N$1&amp;"_"&amp;'R01a Energy Impacts'!J$15&amp;"_"&amp;'R01a Energy Impacts'!$B60&amp;"_"&amp;'R01a Energy Impacts'!$C60&amp;"_"&amp;'R01a Energy Impacts'!$D60&amp;"_"&amp;'R01a Energy Impacts'!$E60,'R01a Combine Dummy Parms'!$Q$4:$Q$508,0),MATCH('R01a Energy Impacts'!J$16,'R01a Combine Dummy Parms'!$A$3:$L$3,0))</f>
        <v>5.8953345040146397E-2</v>
      </c>
      <c r="K60" s="2">
        <f>INDEX('R01a Combine Dummy Parms'!$A$4:$L$508,MATCH('R01a Energy Impacts'!$N$1&amp;"_"&amp;'R01a Energy Impacts'!K$15&amp;"_"&amp;'R01a Energy Impacts'!$B60&amp;"_"&amp;'R01a Energy Impacts'!$C60&amp;"_"&amp;'R01a Energy Impacts'!$D60&amp;"_"&amp;'R01a Energy Impacts'!$E60,'R01a Combine Dummy Parms'!$Q$4:$Q$508,0),MATCH('R01a Energy Impacts'!K$16,'R01a Combine Dummy Parms'!$A$3:$L$3,0))</f>
        <v>0.87007251393068397</v>
      </c>
      <c r="M60" s="9" t="str">
        <f t="shared" si="17"/>
        <v>Incremental</v>
      </c>
      <c r="N60" s="9" t="str">
        <f t="shared" ref="N60:N62" si="38">D60</f>
        <v>picnic</v>
      </c>
      <c r="O60" s="9" t="str">
        <f t="shared" ref="O60:O62" si="39">E60</f>
        <v>Mid-Peak</v>
      </c>
      <c r="P60" s="44" t="str">
        <f t="shared" ref="P60:P62" si="40">IF(H60&lt;=0.1,G60, ROUND(G60,2)&amp;" (N/S)")</f>
        <v>-0.3 (N/S)</v>
      </c>
      <c r="Q60" s="26" t="str">
        <f t="shared" ref="Q60:Q62" si="41">IF(K60&lt;=0.1,J60, ROUND(J60,2)&amp; " (N/S)")</f>
        <v>0.06 (N/S)</v>
      </c>
    </row>
    <row r="61" spans="1:17" x14ac:dyDescent="0.2">
      <c r="A61" s="2" t="s">
        <v>151</v>
      </c>
      <c r="B61" s="2" t="s">
        <v>9</v>
      </c>
      <c r="C61" s="2" t="s">
        <v>79</v>
      </c>
      <c r="D61" s="2" t="s">
        <v>98</v>
      </c>
      <c r="E61" s="2" t="s">
        <v>68</v>
      </c>
      <c r="G61" s="2">
        <f>INDEX('R01a Combine Dummy Parms'!$A$4:$L$508,MATCH('R01a Energy Impacts'!$N$1&amp;"_"&amp;'R01a Energy Impacts'!G$15&amp;"_"&amp;'R01a Energy Impacts'!$B61&amp;"_"&amp;'R01a Energy Impacts'!$C61&amp;"_"&amp;'R01a Energy Impacts'!$D61&amp;"_"&amp;'R01a Energy Impacts'!$E61,'R01a Combine Dummy Parms'!$Q$4:$Q$508,0),MATCH('R01a Energy Impacts'!G$16,'R01a Combine Dummy Parms'!$A$3:$L$3,0))</f>
        <v>-3.4586114141050402E-2</v>
      </c>
      <c r="H61" s="2">
        <f>INDEX('R01a Combine Dummy Parms'!$A$4:$L$508,MATCH('R01a Energy Impacts'!$N$1&amp;"_"&amp;'R01a Energy Impacts'!H$15&amp;"_"&amp;'R01a Energy Impacts'!$B61&amp;"_"&amp;'R01a Energy Impacts'!$C61&amp;"_"&amp;'R01a Energy Impacts'!$D61&amp;"_"&amp;'R01a Energy Impacts'!$E61,'R01a Combine Dummy Parms'!$Q$4:$Q$508,0),MATCH('R01a Energy Impacts'!H$16,'R01a Combine Dummy Parms'!$A$3:$L$3,0))</f>
        <v>0.92446987846706996</v>
      </c>
      <c r="J61" s="2">
        <f>INDEX('R01a Combine Dummy Parms'!$A$4:$L$508,MATCH('R01a Energy Impacts'!$N$1&amp;"_"&amp;'R01a Energy Impacts'!J$15&amp;"_"&amp;'R01a Energy Impacts'!$B61&amp;"_"&amp;'R01a Energy Impacts'!$C61&amp;"_"&amp;'R01a Energy Impacts'!$D61&amp;"_"&amp;'R01a Energy Impacts'!$E61,'R01a Combine Dummy Parms'!$Q$4:$Q$508,0),MATCH('R01a Energy Impacts'!J$16,'R01a Combine Dummy Parms'!$A$3:$L$3,0))</f>
        <v>2.4251670153770899</v>
      </c>
      <c r="K61" s="2">
        <f>INDEX('R01a Combine Dummy Parms'!$A$4:$L$508,MATCH('R01a Energy Impacts'!$N$1&amp;"_"&amp;'R01a Energy Impacts'!K$15&amp;"_"&amp;'R01a Energy Impacts'!$B61&amp;"_"&amp;'R01a Energy Impacts'!$C61&amp;"_"&amp;'R01a Energy Impacts'!$D61&amp;"_"&amp;'R01a Energy Impacts'!$E61,'R01a Combine Dummy Parms'!$Q$4:$Q$508,0),MATCH('R01a Energy Impacts'!K$16,'R01a Combine Dummy Parms'!$A$3:$L$3,0))</f>
        <v>0.27778808410861</v>
      </c>
      <c r="M61" s="9" t="str">
        <f t="shared" si="17"/>
        <v>Incremental</v>
      </c>
      <c r="N61" s="9" t="str">
        <f t="shared" si="38"/>
        <v>picnic</v>
      </c>
      <c r="O61" s="9" t="str">
        <f t="shared" si="39"/>
        <v>Off-Peak</v>
      </c>
      <c r="P61" s="44" t="str">
        <f t="shared" si="40"/>
        <v>-0.03 (N/S)</v>
      </c>
      <c r="Q61" s="26" t="str">
        <f t="shared" si="41"/>
        <v>2.43 (N/S)</v>
      </c>
    </row>
    <row r="62" spans="1:17" x14ac:dyDescent="0.2">
      <c r="A62" s="2" t="s">
        <v>151</v>
      </c>
      <c r="B62" s="2" t="s">
        <v>9</v>
      </c>
      <c r="C62" s="2" t="s">
        <v>79</v>
      </c>
      <c r="D62" s="2" t="s">
        <v>98</v>
      </c>
      <c r="E62" s="2" t="s">
        <v>69</v>
      </c>
      <c r="G62" s="2">
        <f>INDEX('R01a Combine Dummy Parms'!$A$4:$L$508,MATCH('R01a Energy Impacts'!$N$1&amp;"_"&amp;'R01a Energy Impacts'!G$15&amp;"_"&amp;'R01a Energy Impacts'!$B62&amp;"_"&amp;'R01a Energy Impacts'!$C62&amp;"_"&amp;'R01a Energy Impacts'!$D62&amp;"_"&amp;'R01a Energy Impacts'!$E62,'R01a Combine Dummy Parms'!$Q$4:$Q$508,0),MATCH('R01a Energy Impacts'!G$16,'R01a Combine Dummy Parms'!$A$3:$L$3,0))</f>
        <v>-9.2264388261244501E-2</v>
      </c>
      <c r="H62" s="2">
        <f>INDEX('R01a Combine Dummy Parms'!$A$4:$L$508,MATCH('R01a Energy Impacts'!$N$1&amp;"_"&amp;'R01a Energy Impacts'!H$15&amp;"_"&amp;'R01a Energy Impacts'!$B62&amp;"_"&amp;'R01a Energy Impacts'!$C62&amp;"_"&amp;'R01a Energy Impacts'!$D62&amp;"_"&amp;'R01a Energy Impacts'!$E62,'R01a Combine Dummy Parms'!$Q$4:$Q$508,0),MATCH('R01a Energy Impacts'!H$16,'R01a Combine Dummy Parms'!$A$3:$L$3,0))</f>
        <v>0.90234259424277397</v>
      </c>
      <c r="J62" s="2">
        <f>INDEX('R01a Combine Dummy Parms'!$A$4:$L$508,MATCH('R01a Energy Impacts'!$N$1&amp;"_"&amp;'R01a Energy Impacts'!J$15&amp;"_"&amp;'R01a Energy Impacts'!$B62&amp;"_"&amp;'R01a Energy Impacts'!$C62&amp;"_"&amp;'R01a Energy Impacts'!$D62&amp;"_"&amp;'R01a Energy Impacts'!$E62,'R01a Combine Dummy Parms'!$Q$4:$Q$508,0),MATCH('R01a Energy Impacts'!J$16,'R01a Combine Dummy Parms'!$A$3:$L$3,0))</f>
        <v>2.4964642568369602</v>
      </c>
      <c r="K62" s="2">
        <f>INDEX('R01a Combine Dummy Parms'!$A$4:$L$508,MATCH('R01a Energy Impacts'!$N$1&amp;"_"&amp;'R01a Energy Impacts'!K$15&amp;"_"&amp;'R01a Energy Impacts'!$B62&amp;"_"&amp;'R01a Energy Impacts'!$C62&amp;"_"&amp;'R01a Energy Impacts'!$D62&amp;"_"&amp;'R01a Energy Impacts'!$E62,'R01a Combine Dummy Parms'!$Q$4:$Q$508,0),MATCH('R01a Energy Impacts'!K$16,'R01a Combine Dummy Parms'!$A$3:$L$3,0))</f>
        <v>0.60330973897387796</v>
      </c>
      <c r="M62" s="9" t="str">
        <f t="shared" si="17"/>
        <v>Incremental</v>
      </c>
      <c r="N62" s="9" t="str">
        <f t="shared" si="38"/>
        <v>picnic</v>
      </c>
      <c r="O62" s="9" t="str">
        <f t="shared" si="39"/>
        <v>Weekend Off-Peak</v>
      </c>
      <c r="P62" s="44" t="str">
        <f t="shared" si="40"/>
        <v>-0.09 (N/S)</v>
      </c>
      <c r="Q62" s="26" t="str">
        <f t="shared" si="41"/>
        <v>2.5 (N/S)</v>
      </c>
    </row>
    <row r="63" spans="1:17" x14ac:dyDescent="0.2">
      <c r="M63" s="27"/>
      <c r="N63" s="27"/>
      <c r="O63" s="27"/>
      <c r="P63" s="22"/>
      <c r="Q63" s="28"/>
    </row>
    <row r="64" spans="1:17" x14ac:dyDescent="0.2">
      <c r="M64" s="27"/>
      <c r="N64" s="27"/>
      <c r="O64" s="27"/>
      <c r="P64" s="22"/>
      <c r="Q64" s="28"/>
    </row>
    <row r="66" spans="1:17" x14ac:dyDescent="0.2">
      <c r="M66" s="2" t="s">
        <v>131</v>
      </c>
    </row>
    <row r="67" spans="1:17" ht="20" x14ac:dyDescent="0.2">
      <c r="M67" s="25" t="s">
        <v>140</v>
      </c>
      <c r="N67" s="25" t="s">
        <v>153</v>
      </c>
      <c r="O67" s="25" t="s">
        <v>70</v>
      </c>
      <c r="P67" s="25" t="s">
        <v>158</v>
      </c>
      <c r="Q67" s="25" t="s">
        <v>159</v>
      </c>
    </row>
    <row r="68" spans="1:17" x14ac:dyDescent="0.2">
      <c r="M68" s="41"/>
      <c r="N68" s="42"/>
      <c r="O68" s="42"/>
      <c r="P68" s="42"/>
      <c r="Q68" s="43"/>
    </row>
    <row r="69" spans="1:17" x14ac:dyDescent="0.2">
      <c r="M69" s="41"/>
      <c r="N69" s="42"/>
      <c r="O69" s="42"/>
      <c r="P69" s="42"/>
      <c r="Q69" s="43"/>
    </row>
    <row r="70" spans="1:17" x14ac:dyDescent="0.2">
      <c r="A70" s="2" t="s">
        <v>151</v>
      </c>
      <c r="B70" s="2" t="s">
        <v>131</v>
      </c>
      <c r="C70" s="2" t="s">
        <v>75</v>
      </c>
      <c r="D70" s="2" t="s">
        <v>115</v>
      </c>
      <c r="E70" s="2" t="s">
        <v>66</v>
      </c>
      <c r="G70" s="2">
        <f>INDEX('R01a Combine Dummy Parms'!$A$4:$L$508,MATCH('R01a Energy Impacts'!$N$1&amp;"_"&amp;'R01a Energy Impacts'!G$15&amp;"_"&amp;'R01a Energy Impacts'!$B70&amp;"_"&amp;'R01a Energy Impacts'!$C70&amp;"_"&amp;'R01a Energy Impacts'!$D70&amp;"_"&amp;'R01a Energy Impacts'!$E70,'R01a Combine Dummy Parms'!$Q$4:$Q$508,0),MATCH('R01a Energy Impacts'!G$16,'R01a Combine Dummy Parms'!$A$3:$L$3,0))</f>
        <v>-8.5243637411430095E-2</v>
      </c>
      <c r="H70" s="2">
        <f>INDEX('R01a Combine Dummy Parms'!$A$4:$L$508,MATCH('R01a Energy Impacts'!$N$1&amp;"_"&amp;'R01a Energy Impacts'!H$15&amp;"_"&amp;'R01a Energy Impacts'!$B70&amp;"_"&amp;'R01a Energy Impacts'!$C70&amp;"_"&amp;'R01a Energy Impacts'!$D70&amp;"_"&amp;'R01a Energy Impacts'!$E70,'R01a Combine Dummy Parms'!$Q$4:$Q$508,0),MATCH('R01a Energy Impacts'!H$16,'R01a Combine Dummy Parms'!$A$3:$L$3,0))</f>
        <v>0.30571844871689502</v>
      </c>
      <c r="J70" s="2">
        <f>INDEX('R01a Combine Dummy Parms'!$A$4:$L$508,MATCH('R01a Energy Impacts'!$N$1&amp;"_"&amp;'R01a Energy Impacts'!J$15&amp;"_"&amp;'R01a Energy Impacts'!$B70&amp;"_"&amp;'R01a Energy Impacts'!$C70&amp;"_"&amp;'R01a Energy Impacts'!$D70&amp;"_"&amp;'R01a Energy Impacts'!$E70,'R01a Combine Dummy Parms'!$Q$4:$Q$508,0),MATCH('R01a Energy Impacts'!J$16,'R01a Combine Dummy Parms'!$A$3:$L$3,0))</f>
        <v>-8.1571514887992094E-2</v>
      </c>
      <c r="K70" s="2">
        <f>INDEX('R01a Combine Dummy Parms'!$A$4:$L$508,MATCH('R01a Energy Impacts'!$N$1&amp;"_"&amp;'R01a Energy Impacts'!K$15&amp;"_"&amp;'R01a Energy Impacts'!$B70&amp;"_"&amp;'R01a Energy Impacts'!$C70&amp;"_"&amp;'R01a Energy Impacts'!$D70&amp;"_"&amp;'R01a Energy Impacts'!$E70,'R01a Combine Dummy Parms'!$Q$4:$Q$508,0),MATCH('R01a Energy Impacts'!K$16,'R01a Combine Dummy Parms'!$A$3:$L$3,0))</f>
        <v>0.42185110722288899</v>
      </c>
      <c r="M70" s="9" t="str">
        <f t="shared" ref="M70:M73" si="42">IF(OR(C70="Base Impact",C70="Combined Impact"),C70, "Incremental")</f>
        <v>Base Impact</v>
      </c>
      <c r="N70" s="9" t="str">
        <f>D70</f>
        <v>no_event</v>
      </c>
      <c r="O70" s="9" t="str">
        <f>E70</f>
        <v>On-Peak</v>
      </c>
      <c r="P70" s="44" t="str">
        <f>IF(H70&lt;=0.1,G70, ROUND(G70,2)&amp;" (N/S)")</f>
        <v>-0.09 (N/S)</v>
      </c>
      <c r="Q70" s="26" t="str">
        <f>IF(K70&lt;=0.1,J70, ROUND(J70,2)&amp; " (N/S)")</f>
        <v>-0.08 (N/S)</v>
      </c>
    </row>
    <row r="71" spans="1:17" x14ac:dyDescent="0.2">
      <c r="A71" s="2" t="s">
        <v>151</v>
      </c>
      <c r="B71" s="2" t="s">
        <v>131</v>
      </c>
      <c r="C71" s="2" t="s">
        <v>75</v>
      </c>
      <c r="D71" s="2" t="s">
        <v>115</v>
      </c>
      <c r="E71" s="2" t="s">
        <v>67</v>
      </c>
      <c r="G71" s="2">
        <f>INDEX('R01a Combine Dummy Parms'!$A$4:$L$508,MATCH('R01a Energy Impacts'!$N$1&amp;"_"&amp;'R01a Energy Impacts'!G$15&amp;"_"&amp;'R01a Energy Impacts'!$B71&amp;"_"&amp;'R01a Energy Impacts'!$C71&amp;"_"&amp;'R01a Energy Impacts'!$D71&amp;"_"&amp;'R01a Energy Impacts'!$E71,'R01a Combine Dummy Parms'!$Q$4:$Q$508,0),MATCH('R01a Energy Impacts'!G$16,'R01a Combine Dummy Parms'!$A$3:$L$3,0))</f>
        <v>-4.2466646608619901E-2</v>
      </c>
      <c r="H71" s="2">
        <f>INDEX('R01a Combine Dummy Parms'!$A$4:$L$508,MATCH('R01a Energy Impacts'!$N$1&amp;"_"&amp;'R01a Energy Impacts'!H$15&amp;"_"&amp;'R01a Energy Impacts'!$B71&amp;"_"&amp;'R01a Energy Impacts'!$C71&amp;"_"&amp;'R01a Energy Impacts'!$D71&amp;"_"&amp;'R01a Energy Impacts'!$E71,'R01a Combine Dummy Parms'!$Q$4:$Q$508,0),MATCH('R01a Energy Impacts'!H$16,'R01a Combine Dummy Parms'!$A$3:$L$3,0))</f>
        <v>0.622234169483319</v>
      </c>
      <c r="J71" s="2">
        <f>INDEX('R01a Combine Dummy Parms'!$A$4:$L$508,MATCH('R01a Energy Impacts'!$N$1&amp;"_"&amp;'R01a Energy Impacts'!J$15&amp;"_"&amp;'R01a Energy Impacts'!$B71&amp;"_"&amp;'R01a Energy Impacts'!$C71&amp;"_"&amp;'R01a Energy Impacts'!$D71&amp;"_"&amp;'R01a Energy Impacts'!$E71,'R01a Combine Dummy Parms'!$Q$4:$Q$508,0),MATCH('R01a Energy Impacts'!J$16,'R01a Combine Dummy Parms'!$A$3:$L$3,0))</f>
        <v>9.6374571194104502E-2</v>
      </c>
      <c r="K71" s="2">
        <f>INDEX('R01a Combine Dummy Parms'!$A$4:$L$508,MATCH('R01a Energy Impacts'!$N$1&amp;"_"&amp;'R01a Energy Impacts'!K$15&amp;"_"&amp;'R01a Energy Impacts'!$B71&amp;"_"&amp;'R01a Energy Impacts'!$C71&amp;"_"&amp;'R01a Energy Impacts'!$D71&amp;"_"&amp;'R01a Energy Impacts'!$E71,'R01a Combine Dummy Parms'!$Q$4:$Q$508,0),MATCH('R01a Energy Impacts'!K$16,'R01a Combine Dummy Parms'!$A$3:$L$3,0))</f>
        <v>0.34373678182219503</v>
      </c>
      <c r="M71" s="9" t="str">
        <f t="shared" si="42"/>
        <v>Base Impact</v>
      </c>
      <c r="N71" s="9" t="str">
        <f t="shared" ref="N71:N73" si="43">D71</f>
        <v>no_event</v>
      </c>
      <c r="O71" s="9" t="str">
        <f t="shared" ref="O71:O73" si="44">E71</f>
        <v>Mid-Peak</v>
      </c>
      <c r="P71" s="44" t="str">
        <f t="shared" ref="P71:P73" si="45">IF(H71&lt;=0.1,G71, ROUND(G71,2)&amp;" (N/S)")</f>
        <v>-0.04 (N/S)</v>
      </c>
      <c r="Q71" s="26" t="str">
        <f t="shared" ref="Q71:Q73" si="46">IF(K71&lt;=0.1,J71, ROUND(J71,2)&amp; " (N/S)")</f>
        <v>0.1 (N/S)</v>
      </c>
    </row>
    <row r="72" spans="1:17" x14ac:dyDescent="0.2">
      <c r="A72" s="2" t="s">
        <v>151</v>
      </c>
      <c r="B72" s="2" t="s">
        <v>131</v>
      </c>
      <c r="C72" s="2" t="s">
        <v>75</v>
      </c>
      <c r="D72" s="2" t="s">
        <v>115</v>
      </c>
      <c r="E72" s="2" t="s">
        <v>68</v>
      </c>
      <c r="G72" s="2">
        <f>INDEX('R01a Combine Dummy Parms'!$A$4:$L$508,MATCH('R01a Energy Impacts'!$N$1&amp;"_"&amp;'R01a Energy Impacts'!G$15&amp;"_"&amp;'R01a Energy Impacts'!$B72&amp;"_"&amp;'R01a Energy Impacts'!$C72&amp;"_"&amp;'R01a Energy Impacts'!$D72&amp;"_"&amp;'R01a Energy Impacts'!$E72,'R01a Combine Dummy Parms'!$Q$4:$Q$508,0),MATCH('R01a Energy Impacts'!G$16,'R01a Combine Dummy Parms'!$A$3:$L$3,0))</f>
        <v>-9.0471353752672498E-2</v>
      </c>
      <c r="H72" s="2">
        <f>INDEX('R01a Combine Dummy Parms'!$A$4:$L$508,MATCH('R01a Energy Impacts'!$N$1&amp;"_"&amp;'R01a Energy Impacts'!H$15&amp;"_"&amp;'R01a Energy Impacts'!$B72&amp;"_"&amp;'R01a Energy Impacts'!$C72&amp;"_"&amp;'R01a Energy Impacts'!$D72&amp;"_"&amp;'R01a Energy Impacts'!$E72,'R01a Combine Dummy Parms'!$Q$4:$Q$508,0),MATCH('R01a Energy Impacts'!H$16,'R01a Combine Dummy Parms'!$A$3:$L$3,0))</f>
        <v>0.57794657741743904</v>
      </c>
      <c r="J72" s="2">
        <f>INDEX('R01a Combine Dummy Parms'!$A$4:$L$508,MATCH('R01a Energy Impacts'!$N$1&amp;"_"&amp;'R01a Energy Impacts'!J$15&amp;"_"&amp;'R01a Energy Impacts'!$B72&amp;"_"&amp;'R01a Energy Impacts'!$C72&amp;"_"&amp;'R01a Energy Impacts'!$D72&amp;"_"&amp;'R01a Energy Impacts'!$E72,'R01a Combine Dummy Parms'!$Q$4:$Q$508,0),MATCH('R01a Energy Impacts'!J$16,'R01a Combine Dummy Parms'!$A$3:$L$3,0))</f>
        <v>0.19473191086282601</v>
      </c>
      <c r="K72" s="2">
        <f>INDEX('R01a Combine Dummy Parms'!$A$4:$L$508,MATCH('R01a Energy Impacts'!$N$1&amp;"_"&amp;'R01a Energy Impacts'!K$15&amp;"_"&amp;'R01a Energy Impacts'!$B72&amp;"_"&amp;'R01a Energy Impacts'!$C72&amp;"_"&amp;'R01a Energy Impacts'!$D72&amp;"_"&amp;'R01a Energy Impacts'!$E72,'R01a Combine Dummy Parms'!$Q$4:$Q$508,0),MATCH('R01a Energy Impacts'!K$16,'R01a Combine Dummy Parms'!$A$3:$L$3,0))</f>
        <v>0.32336272517004599</v>
      </c>
      <c r="M72" s="9" t="str">
        <f t="shared" si="42"/>
        <v>Base Impact</v>
      </c>
      <c r="N72" s="9" t="str">
        <f t="shared" si="43"/>
        <v>no_event</v>
      </c>
      <c r="O72" s="9" t="str">
        <f t="shared" si="44"/>
        <v>Off-Peak</v>
      </c>
      <c r="P72" s="44" t="str">
        <f t="shared" si="45"/>
        <v>-0.09 (N/S)</v>
      </c>
      <c r="Q72" s="26" t="str">
        <f t="shared" si="46"/>
        <v>0.19 (N/S)</v>
      </c>
    </row>
    <row r="73" spans="1:17" x14ac:dyDescent="0.2">
      <c r="A73" s="2" t="s">
        <v>151</v>
      </c>
      <c r="B73" s="2" t="s">
        <v>131</v>
      </c>
      <c r="C73" s="2" t="s">
        <v>75</v>
      </c>
      <c r="D73" s="2" t="s">
        <v>115</v>
      </c>
      <c r="E73" s="2" t="s">
        <v>69</v>
      </c>
      <c r="G73" s="2">
        <f>INDEX('R01a Combine Dummy Parms'!$A$4:$L$508,MATCH('R01a Energy Impacts'!$N$1&amp;"_"&amp;'R01a Energy Impacts'!G$15&amp;"_"&amp;'R01a Energy Impacts'!$B73&amp;"_"&amp;'R01a Energy Impacts'!$C73&amp;"_"&amp;'R01a Energy Impacts'!$D73&amp;"_"&amp;'R01a Energy Impacts'!$E73,'R01a Combine Dummy Parms'!$Q$4:$Q$508,0),MATCH('R01a Energy Impacts'!G$16,'R01a Combine Dummy Parms'!$A$3:$L$3,0))</f>
        <v>0.119681500399251</v>
      </c>
      <c r="H73" s="2">
        <f>INDEX('R01a Combine Dummy Parms'!$A$4:$L$508,MATCH('R01a Energy Impacts'!$N$1&amp;"_"&amp;'R01a Energy Impacts'!H$15&amp;"_"&amp;'R01a Energy Impacts'!$B73&amp;"_"&amp;'R01a Energy Impacts'!$C73&amp;"_"&amp;'R01a Energy Impacts'!$D73&amp;"_"&amp;'R01a Energy Impacts'!$E73,'R01a Combine Dummy Parms'!$Q$4:$Q$508,0),MATCH('R01a Energy Impacts'!H$16,'R01a Combine Dummy Parms'!$A$3:$L$3,0))</f>
        <v>0.713072558397576</v>
      </c>
      <c r="J73" s="2">
        <f>INDEX('R01a Combine Dummy Parms'!$A$4:$L$508,MATCH('R01a Energy Impacts'!$N$1&amp;"_"&amp;'R01a Energy Impacts'!J$15&amp;"_"&amp;'R01a Energy Impacts'!$B73&amp;"_"&amp;'R01a Energy Impacts'!$C73&amp;"_"&amp;'R01a Energy Impacts'!$D73&amp;"_"&amp;'R01a Energy Impacts'!$E73,'R01a Combine Dummy Parms'!$Q$4:$Q$508,0),MATCH('R01a Energy Impacts'!J$16,'R01a Combine Dummy Parms'!$A$3:$L$3,0))</f>
        <v>0.52559595449472796</v>
      </c>
      <c r="K73" s="2">
        <f>INDEX('R01a Combine Dummy Parms'!$A$4:$L$508,MATCH('R01a Energy Impacts'!$N$1&amp;"_"&amp;'R01a Energy Impacts'!K$15&amp;"_"&amp;'R01a Energy Impacts'!$B73&amp;"_"&amp;'R01a Energy Impacts'!$C73&amp;"_"&amp;'R01a Energy Impacts'!$D73&amp;"_"&amp;'R01a Energy Impacts'!$E73,'R01a Combine Dummy Parms'!$Q$4:$Q$508,0),MATCH('R01a Energy Impacts'!K$16,'R01a Combine Dummy Parms'!$A$3:$L$3,0))</f>
        <v>0.17966010675871699</v>
      </c>
      <c r="M73" s="9" t="str">
        <f t="shared" si="42"/>
        <v>Base Impact</v>
      </c>
      <c r="N73" s="9" t="str">
        <f t="shared" si="43"/>
        <v>no_event</v>
      </c>
      <c r="O73" s="9" t="str">
        <f t="shared" si="44"/>
        <v>Weekend Off-Peak</v>
      </c>
      <c r="P73" s="44" t="str">
        <f t="shared" si="45"/>
        <v>0.12 (N/S)</v>
      </c>
      <c r="Q73" s="26" t="str">
        <f t="shared" si="46"/>
        <v>0.53 (N/S)</v>
      </c>
    </row>
    <row r="74" spans="1:17" x14ac:dyDescent="0.2">
      <c r="M74" s="41"/>
      <c r="N74" s="42"/>
      <c r="O74" s="42"/>
      <c r="P74" s="42"/>
      <c r="Q74" s="43"/>
    </row>
    <row r="75" spans="1:17" x14ac:dyDescent="0.2">
      <c r="M75" s="41"/>
      <c r="N75" s="42"/>
      <c r="O75" s="42"/>
      <c r="P75" s="42"/>
      <c r="Q75" s="43"/>
    </row>
    <row r="76" spans="1:17" x14ac:dyDescent="0.2">
      <c r="A76" s="2" t="s">
        <v>151</v>
      </c>
      <c r="B76" s="2" t="s">
        <v>131</v>
      </c>
      <c r="C76" s="2" t="s">
        <v>118</v>
      </c>
      <c r="D76" s="2" t="s">
        <v>116</v>
      </c>
      <c r="E76" s="2" t="s">
        <v>66</v>
      </c>
      <c r="G76" s="2">
        <f>INDEX('R01a Combine Dummy Parms'!$A$4:$L$508,MATCH('R01a Energy Impacts'!$N$1&amp;"_"&amp;'R01a Energy Impacts'!G$15&amp;"_"&amp;'R01a Energy Impacts'!$B76&amp;"_"&amp;'R01a Energy Impacts'!$C76&amp;"_"&amp;'R01a Energy Impacts'!$D76&amp;"_"&amp;'R01a Energy Impacts'!$E76,'R01a Combine Dummy Parms'!$Q$4:$Q$508,0),MATCH('R01a Energy Impacts'!G$16,'R01a Combine Dummy Parms'!$A$3:$L$3,0))</f>
        <v>-9.3066044089096495E-2</v>
      </c>
      <c r="H76" s="2">
        <f>INDEX('R01a Combine Dummy Parms'!$A$4:$L$508,MATCH('R01a Energy Impacts'!$N$1&amp;"_"&amp;'R01a Energy Impacts'!H$15&amp;"_"&amp;'R01a Energy Impacts'!$B76&amp;"_"&amp;'R01a Energy Impacts'!$C76&amp;"_"&amp;'R01a Energy Impacts'!$D76&amp;"_"&amp;'R01a Energy Impacts'!$E76,'R01a Combine Dummy Parms'!$Q$4:$Q$508,0),MATCH('R01a Energy Impacts'!H$16,'R01a Combine Dummy Parms'!$A$3:$L$3,0))</f>
        <v>0.71742609558266301</v>
      </c>
      <c r="J76" s="2">
        <f>INDEX('R01a Combine Dummy Parms'!$A$4:$L$508,MATCH('R01a Energy Impacts'!$N$1&amp;"_"&amp;'R01a Energy Impacts'!J$15&amp;"_"&amp;'R01a Energy Impacts'!$B76&amp;"_"&amp;'R01a Energy Impacts'!$C76&amp;"_"&amp;'R01a Energy Impacts'!$D76&amp;"_"&amp;'R01a Energy Impacts'!$E76,'R01a Combine Dummy Parms'!$Q$4:$Q$508,0),MATCH('R01a Energy Impacts'!J$16,'R01a Combine Dummy Parms'!$A$3:$L$3,0))</f>
        <v>-0.510133898188037</v>
      </c>
      <c r="K76" s="2">
        <f>INDEX('R01a Combine Dummy Parms'!$A$4:$L$508,MATCH('R01a Energy Impacts'!$N$1&amp;"_"&amp;'R01a Energy Impacts'!K$15&amp;"_"&amp;'R01a Energy Impacts'!$B76&amp;"_"&amp;'R01a Energy Impacts'!$C76&amp;"_"&amp;'R01a Energy Impacts'!$D76&amp;"_"&amp;'R01a Energy Impacts'!$E76,'R01a Combine Dummy Parms'!$Q$4:$Q$508,0),MATCH('R01a Energy Impacts'!K$16,'R01a Combine Dummy Parms'!$A$3:$L$3,0))</f>
        <v>8.3019134967640698E-2</v>
      </c>
      <c r="M76" s="9" t="str">
        <f>IF(OR(C76="Base Impact",C76="Combined Impact"),C76, "Incremental")</f>
        <v>Combined Impact</v>
      </c>
      <c r="N76" s="9" t="str">
        <f>D76</f>
        <v>focus_grp</v>
      </c>
      <c r="O76" s="9" t="str">
        <f>E76</f>
        <v>On-Peak</v>
      </c>
      <c r="P76" s="44" t="str">
        <f>IF(H76&lt;=0.1,G76, ROUND(G76,2)&amp;" (N/S)")</f>
        <v>-0.09 (N/S)</v>
      </c>
      <c r="Q76" s="26">
        <f>IF(K76&lt;=0.1,J76, ROUND(J76,2)&amp; " (N/S)")</f>
        <v>-0.510133898188037</v>
      </c>
    </row>
    <row r="77" spans="1:17" x14ac:dyDescent="0.2">
      <c r="A77" s="2" t="s">
        <v>151</v>
      </c>
      <c r="B77" s="2" t="s">
        <v>131</v>
      </c>
      <c r="C77" s="2" t="s">
        <v>118</v>
      </c>
      <c r="D77" s="2" t="s">
        <v>116</v>
      </c>
      <c r="E77" s="2" t="s">
        <v>67</v>
      </c>
      <c r="G77" s="2">
        <f>INDEX('R01a Combine Dummy Parms'!$A$4:$L$508,MATCH('R01a Energy Impacts'!$N$1&amp;"_"&amp;'R01a Energy Impacts'!G$15&amp;"_"&amp;'R01a Energy Impacts'!$B77&amp;"_"&amp;'R01a Energy Impacts'!$C77&amp;"_"&amp;'R01a Energy Impacts'!$D77&amp;"_"&amp;'R01a Energy Impacts'!$E77,'R01a Combine Dummy Parms'!$Q$4:$Q$508,0),MATCH('R01a Energy Impacts'!G$16,'R01a Combine Dummy Parms'!$A$3:$L$3,0))</f>
        <v>-0.314634388010475</v>
      </c>
      <c r="H77" s="2">
        <f>INDEX('R01a Combine Dummy Parms'!$A$4:$L$508,MATCH('R01a Energy Impacts'!$N$1&amp;"_"&amp;'R01a Energy Impacts'!H$15&amp;"_"&amp;'R01a Energy Impacts'!$B77&amp;"_"&amp;'R01a Energy Impacts'!$C77&amp;"_"&amp;'R01a Energy Impacts'!$D77&amp;"_"&amp;'R01a Energy Impacts'!$E77,'R01a Combine Dummy Parms'!$Q$4:$Q$508,0),MATCH('R01a Energy Impacts'!H$16,'R01a Combine Dummy Parms'!$A$3:$L$3,0))</f>
        <v>0.24579940299130901</v>
      </c>
      <c r="J77" s="2">
        <f>INDEX('R01a Combine Dummy Parms'!$A$4:$L$508,MATCH('R01a Energy Impacts'!$N$1&amp;"_"&amp;'R01a Energy Impacts'!J$15&amp;"_"&amp;'R01a Energy Impacts'!$B77&amp;"_"&amp;'R01a Energy Impacts'!$C77&amp;"_"&amp;'R01a Energy Impacts'!$D77&amp;"_"&amp;'R01a Energy Impacts'!$E77,'R01a Combine Dummy Parms'!$Q$4:$Q$508,0),MATCH('R01a Energy Impacts'!J$16,'R01a Combine Dummy Parms'!$A$3:$L$3,0))</f>
        <v>-0.31912505521284801</v>
      </c>
      <c r="K77" s="2">
        <f>INDEX('R01a Combine Dummy Parms'!$A$4:$L$508,MATCH('R01a Energy Impacts'!$N$1&amp;"_"&amp;'R01a Energy Impacts'!K$15&amp;"_"&amp;'R01a Energy Impacts'!$B77&amp;"_"&amp;'R01a Energy Impacts'!$C77&amp;"_"&amp;'R01a Energy Impacts'!$D77&amp;"_"&amp;'R01a Energy Impacts'!$E77,'R01a Combine Dummy Parms'!$Q$4:$Q$508,0),MATCH('R01a Energy Impacts'!K$16,'R01a Combine Dummy Parms'!$A$3:$L$3,0))</f>
        <v>0.25496568373102402</v>
      </c>
      <c r="M77" s="9" t="str">
        <f t="shared" ref="M77:M79" si="47">IF(OR(C77="Base Impact",C77="Combined Impact"),C77, "Incremental")</f>
        <v>Combined Impact</v>
      </c>
      <c r="N77" s="9" t="str">
        <f t="shared" ref="N77:N79" si="48">D77</f>
        <v>focus_grp</v>
      </c>
      <c r="O77" s="9" t="str">
        <f t="shared" ref="O77:O79" si="49">E77</f>
        <v>Mid-Peak</v>
      </c>
      <c r="P77" s="44" t="str">
        <f t="shared" ref="P77:P79" si="50">IF(H77&lt;=0.1,G77, ROUND(G77,2)&amp;" (N/S)")</f>
        <v>-0.31 (N/S)</v>
      </c>
      <c r="Q77" s="26" t="str">
        <f t="shared" ref="Q77:Q79" si="51">IF(K77&lt;=0.1,J77, ROUND(J77,2)&amp; " (N/S)")</f>
        <v>-0.32 (N/S)</v>
      </c>
    </row>
    <row r="78" spans="1:17" x14ac:dyDescent="0.2">
      <c r="A78" s="2" t="s">
        <v>151</v>
      </c>
      <c r="B78" s="2" t="s">
        <v>131</v>
      </c>
      <c r="C78" s="2" t="s">
        <v>118</v>
      </c>
      <c r="D78" s="2" t="s">
        <v>116</v>
      </c>
      <c r="E78" s="2" t="s">
        <v>68</v>
      </c>
      <c r="G78" s="2">
        <f>INDEX('R01a Combine Dummy Parms'!$A$4:$L$508,MATCH('R01a Energy Impacts'!$N$1&amp;"_"&amp;'R01a Energy Impacts'!G$15&amp;"_"&amp;'R01a Energy Impacts'!$B78&amp;"_"&amp;'R01a Energy Impacts'!$C78&amp;"_"&amp;'R01a Energy Impacts'!$D78&amp;"_"&amp;'R01a Energy Impacts'!$E78,'R01a Combine Dummy Parms'!$Q$4:$Q$508,0),MATCH('R01a Energy Impacts'!G$16,'R01a Combine Dummy Parms'!$A$3:$L$3,0))</f>
        <v>0.28393239374066798</v>
      </c>
      <c r="H78" s="2">
        <f>INDEX('R01a Combine Dummy Parms'!$A$4:$L$508,MATCH('R01a Energy Impacts'!$N$1&amp;"_"&amp;'R01a Energy Impacts'!H$15&amp;"_"&amp;'R01a Energy Impacts'!$B78&amp;"_"&amp;'R01a Energy Impacts'!$C78&amp;"_"&amp;'R01a Energy Impacts'!$D78&amp;"_"&amp;'R01a Energy Impacts'!$E78,'R01a Combine Dummy Parms'!$Q$4:$Q$508,0),MATCH('R01a Energy Impacts'!H$16,'R01a Combine Dummy Parms'!$A$3:$L$3,0))</f>
        <v>0.60071990971851297</v>
      </c>
      <c r="J78" s="2">
        <f>INDEX('R01a Combine Dummy Parms'!$A$4:$L$508,MATCH('R01a Energy Impacts'!$N$1&amp;"_"&amp;'R01a Energy Impacts'!J$15&amp;"_"&amp;'R01a Energy Impacts'!$B78&amp;"_"&amp;'R01a Energy Impacts'!$C78&amp;"_"&amp;'R01a Energy Impacts'!$D78&amp;"_"&amp;'R01a Energy Impacts'!$E78,'R01a Combine Dummy Parms'!$Q$4:$Q$508,0),MATCH('R01a Energy Impacts'!J$16,'R01a Combine Dummy Parms'!$A$3:$L$3,0))</f>
        <v>-0.74577418202914503</v>
      </c>
      <c r="K78" s="2">
        <f>INDEX('R01a Combine Dummy Parms'!$A$4:$L$508,MATCH('R01a Energy Impacts'!$N$1&amp;"_"&amp;'R01a Energy Impacts'!K$15&amp;"_"&amp;'R01a Energy Impacts'!$B78&amp;"_"&amp;'R01a Energy Impacts'!$C78&amp;"_"&amp;'R01a Energy Impacts'!$D78&amp;"_"&amp;'R01a Energy Impacts'!$E78,'R01a Combine Dummy Parms'!$Q$4:$Q$508,0),MATCH('R01a Energy Impacts'!K$16,'R01a Combine Dummy Parms'!$A$3:$L$3,0))</f>
        <v>0.20434343803532301</v>
      </c>
      <c r="M78" s="9" t="str">
        <f t="shared" si="47"/>
        <v>Combined Impact</v>
      </c>
      <c r="N78" s="9" t="str">
        <f t="shared" si="48"/>
        <v>focus_grp</v>
      </c>
      <c r="O78" s="9" t="str">
        <f t="shared" si="49"/>
        <v>Off-Peak</v>
      </c>
      <c r="P78" s="44" t="str">
        <f t="shared" si="50"/>
        <v>0.28 (N/S)</v>
      </c>
      <c r="Q78" s="26" t="str">
        <f t="shared" si="51"/>
        <v>-0.75 (N/S)</v>
      </c>
    </row>
    <row r="79" spans="1:17" x14ac:dyDescent="0.2">
      <c r="A79" s="2" t="s">
        <v>151</v>
      </c>
      <c r="B79" s="2" t="s">
        <v>131</v>
      </c>
      <c r="C79" s="2" t="s">
        <v>118</v>
      </c>
      <c r="D79" s="2" t="s">
        <v>116</v>
      </c>
      <c r="E79" s="2" t="s">
        <v>69</v>
      </c>
      <c r="G79" s="2">
        <f>INDEX('R01a Combine Dummy Parms'!$A$4:$L$508,MATCH('R01a Energy Impacts'!$N$1&amp;"_"&amp;'R01a Energy Impacts'!G$15&amp;"_"&amp;'R01a Energy Impacts'!$B79&amp;"_"&amp;'R01a Energy Impacts'!$C79&amp;"_"&amp;'R01a Energy Impacts'!$D79&amp;"_"&amp;'R01a Energy Impacts'!$E79,'R01a Combine Dummy Parms'!$Q$4:$Q$508,0),MATCH('R01a Energy Impacts'!G$16,'R01a Combine Dummy Parms'!$A$3:$L$3,0))</f>
        <v>0.60829700465788505</v>
      </c>
      <c r="H79" s="2">
        <f>INDEX('R01a Combine Dummy Parms'!$A$4:$L$508,MATCH('R01a Energy Impacts'!$N$1&amp;"_"&amp;'R01a Energy Impacts'!H$15&amp;"_"&amp;'R01a Energy Impacts'!$B79&amp;"_"&amp;'R01a Energy Impacts'!$C79&amp;"_"&amp;'R01a Energy Impacts'!$D79&amp;"_"&amp;'R01a Energy Impacts'!$E79,'R01a Combine Dummy Parms'!$Q$4:$Q$508,0),MATCH('R01a Energy Impacts'!H$16,'R01a Combine Dummy Parms'!$A$3:$L$3,0))</f>
        <v>0.599848046332072</v>
      </c>
      <c r="J79" s="2">
        <f>INDEX('R01a Combine Dummy Parms'!$A$4:$L$508,MATCH('R01a Energy Impacts'!$N$1&amp;"_"&amp;'R01a Energy Impacts'!J$15&amp;"_"&amp;'R01a Energy Impacts'!$B79&amp;"_"&amp;'R01a Energy Impacts'!$C79&amp;"_"&amp;'R01a Energy Impacts'!$D79&amp;"_"&amp;'R01a Energy Impacts'!$E79,'R01a Combine Dummy Parms'!$Q$4:$Q$508,0),MATCH('R01a Energy Impacts'!J$16,'R01a Combine Dummy Parms'!$A$3:$L$3,0))</f>
        <v>-1.25211675908495</v>
      </c>
      <c r="K79" s="2">
        <f>INDEX('R01a Combine Dummy Parms'!$A$4:$L$508,MATCH('R01a Energy Impacts'!$N$1&amp;"_"&amp;'R01a Energy Impacts'!K$15&amp;"_"&amp;'R01a Energy Impacts'!$B79&amp;"_"&amp;'R01a Energy Impacts'!$C79&amp;"_"&amp;'R01a Energy Impacts'!$D79&amp;"_"&amp;'R01a Energy Impacts'!$E79,'R01a Combine Dummy Parms'!$Q$4:$Q$508,0),MATCH('R01a Energy Impacts'!K$16,'R01a Combine Dummy Parms'!$A$3:$L$3,0))</f>
        <v>0.28064471455017498</v>
      </c>
      <c r="M79" s="9" t="str">
        <f t="shared" si="47"/>
        <v>Combined Impact</v>
      </c>
      <c r="N79" s="9" t="str">
        <f t="shared" si="48"/>
        <v>focus_grp</v>
      </c>
      <c r="O79" s="9" t="str">
        <f t="shared" si="49"/>
        <v>Weekend Off-Peak</v>
      </c>
      <c r="P79" s="44" t="str">
        <f t="shared" si="50"/>
        <v>0.61 (N/S)</v>
      </c>
      <c r="Q79" s="26" t="str">
        <f t="shared" si="51"/>
        <v>-1.25 (N/S)</v>
      </c>
    </row>
    <row r="80" spans="1:17" x14ac:dyDescent="0.2">
      <c r="M80" s="41"/>
      <c r="N80" s="42"/>
      <c r="O80" s="42"/>
      <c r="P80" s="42"/>
      <c r="Q80" s="43"/>
    </row>
    <row r="81" spans="1:17" x14ac:dyDescent="0.2">
      <c r="A81" s="2" t="s">
        <v>151</v>
      </c>
      <c r="B81" s="2" t="s">
        <v>131</v>
      </c>
      <c r="C81" s="2" t="s">
        <v>118</v>
      </c>
      <c r="D81" s="2" t="s">
        <v>119</v>
      </c>
      <c r="E81" s="2" t="s">
        <v>66</v>
      </c>
      <c r="G81" s="2">
        <f>INDEX('R01a Combine Dummy Parms'!$A$4:$L$508,MATCH('R01a Energy Impacts'!$N$1&amp;"_"&amp;'R01a Energy Impacts'!G$15&amp;"_"&amp;'R01a Energy Impacts'!$B81&amp;"_"&amp;'R01a Energy Impacts'!$C81&amp;"_"&amp;'R01a Energy Impacts'!$D81&amp;"_"&amp;'R01a Energy Impacts'!$E81,'R01a Combine Dummy Parms'!$Q$4:$Q$508,0),MATCH('R01a Energy Impacts'!G$16,'R01a Combine Dummy Parms'!$A$3:$L$3,0))</f>
        <v>0.112803258485384</v>
      </c>
      <c r="H81" s="2">
        <f>INDEX('R01a Combine Dummy Parms'!$A$4:$L$508,MATCH('R01a Energy Impacts'!$N$1&amp;"_"&amp;'R01a Energy Impacts'!H$15&amp;"_"&amp;'R01a Energy Impacts'!$B81&amp;"_"&amp;'R01a Energy Impacts'!$C81&amp;"_"&amp;'R01a Energy Impacts'!$D81&amp;"_"&amp;'R01a Energy Impacts'!$E81,'R01a Combine Dummy Parms'!$Q$4:$Q$508,0),MATCH('R01a Energy Impacts'!H$16,'R01a Combine Dummy Parms'!$A$3:$L$3,0))</f>
        <v>0.48345374631786298</v>
      </c>
      <c r="J81" s="2">
        <f>INDEX('R01a Combine Dummy Parms'!$A$4:$L$508,MATCH('R01a Energy Impacts'!$N$1&amp;"_"&amp;'R01a Energy Impacts'!J$15&amp;"_"&amp;'R01a Energy Impacts'!$B81&amp;"_"&amp;'R01a Energy Impacts'!$C81&amp;"_"&amp;'R01a Energy Impacts'!$D81&amp;"_"&amp;'R01a Energy Impacts'!$E81,'R01a Combine Dummy Parms'!$Q$4:$Q$508,0),MATCH('R01a Energy Impacts'!J$16,'R01a Combine Dummy Parms'!$A$3:$L$3,0))</f>
        <v>-5.4700515924199701E-2</v>
      </c>
      <c r="K81" s="2">
        <f>INDEX('R01a Combine Dummy Parms'!$A$4:$L$508,MATCH('R01a Energy Impacts'!$N$1&amp;"_"&amp;'R01a Energy Impacts'!K$15&amp;"_"&amp;'R01a Energy Impacts'!$B81&amp;"_"&amp;'R01a Energy Impacts'!$C81&amp;"_"&amp;'R01a Energy Impacts'!$D81&amp;"_"&amp;'R01a Energy Impacts'!$E81,'R01a Combine Dummy Parms'!$Q$4:$Q$508,0),MATCH('R01a Energy Impacts'!K$16,'R01a Combine Dummy Parms'!$A$3:$L$3,0))</f>
        <v>0.70799878193229804</v>
      </c>
      <c r="M81" s="9" t="str">
        <f t="shared" ref="M81:M84" si="52">IF(OR(C81="Base Impact",C81="Combined Impact"),C81, "Incremental")</f>
        <v>Combined Impact</v>
      </c>
      <c r="N81" s="9" t="str">
        <f>D81</f>
        <v>ko_breakfast</v>
      </c>
      <c r="O81" s="9" t="str">
        <f>E81</f>
        <v>On-Peak</v>
      </c>
      <c r="P81" s="44" t="str">
        <f>IF(H81&lt;=0.1,G81, ROUND(G81,2)&amp;" (N/S)")</f>
        <v>0.11 (N/S)</v>
      </c>
      <c r="Q81" s="26" t="str">
        <f>IF(K81&lt;=0.1,J81, ROUND(J81,2)&amp; " (N/S)")</f>
        <v>-0.05 (N/S)</v>
      </c>
    </row>
    <row r="82" spans="1:17" x14ac:dyDescent="0.2">
      <c r="A82" s="2" t="s">
        <v>151</v>
      </c>
      <c r="B82" s="2" t="s">
        <v>131</v>
      </c>
      <c r="C82" s="2" t="s">
        <v>118</v>
      </c>
      <c r="D82" s="2" t="s">
        <v>119</v>
      </c>
      <c r="E82" s="2" t="s">
        <v>67</v>
      </c>
      <c r="G82" s="2">
        <f>INDEX('R01a Combine Dummy Parms'!$A$4:$L$508,MATCH('R01a Energy Impacts'!$N$1&amp;"_"&amp;'R01a Energy Impacts'!G$15&amp;"_"&amp;'R01a Energy Impacts'!$B82&amp;"_"&amp;'R01a Energy Impacts'!$C82&amp;"_"&amp;'R01a Energy Impacts'!$D82&amp;"_"&amp;'R01a Energy Impacts'!$E82,'R01a Combine Dummy Parms'!$Q$4:$Q$508,0),MATCH('R01a Energy Impacts'!G$16,'R01a Combine Dummy Parms'!$A$3:$L$3,0))</f>
        <v>7.5004855005355794E-2</v>
      </c>
      <c r="H82" s="2">
        <f>INDEX('R01a Combine Dummy Parms'!$A$4:$L$508,MATCH('R01a Energy Impacts'!$N$1&amp;"_"&amp;'R01a Energy Impacts'!H$15&amp;"_"&amp;'R01a Energy Impacts'!$B82&amp;"_"&amp;'R01a Energy Impacts'!$C82&amp;"_"&amp;'R01a Energy Impacts'!$D82&amp;"_"&amp;'R01a Energy Impacts'!$E82,'R01a Combine Dummy Parms'!$Q$4:$Q$508,0),MATCH('R01a Energy Impacts'!H$16,'R01a Combine Dummy Parms'!$A$3:$L$3,0))</f>
        <v>0.64013502513281295</v>
      </c>
      <c r="J82" s="2">
        <f>INDEX('R01a Combine Dummy Parms'!$A$4:$L$508,MATCH('R01a Energy Impacts'!$N$1&amp;"_"&amp;'R01a Energy Impacts'!J$15&amp;"_"&amp;'R01a Energy Impacts'!$B82&amp;"_"&amp;'R01a Energy Impacts'!$C82&amp;"_"&amp;'R01a Energy Impacts'!$D82&amp;"_"&amp;'R01a Energy Impacts'!$E82,'R01a Combine Dummy Parms'!$Q$4:$Q$508,0),MATCH('R01a Energy Impacts'!J$16,'R01a Combine Dummy Parms'!$A$3:$L$3,0))</f>
        <v>1.9151385506615201E-2</v>
      </c>
      <c r="K82" s="2">
        <f>INDEX('R01a Combine Dummy Parms'!$A$4:$L$508,MATCH('R01a Energy Impacts'!$N$1&amp;"_"&amp;'R01a Energy Impacts'!K$15&amp;"_"&amp;'R01a Energy Impacts'!$B82&amp;"_"&amp;'R01a Energy Impacts'!$C82&amp;"_"&amp;'R01a Energy Impacts'!$D82&amp;"_"&amp;'R01a Energy Impacts'!$E82,'R01a Combine Dummy Parms'!$Q$4:$Q$508,0),MATCH('R01a Energy Impacts'!K$16,'R01a Combine Dummy Parms'!$A$3:$L$3,0))</f>
        <v>0.91548727963846099</v>
      </c>
      <c r="M82" s="9" t="str">
        <f t="shared" si="52"/>
        <v>Combined Impact</v>
      </c>
      <c r="N82" s="9" t="str">
        <f t="shared" ref="N82:N84" si="53">D82</f>
        <v>ko_breakfast</v>
      </c>
      <c r="O82" s="9" t="str">
        <f t="shared" ref="O82:O84" si="54">E82</f>
        <v>Mid-Peak</v>
      </c>
      <c r="P82" s="44" t="str">
        <f t="shared" ref="P82:P84" si="55">IF(H82&lt;=0.1,G82, ROUND(G82,2)&amp;" (N/S)")</f>
        <v>0.08 (N/S)</v>
      </c>
      <c r="Q82" s="26" t="str">
        <f t="shared" ref="Q82:Q84" si="56">IF(K82&lt;=0.1,J82, ROUND(J82,2)&amp; " (N/S)")</f>
        <v>0.02 (N/S)</v>
      </c>
    </row>
    <row r="83" spans="1:17" x14ac:dyDescent="0.2">
      <c r="A83" s="2" t="s">
        <v>151</v>
      </c>
      <c r="B83" s="2" t="s">
        <v>131</v>
      </c>
      <c r="C83" s="2" t="s">
        <v>118</v>
      </c>
      <c r="D83" s="2" t="s">
        <v>119</v>
      </c>
      <c r="E83" s="2" t="s">
        <v>68</v>
      </c>
      <c r="G83" s="2">
        <f>INDEX('R01a Combine Dummy Parms'!$A$4:$L$508,MATCH('R01a Energy Impacts'!$N$1&amp;"_"&amp;'R01a Energy Impacts'!G$15&amp;"_"&amp;'R01a Energy Impacts'!$B83&amp;"_"&amp;'R01a Energy Impacts'!$C83&amp;"_"&amp;'R01a Energy Impacts'!$D83&amp;"_"&amp;'R01a Energy Impacts'!$E83,'R01a Combine Dummy Parms'!$Q$4:$Q$508,0),MATCH('R01a Energy Impacts'!G$16,'R01a Combine Dummy Parms'!$A$3:$L$3,0))</f>
        <v>0.156595441142835</v>
      </c>
      <c r="H83" s="2">
        <f>INDEX('R01a Combine Dummy Parms'!$A$4:$L$508,MATCH('R01a Energy Impacts'!$N$1&amp;"_"&amp;'R01a Energy Impacts'!H$15&amp;"_"&amp;'R01a Energy Impacts'!$B83&amp;"_"&amp;'R01a Energy Impacts'!$C83&amp;"_"&amp;'R01a Energy Impacts'!$D83&amp;"_"&amp;'R01a Energy Impacts'!$E83,'R01a Combine Dummy Parms'!$Q$4:$Q$508,0),MATCH('R01a Energy Impacts'!H$16,'R01a Combine Dummy Parms'!$A$3:$L$3,0))</f>
        <v>0.65848925897087895</v>
      </c>
      <c r="J83" s="2">
        <f>INDEX('R01a Combine Dummy Parms'!$A$4:$L$508,MATCH('R01a Energy Impacts'!$N$1&amp;"_"&amp;'R01a Energy Impacts'!J$15&amp;"_"&amp;'R01a Energy Impacts'!$B83&amp;"_"&amp;'R01a Energy Impacts'!$C83&amp;"_"&amp;'R01a Energy Impacts'!$D83&amp;"_"&amp;'R01a Energy Impacts'!$E83,'R01a Combine Dummy Parms'!$Q$4:$Q$508,0),MATCH('R01a Energy Impacts'!J$16,'R01a Combine Dummy Parms'!$A$3:$L$3,0))</f>
        <v>0.41658370552482499</v>
      </c>
      <c r="K83" s="2">
        <f>INDEX('R01a Combine Dummy Parms'!$A$4:$L$508,MATCH('R01a Energy Impacts'!$N$1&amp;"_"&amp;'R01a Energy Impacts'!K$15&amp;"_"&amp;'R01a Energy Impacts'!$B83&amp;"_"&amp;'R01a Energy Impacts'!$C83&amp;"_"&amp;'R01a Energy Impacts'!$D83&amp;"_"&amp;'R01a Energy Impacts'!$E83,'R01a Combine Dummy Parms'!$Q$4:$Q$508,0),MATCH('R01a Energy Impacts'!K$16,'R01a Combine Dummy Parms'!$A$3:$L$3,0))</f>
        <v>0.20649580599239001</v>
      </c>
      <c r="M83" s="9" t="str">
        <f t="shared" si="52"/>
        <v>Combined Impact</v>
      </c>
      <c r="N83" s="9" t="str">
        <f t="shared" si="53"/>
        <v>ko_breakfast</v>
      </c>
      <c r="O83" s="9" t="str">
        <f t="shared" si="54"/>
        <v>Off-Peak</v>
      </c>
      <c r="P83" s="44" t="str">
        <f t="shared" si="55"/>
        <v>0.16 (N/S)</v>
      </c>
      <c r="Q83" s="26" t="str">
        <f t="shared" si="56"/>
        <v>0.42 (N/S)</v>
      </c>
    </row>
    <row r="84" spans="1:17" x14ac:dyDescent="0.2">
      <c r="A84" s="2" t="s">
        <v>151</v>
      </c>
      <c r="B84" s="2" t="s">
        <v>131</v>
      </c>
      <c r="C84" s="2" t="s">
        <v>118</v>
      </c>
      <c r="D84" s="2" t="s">
        <v>119</v>
      </c>
      <c r="E84" s="2" t="s">
        <v>69</v>
      </c>
      <c r="G84" s="2">
        <f>INDEX('R01a Combine Dummy Parms'!$A$4:$L$508,MATCH('R01a Energy Impacts'!$N$1&amp;"_"&amp;'R01a Energy Impacts'!G$15&amp;"_"&amp;'R01a Energy Impacts'!$B84&amp;"_"&amp;'R01a Energy Impacts'!$C84&amp;"_"&amp;'R01a Energy Impacts'!$D84&amp;"_"&amp;'R01a Energy Impacts'!$E84,'R01a Combine Dummy Parms'!$Q$4:$Q$508,0),MATCH('R01a Energy Impacts'!G$16,'R01a Combine Dummy Parms'!$A$3:$L$3,0))</f>
        <v>0.91058302657730406</v>
      </c>
      <c r="H84" s="2">
        <f>INDEX('R01a Combine Dummy Parms'!$A$4:$L$508,MATCH('R01a Energy Impacts'!$N$1&amp;"_"&amp;'R01a Energy Impacts'!H$15&amp;"_"&amp;'R01a Energy Impacts'!$B84&amp;"_"&amp;'R01a Energy Impacts'!$C84&amp;"_"&amp;'R01a Energy Impacts'!$D84&amp;"_"&amp;'R01a Energy Impacts'!$E84,'R01a Combine Dummy Parms'!$Q$4:$Q$508,0),MATCH('R01a Energy Impacts'!H$16,'R01a Combine Dummy Parms'!$A$3:$L$3,0))</f>
        <v>0.205028014952986</v>
      </c>
      <c r="J84" s="2">
        <f>INDEX('R01a Combine Dummy Parms'!$A$4:$L$508,MATCH('R01a Energy Impacts'!$N$1&amp;"_"&amp;'R01a Energy Impacts'!J$15&amp;"_"&amp;'R01a Energy Impacts'!$B84&amp;"_"&amp;'R01a Energy Impacts'!$C84&amp;"_"&amp;'R01a Energy Impacts'!$D84&amp;"_"&amp;'R01a Energy Impacts'!$E84,'R01a Combine Dummy Parms'!$Q$4:$Q$508,0),MATCH('R01a Energy Impacts'!J$16,'R01a Combine Dummy Parms'!$A$3:$L$3,0))</f>
        <v>0.52687066170072205</v>
      </c>
      <c r="K84" s="2">
        <f>INDEX('R01a Combine Dummy Parms'!$A$4:$L$508,MATCH('R01a Energy Impacts'!$N$1&amp;"_"&amp;'R01a Energy Impacts'!K$15&amp;"_"&amp;'R01a Energy Impacts'!$B84&amp;"_"&amp;'R01a Energy Impacts'!$C84&amp;"_"&amp;'R01a Energy Impacts'!$D84&amp;"_"&amp;'R01a Energy Impacts'!$E84,'R01a Combine Dummy Parms'!$Q$4:$Q$508,0),MATCH('R01a Energy Impacts'!K$16,'R01a Combine Dummy Parms'!$A$3:$L$3,0))</f>
        <v>0.35411508001483</v>
      </c>
      <c r="M84" s="9" t="str">
        <f t="shared" si="52"/>
        <v>Combined Impact</v>
      </c>
      <c r="N84" s="9" t="str">
        <f t="shared" si="53"/>
        <v>ko_breakfast</v>
      </c>
      <c r="O84" s="9" t="str">
        <f t="shared" si="54"/>
        <v>Weekend Off-Peak</v>
      </c>
      <c r="P84" s="44" t="str">
        <f t="shared" si="55"/>
        <v>0.91 (N/S)</v>
      </c>
      <c r="Q84" s="26" t="str">
        <f t="shared" si="56"/>
        <v>0.53 (N/S)</v>
      </c>
    </row>
    <row r="85" spans="1:17" x14ac:dyDescent="0.2">
      <c r="M85" s="41"/>
      <c r="N85" s="42"/>
      <c r="O85" s="42"/>
      <c r="P85" s="42"/>
      <c r="Q85" s="43"/>
    </row>
    <row r="86" spans="1:17" x14ac:dyDescent="0.2">
      <c r="A86" s="2" t="s">
        <v>151</v>
      </c>
      <c r="B86" s="2" t="s">
        <v>131</v>
      </c>
      <c r="C86" s="2" t="s">
        <v>118</v>
      </c>
      <c r="D86" s="2" t="s">
        <v>121</v>
      </c>
      <c r="E86" s="2" t="s">
        <v>66</v>
      </c>
      <c r="G86" s="2">
        <f>INDEX('R01a Combine Dummy Parms'!$A$4:$L$508,MATCH('R01a Energy Impacts'!$N$1&amp;"_"&amp;'R01a Energy Impacts'!G$15&amp;"_"&amp;'R01a Energy Impacts'!$B86&amp;"_"&amp;'R01a Energy Impacts'!$C86&amp;"_"&amp;'R01a Energy Impacts'!$D86&amp;"_"&amp;'R01a Energy Impacts'!$E86,'R01a Combine Dummy Parms'!$Q$4:$Q$508,0),MATCH('R01a Energy Impacts'!G$16,'R01a Combine Dummy Parms'!$A$3:$L$3,0))</f>
        <v>-3.1558789586785402E-2</v>
      </c>
      <c r="H86" s="2">
        <f>INDEX('R01a Combine Dummy Parms'!$A$4:$L$508,MATCH('R01a Energy Impacts'!$N$1&amp;"_"&amp;'R01a Energy Impacts'!H$15&amp;"_"&amp;'R01a Energy Impacts'!$B86&amp;"_"&amp;'R01a Energy Impacts'!$C86&amp;"_"&amp;'R01a Energy Impacts'!$D86&amp;"_"&amp;'R01a Energy Impacts'!$E86,'R01a Combine Dummy Parms'!$Q$4:$Q$508,0),MATCH('R01a Energy Impacts'!H$16,'R01a Combine Dummy Parms'!$A$3:$L$3,0))</f>
        <v>0.87803598740411704</v>
      </c>
      <c r="J86" s="2">
        <f>INDEX('R01a Combine Dummy Parms'!$A$4:$L$508,MATCH('R01a Energy Impacts'!$N$1&amp;"_"&amp;'R01a Energy Impacts'!J$15&amp;"_"&amp;'R01a Energy Impacts'!$B86&amp;"_"&amp;'R01a Energy Impacts'!$C86&amp;"_"&amp;'R01a Energy Impacts'!$D86&amp;"_"&amp;'R01a Energy Impacts'!$E86,'R01a Combine Dummy Parms'!$Q$4:$Q$508,0),MATCH('R01a Energy Impacts'!J$16,'R01a Combine Dummy Parms'!$A$3:$L$3,0))</f>
        <v>-0.191503221094735</v>
      </c>
      <c r="K86" s="2">
        <f>INDEX('R01a Combine Dummy Parms'!$A$4:$L$508,MATCH('R01a Energy Impacts'!$N$1&amp;"_"&amp;'R01a Energy Impacts'!K$15&amp;"_"&amp;'R01a Energy Impacts'!$B86&amp;"_"&amp;'R01a Energy Impacts'!$C86&amp;"_"&amp;'R01a Energy Impacts'!$D86&amp;"_"&amp;'R01a Energy Impacts'!$E86,'R01a Combine Dummy Parms'!$Q$4:$Q$508,0),MATCH('R01a Energy Impacts'!K$16,'R01a Combine Dummy Parms'!$A$3:$L$3,0))</f>
        <v>0.24883153896369001</v>
      </c>
      <c r="M86" s="9" t="str">
        <f t="shared" ref="M86:M89" si="57">IF(OR(C86="Base Impact",C86="Combined Impact"),C86, "Incremental")</f>
        <v>Combined Impact</v>
      </c>
      <c r="N86" s="9" t="str">
        <f>D86</f>
        <v>open_house</v>
      </c>
      <c r="O86" s="9" t="str">
        <f>E86</f>
        <v>On-Peak</v>
      </c>
      <c r="P86" s="44" t="str">
        <f>IF(H86&lt;=0.1,G86, ROUND(G86,2)&amp;" (N/S)")</f>
        <v>-0.03 (N/S)</v>
      </c>
      <c r="Q86" s="26" t="str">
        <f>IF(K86&lt;=0.1,J86, ROUND(J86,2)&amp; " (N/S)")</f>
        <v>-0.19 (N/S)</v>
      </c>
    </row>
    <row r="87" spans="1:17" x14ac:dyDescent="0.2">
      <c r="A87" s="2" t="s">
        <v>151</v>
      </c>
      <c r="B87" s="2" t="s">
        <v>131</v>
      </c>
      <c r="C87" s="2" t="s">
        <v>118</v>
      </c>
      <c r="D87" s="2" t="s">
        <v>121</v>
      </c>
      <c r="E87" s="2" t="s">
        <v>67</v>
      </c>
      <c r="G87" s="2">
        <f>INDEX('R01a Combine Dummy Parms'!$A$4:$L$508,MATCH('R01a Energy Impacts'!$N$1&amp;"_"&amp;'R01a Energy Impacts'!G$15&amp;"_"&amp;'R01a Energy Impacts'!$B87&amp;"_"&amp;'R01a Energy Impacts'!$C87&amp;"_"&amp;'R01a Energy Impacts'!$D87&amp;"_"&amp;'R01a Energy Impacts'!$E87,'R01a Combine Dummy Parms'!$Q$4:$Q$508,0),MATCH('R01a Energy Impacts'!G$16,'R01a Combine Dummy Parms'!$A$3:$L$3,0))</f>
        <v>-7.9842862012371799E-2</v>
      </c>
      <c r="H87" s="2">
        <f>INDEX('R01a Combine Dummy Parms'!$A$4:$L$508,MATCH('R01a Energy Impacts'!$N$1&amp;"_"&amp;'R01a Energy Impacts'!H$15&amp;"_"&amp;'R01a Energy Impacts'!$B87&amp;"_"&amp;'R01a Energy Impacts'!$C87&amp;"_"&amp;'R01a Energy Impacts'!$D87&amp;"_"&amp;'R01a Energy Impacts'!$E87,'R01a Combine Dummy Parms'!$Q$4:$Q$508,0),MATCH('R01a Energy Impacts'!H$16,'R01a Combine Dummy Parms'!$A$3:$L$3,0))</f>
        <v>0.72754417570903196</v>
      </c>
      <c r="J87" s="2">
        <f>INDEX('R01a Combine Dummy Parms'!$A$4:$L$508,MATCH('R01a Energy Impacts'!$N$1&amp;"_"&amp;'R01a Energy Impacts'!J$15&amp;"_"&amp;'R01a Energy Impacts'!$B87&amp;"_"&amp;'R01a Energy Impacts'!$C87&amp;"_"&amp;'R01a Energy Impacts'!$D87&amp;"_"&amp;'R01a Energy Impacts'!$E87,'R01a Combine Dummy Parms'!$Q$4:$Q$508,0),MATCH('R01a Energy Impacts'!J$16,'R01a Combine Dummy Parms'!$A$3:$L$3,0))</f>
        <v>-0.226526515136868</v>
      </c>
      <c r="K87" s="2">
        <f>INDEX('R01a Combine Dummy Parms'!$A$4:$L$508,MATCH('R01a Energy Impacts'!$N$1&amp;"_"&amp;'R01a Energy Impacts'!K$15&amp;"_"&amp;'R01a Energy Impacts'!$B87&amp;"_"&amp;'R01a Energy Impacts'!$C87&amp;"_"&amp;'R01a Energy Impacts'!$D87&amp;"_"&amp;'R01a Energy Impacts'!$E87,'R01a Combine Dummy Parms'!$Q$4:$Q$508,0),MATCH('R01a Energy Impacts'!K$16,'R01a Combine Dummy Parms'!$A$3:$L$3,0))</f>
        <v>0.20093317992126999</v>
      </c>
      <c r="M87" s="9" t="str">
        <f t="shared" si="57"/>
        <v>Combined Impact</v>
      </c>
      <c r="N87" s="9" t="str">
        <f t="shared" ref="N87:N89" si="58">D87</f>
        <v>open_house</v>
      </c>
      <c r="O87" s="9" t="str">
        <f t="shared" ref="O87:O89" si="59">E87</f>
        <v>Mid-Peak</v>
      </c>
      <c r="P87" s="44" t="str">
        <f t="shared" ref="P87:P89" si="60">IF(H87&lt;=0.1,G87, ROUND(G87,2)&amp;" (N/S)")</f>
        <v>-0.08 (N/S)</v>
      </c>
      <c r="Q87" s="26" t="str">
        <f t="shared" ref="Q87:Q89" si="61">IF(K87&lt;=0.1,J87, ROUND(J87,2)&amp; " (N/S)")</f>
        <v>-0.23 (N/S)</v>
      </c>
    </row>
    <row r="88" spans="1:17" x14ac:dyDescent="0.2">
      <c r="A88" s="2" t="s">
        <v>151</v>
      </c>
      <c r="B88" s="2" t="s">
        <v>131</v>
      </c>
      <c r="C88" s="2" t="s">
        <v>118</v>
      </c>
      <c r="D88" s="2" t="s">
        <v>121</v>
      </c>
      <c r="E88" s="2" t="s">
        <v>68</v>
      </c>
      <c r="G88" s="2">
        <f>INDEX('R01a Combine Dummy Parms'!$A$4:$L$508,MATCH('R01a Energy Impacts'!$N$1&amp;"_"&amp;'R01a Energy Impacts'!G$15&amp;"_"&amp;'R01a Energy Impacts'!$B88&amp;"_"&amp;'R01a Energy Impacts'!$C88&amp;"_"&amp;'R01a Energy Impacts'!$D88&amp;"_"&amp;'R01a Energy Impacts'!$E88,'R01a Combine Dummy Parms'!$Q$4:$Q$508,0),MATCH('R01a Energy Impacts'!G$16,'R01a Combine Dummy Parms'!$A$3:$L$3,0))</f>
        <v>-8.7204879727722201E-2</v>
      </c>
      <c r="H88" s="2">
        <f>INDEX('R01a Combine Dummy Parms'!$A$4:$L$508,MATCH('R01a Energy Impacts'!$N$1&amp;"_"&amp;'R01a Energy Impacts'!H$15&amp;"_"&amp;'R01a Energy Impacts'!$B88&amp;"_"&amp;'R01a Energy Impacts'!$C88&amp;"_"&amp;'R01a Energy Impacts'!$D88&amp;"_"&amp;'R01a Energy Impacts'!$E88,'R01a Combine Dummy Parms'!$Q$4:$Q$508,0),MATCH('R01a Energy Impacts'!H$16,'R01a Combine Dummy Parms'!$A$3:$L$3,0))</f>
        <v>0.82426756545302104</v>
      </c>
      <c r="J88" s="2">
        <f>INDEX('R01a Combine Dummy Parms'!$A$4:$L$508,MATCH('R01a Energy Impacts'!$N$1&amp;"_"&amp;'R01a Energy Impacts'!J$15&amp;"_"&amp;'R01a Energy Impacts'!$B88&amp;"_"&amp;'R01a Energy Impacts'!$C88&amp;"_"&amp;'R01a Energy Impacts'!$D88&amp;"_"&amp;'R01a Energy Impacts'!$E88,'R01a Combine Dummy Parms'!$Q$4:$Q$508,0),MATCH('R01a Energy Impacts'!J$16,'R01a Combine Dummy Parms'!$A$3:$L$3,0))</f>
        <v>-0.12698555067853601</v>
      </c>
      <c r="K88" s="2">
        <f>INDEX('R01a Combine Dummy Parms'!$A$4:$L$508,MATCH('R01a Energy Impacts'!$N$1&amp;"_"&amp;'R01a Energy Impacts'!K$15&amp;"_"&amp;'R01a Energy Impacts'!$B88&amp;"_"&amp;'R01a Energy Impacts'!$C88&amp;"_"&amp;'R01a Energy Impacts'!$D88&amp;"_"&amp;'R01a Energy Impacts'!$E88,'R01a Combine Dummy Parms'!$Q$4:$Q$508,0),MATCH('R01a Energy Impacts'!K$16,'R01a Combine Dummy Parms'!$A$3:$L$3,0))</f>
        <v>0.75971455245137298</v>
      </c>
      <c r="M88" s="9" t="str">
        <f t="shared" si="57"/>
        <v>Combined Impact</v>
      </c>
      <c r="N88" s="9" t="str">
        <f t="shared" si="58"/>
        <v>open_house</v>
      </c>
      <c r="O88" s="9" t="str">
        <f t="shared" si="59"/>
        <v>Off-Peak</v>
      </c>
      <c r="P88" s="44" t="str">
        <f t="shared" si="60"/>
        <v>-0.09 (N/S)</v>
      </c>
      <c r="Q88" s="26" t="str">
        <f t="shared" si="61"/>
        <v>-0.13 (N/S)</v>
      </c>
    </row>
    <row r="89" spans="1:17" x14ac:dyDescent="0.2">
      <c r="A89" s="2" t="s">
        <v>151</v>
      </c>
      <c r="B89" s="2" t="s">
        <v>131</v>
      </c>
      <c r="C89" s="2" t="s">
        <v>118</v>
      </c>
      <c r="D89" s="2" t="s">
        <v>121</v>
      </c>
      <c r="E89" s="2" t="s">
        <v>69</v>
      </c>
      <c r="G89" s="2">
        <f>INDEX('R01a Combine Dummy Parms'!$A$4:$L$508,MATCH('R01a Energy Impacts'!$N$1&amp;"_"&amp;'R01a Energy Impacts'!G$15&amp;"_"&amp;'R01a Energy Impacts'!$B89&amp;"_"&amp;'R01a Energy Impacts'!$C89&amp;"_"&amp;'R01a Energy Impacts'!$D89&amp;"_"&amp;'R01a Energy Impacts'!$E89,'R01a Combine Dummy Parms'!$Q$4:$Q$508,0),MATCH('R01a Energy Impacts'!G$16,'R01a Combine Dummy Parms'!$A$3:$L$3,0))</f>
        <v>0.15882470812547</v>
      </c>
      <c r="H89" s="2">
        <f>INDEX('R01a Combine Dummy Parms'!$A$4:$L$508,MATCH('R01a Energy Impacts'!$N$1&amp;"_"&amp;'R01a Energy Impacts'!H$15&amp;"_"&amp;'R01a Energy Impacts'!$B89&amp;"_"&amp;'R01a Energy Impacts'!$C89&amp;"_"&amp;'R01a Energy Impacts'!$D89&amp;"_"&amp;'R01a Energy Impacts'!$E89,'R01a Combine Dummy Parms'!$Q$4:$Q$508,0),MATCH('R01a Energy Impacts'!H$16,'R01a Combine Dummy Parms'!$A$3:$L$3,0))</f>
        <v>0.86037086811114205</v>
      </c>
      <c r="J89" s="2">
        <f>INDEX('R01a Combine Dummy Parms'!$A$4:$L$508,MATCH('R01a Energy Impacts'!$N$1&amp;"_"&amp;'R01a Energy Impacts'!J$15&amp;"_"&amp;'R01a Energy Impacts'!$B89&amp;"_"&amp;'R01a Energy Impacts'!$C89&amp;"_"&amp;'R01a Energy Impacts'!$D89&amp;"_"&amp;'R01a Energy Impacts'!$E89,'R01a Combine Dummy Parms'!$Q$4:$Q$508,0),MATCH('R01a Energy Impacts'!J$16,'R01a Combine Dummy Parms'!$A$3:$L$3,0))</f>
        <v>-0.22327715792314401</v>
      </c>
      <c r="K89" s="2">
        <f>INDEX('R01a Combine Dummy Parms'!$A$4:$L$508,MATCH('R01a Energy Impacts'!$N$1&amp;"_"&amp;'R01a Energy Impacts'!K$15&amp;"_"&amp;'R01a Energy Impacts'!$B89&amp;"_"&amp;'R01a Energy Impacts'!$C89&amp;"_"&amp;'R01a Energy Impacts'!$D89&amp;"_"&amp;'R01a Energy Impacts'!$E89,'R01a Combine Dummy Parms'!$Q$4:$Q$508,0),MATCH('R01a Energy Impacts'!K$16,'R01a Combine Dummy Parms'!$A$3:$L$3,0))</f>
        <v>0.739409818431503</v>
      </c>
      <c r="M89" s="9" t="str">
        <f t="shared" si="57"/>
        <v>Combined Impact</v>
      </c>
      <c r="N89" s="9" t="str">
        <f t="shared" si="58"/>
        <v>open_house</v>
      </c>
      <c r="O89" s="9" t="str">
        <f t="shared" si="59"/>
        <v>Weekend Off-Peak</v>
      </c>
      <c r="P89" s="44" t="str">
        <f t="shared" si="60"/>
        <v>0.16 (N/S)</v>
      </c>
      <c r="Q89" s="26" t="str">
        <f t="shared" si="61"/>
        <v>-0.22 (N/S)</v>
      </c>
    </row>
    <row r="90" spans="1:17" x14ac:dyDescent="0.2">
      <c r="M90" s="41"/>
      <c r="N90" s="42"/>
      <c r="O90" s="42"/>
      <c r="P90" s="42"/>
      <c r="Q90" s="43"/>
    </row>
    <row r="91" spans="1:17" x14ac:dyDescent="0.2">
      <c r="A91" s="2" t="s">
        <v>151</v>
      </c>
      <c r="B91" s="2" t="s">
        <v>131</v>
      </c>
      <c r="C91" s="2" t="s">
        <v>118</v>
      </c>
      <c r="D91" s="2" t="s">
        <v>98</v>
      </c>
      <c r="E91" s="2" t="s">
        <v>66</v>
      </c>
      <c r="G91" s="2">
        <f>INDEX('R01a Combine Dummy Parms'!$A$4:$L$508,MATCH('R01a Energy Impacts'!$N$1&amp;"_"&amp;'R01a Energy Impacts'!G$15&amp;"_"&amp;'R01a Energy Impacts'!$B91&amp;"_"&amp;'R01a Energy Impacts'!$C91&amp;"_"&amp;'R01a Energy Impacts'!$D91&amp;"_"&amp;'R01a Energy Impacts'!$E91,'R01a Combine Dummy Parms'!$Q$4:$Q$508,0),MATCH('R01a Energy Impacts'!G$16,'R01a Combine Dummy Parms'!$A$3:$L$3,0))</f>
        <v>-0.53853884632489302</v>
      </c>
      <c r="H91" s="2">
        <f>INDEX('R01a Combine Dummy Parms'!$A$4:$L$508,MATCH('R01a Energy Impacts'!$N$1&amp;"_"&amp;'R01a Energy Impacts'!H$15&amp;"_"&amp;'R01a Energy Impacts'!$B91&amp;"_"&amp;'R01a Energy Impacts'!$C91&amp;"_"&amp;'R01a Energy Impacts'!$D91&amp;"_"&amp;'R01a Energy Impacts'!$E91,'R01a Combine Dummy Parms'!$Q$4:$Q$508,0),MATCH('R01a Energy Impacts'!H$16,'R01a Combine Dummy Parms'!$A$3:$L$3,0))</f>
        <v>3.3177246308484697E-2</v>
      </c>
      <c r="J91" s="2">
        <f>INDEX('R01a Combine Dummy Parms'!$A$4:$L$508,MATCH('R01a Energy Impacts'!$N$1&amp;"_"&amp;'R01a Energy Impacts'!J$15&amp;"_"&amp;'R01a Energy Impacts'!$B91&amp;"_"&amp;'R01a Energy Impacts'!$C91&amp;"_"&amp;'R01a Energy Impacts'!$D91&amp;"_"&amp;'R01a Energy Impacts'!$E91,'R01a Combine Dummy Parms'!$Q$4:$Q$508,0),MATCH('R01a Energy Impacts'!J$16,'R01a Combine Dummy Parms'!$A$3:$L$3,0))</f>
        <v>-0.77869408302688103</v>
      </c>
      <c r="K91" s="2">
        <f>INDEX('R01a Combine Dummy Parms'!$A$4:$L$508,MATCH('R01a Energy Impacts'!$N$1&amp;"_"&amp;'R01a Energy Impacts'!K$15&amp;"_"&amp;'R01a Energy Impacts'!$B91&amp;"_"&amp;'R01a Energy Impacts'!$C91&amp;"_"&amp;'R01a Energy Impacts'!$D91&amp;"_"&amp;'R01a Energy Impacts'!$E91,'R01a Combine Dummy Parms'!$Q$4:$Q$508,0),MATCH('R01a Energy Impacts'!K$16,'R01a Combine Dummy Parms'!$A$3:$L$3,0))</f>
        <v>1.06045962500482E-3</v>
      </c>
      <c r="M91" s="9" t="str">
        <f t="shared" ref="M91:M94" si="62">IF(OR(C91="Base Impact",C91="Combined Impact"),C91, "Incremental")</f>
        <v>Combined Impact</v>
      </c>
      <c r="N91" s="9" t="str">
        <f>D91</f>
        <v>picnic</v>
      </c>
      <c r="O91" s="9" t="str">
        <f>E91</f>
        <v>On-Peak</v>
      </c>
      <c r="P91" s="44">
        <f>IF(H91&lt;=0.1,G91, ROUND(G91,2)&amp;" (N/S)")</f>
        <v>-0.53853884632489302</v>
      </c>
      <c r="Q91" s="26">
        <f>IF(K91&lt;=0.1,J91, ROUND(J91,2)&amp; " (N/S)")</f>
        <v>-0.77869408302688103</v>
      </c>
    </row>
    <row r="92" spans="1:17" x14ac:dyDescent="0.2">
      <c r="A92" s="2" t="s">
        <v>151</v>
      </c>
      <c r="B92" s="2" t="s">
        <v>131</v>
      </c>
      <c r="C92" s="2" t="s">
        <v>118</v>
      </c>
      <c r="D92" s="2" t="s">
        <v>98</v>
      </c>
      <c r="E92" s="2" t="s">
        <v>67</v>
      </c>
      <c r="G92" s="2">
        <f>INDEX('R01a Combine Dummy Parms'!$A$4:$L$508,MATCH('R01a Energy Impacts'!$N$1&amp;"_"&amp;'R01a Energy Impacts'!G$15&amp;"_"&amp;'R01a Energy Impacts'!$B92&amp;"_"&amp;'R01a Energy Impacts'!$C92&amp;"_"&amp;'R01a Energy Impacts'!$D92&amp;"_"&amp;'R01a Energy Impacts'!$E92,'R01a Combine Dummy Parms'!$Q$4:$Q$508,0),MATCH('R01a Energy Impacts'!G$16,'R01a Combine Dummy Parms'!$A$3:$L$3,0))</f>
        <v>-0.24420916832015399</v>
      </c>
      <c r="H92" s="2">
        <f>INDEX('R01a Combine Dummy Parms'!$A$4:$L$508,MATCH('R01a Energy Impacts'!$N$1&amp;"_"&amp;'R01a Energy Impacts'!H$15&amp;"_"&amp;'R01a Energy Impacts'!$B92&amp;"_"&amp;'R01a Energy Impacts'!$C92&amp;"_"&amp;'R01a Energy Impacts'!$D92&amp;"_"&amp;'R01a Energy Impacts'!$E92,'R01a Combine Dummy Parms'!$Q$4:$Q$508,0),MATCH('R01a Energy Impacts'!H$16,'R01a Combine Dummy Parms'!$A$3:$L$3,0))</f>
        <v>0.19753492543269499</v>
      </c>
      <c r="J92" s="2">
        <f>INDEX('R01a Combine Dummy Parms'!$A$4:$L$508,MATCH('R01a Energy Impacts'!$N$1&amp;"_"&amp;'R01a Energy Impacts'!J$15&amp;"_"&amp;'R01a Energy Impacts'!$B92&amp;"_"&amp;'R01a Energy Impacts'!$C92&amp;"_"&amp;'R01a Energy Impacts'!$D92&amp;"_"&amp;'R01a Energy Impacts'!$E92,'R01a Combine Dummy Parms'!$Q$4:$Q$508,0),MATCH('R01a Energy Impacts'!J$16,'R01a Combine Dummy Parms'!$A$3:$L$3,0))</f>
        <v>-1.24491517559849</v>
      </c>
      <c r="K92" s="2">
        <f>INDEX('R01a Combine Dummy Parms'!$A$4:$L$508,MATCH('R01a Energy Impacts'!$N$1&amp;"_"&amp;'R01a Energy Impacts'!K$15&amp;"_"&amp;'R01a Energy Impacts'!$B92&amp;"_"&amp;'R01a Energy Impacts'!$C92&amp;"_"&amp;'R01a Energy Impacts'!$D92&amp;"_"&amp;'R01a Energy Impacts'!$E92,'R01a Combine Dummy Parms'!$Q$4:$Q$508,0),MATCH('R01a Energy Impacts'!K$16,'R01a Combine Dummy Parms'!$A$3:$L$3,0))</f>
        <v>1.7904699072850299E-3</v>
      </c>
      <c r="M92" s="9" t="str">
        <f t="shared" si="62"/>
        <v>Combined Impact</v>
      </c>
      <c r="N92" s="9" t="str">
        <f t="shared" ref="N92:N94" si="63">D92</f>
        <v>picnic</v>
      </c>
      <c r="O92" s="9" t="str">
        <f t="shared" ref="O92:O94" si="64">E92</f>
        <v>Mid-Peak</v>
      </c>
      <c r="P92" s="44" t="str">
        <f t="shared" ref="P92:P94" si="65">IF(H92&lt;=0.1,G92, ROUND(G92,2)&amp;" (N/S)")</f>
        <v>-0.24 (N/S)</v>
      </c>
      <c r="Q92" s="26">
        <f t="shared" ref="Q92:Q94" si="66">IF(K92&lt;=0.1,J92, ROUND(J92,2)&amp; " (N/S)")</f>
        <v>-1.24491517559849</v>
      </c>
    </row>
    <row r="93" spans="1:17" x14ac:dyDescent="0.2">
      <c r="A93" s="2" t="s">
        <v>151</v>
      </c>
      <c r="B93" s="2" t="s">
        <v>131</v>
      </c>
      <c r="C93" s="2" t="s">
        <v>118</v>
      </c>
      <c r="D93" s="2" t="s">
        <v>98</v>
      </c>
      <c r="E93" s="2" t="s">
        <v>68</v>
      </c>
      <c r="G93" s="2">
        <f>INDEX('R01a Combine Dummy Parms'!$A$4:$L$508,MATCH('R01a Energy Impacts'!$N$1&amp;"_"&amp;'R01a Energy Impacts'!G$15&amp;"_"&amp;'R01a Energy Impacts'!$B93&amp;"_"&amp;'R01a Energy Impacts'!$C93&amp;"_"&amp;'R01a Energy Impacts'!$D93&amp;"_"&amp;'R01a Energy Impacts'!$E93,'R01a Combine Dummy Parms'!$Q$4:$Q$508,0),MATCH('R01a Energy Impacts'!G$16,'R01a Combine Dummy Parms'!$A$3:$L$3,0))</f>
        <v>-0.27992948857904598</v>
      </c>
      <c r="H93" s="2">
        <f>INDEX('R01a Combine Dummy Parms'!$A$4:$L$508,MATCH('R01a Energy Impacts'!$N$1&amp;"_"&amp;'R01a Energy Impacts'!H$15&amp;"_"&amp;'R01a Energy Impacts'!$B93&amp;"_"&amp;'R01a Energy Impacts'!$C93&amp;"_"&amp;'R01a Energy Impacts'!$D93&amp;"_"&amp;'R01a Energy Impacts'!$E93,'R01a Combine Dummy Parms'!$Q$4:$Q$508,0),MATCH('R01a Energy Impacts'!H$16,'R01a Combine Dummy Parms'!$A$3:$L$3,0))</f>
        <v>0.61313650946095699</v>
      </c>
      <c r="J93" s="2">
        <f>INDEX('R01a Combine Dummy Parms'!$A$4:$L$508,MATCH('R01a Energy Impacts'!$N$1&amp;"_"&amp;'R01a Energy Impacts'!J$15&amp;"_"&amp;'R01a Energy Impacts'!$B93&amp;"_"&amp;'R01a Energy Impacts'!$C93&amp;"_"&amp;'R01a Energy Impacts'!$D93&amp;"_"&amp;'R01a Energy Impacts'!$E93,'R01a Combine Dummy Parms'!$Q$4:$Q$508,0),MATCH('R01a Energy Impacts'!J$16,'R01a Combine Dummy Parms'!$A$3:$L$3,0))</f>
        <v>0.96149727591938605</v>
      </c>
      <c r="K93" s="2">
        <f>INDEX('R01a Combine Dummy Parms'!$A$4:$L$508,MATCH('R01a Energy Impacts'!$N$1&amp;"_"&amp;'R01a Energy Impacts'!K$15&amp;"_"&amp;'R01a Energy Impacts'!$B93&amp;"_"&amp;'R01a Energy Impacts'!$C93&amp;"_"&amp;'R01a Energy Impacts'!$D93&amp;"_"&amp;'R01a Energy Impacts'!$E93,'R01a Combine Dummy Parms'!$Q$4:$Q$508,0),MATCH('R01a Energy Impacts'!K$16,'R01a Combine Dummy Parms'!$A$3:$L$3,0))</f>
        <v>0.506773065813376</v>
      </c>
      <c r="M93" s="9" t="str">
        <f t="shared" si="62"/>
        <v>Combined Impact</v>
      </c>
      <c r="N93" s="9" t="str">
        <f t="shared" si="63"/>
        <v>picnic</v>
      </c>
      <c r="O93" s="9" t="str">
        <f t="shared" si="64"/>
        <v>Off-Peak</v>
      </c>
      <c r="P93" s="44" t="str">
        <f t="shared" si="65"/>
        <v>-0.28 (N/S)</v>
      </c>
      <c r="Q93" s="26" t="str">
        <f t="shared" si="66"/>
        <v>0.96 (N/S)</v>
      </c>
    </row>
    <row r="94" spans="1:17" x14ac:dyDescent="0.2">
      <c r="A94" s="2" t="s">
        <v>151</v>
      </c>
      <c r="B94" s="2" t="s">
        <v>131</v>
      </c>
      <c r="C94" s="2" t="s">
        <v>118</v>
      </c>
      <c r="D94" s="2" t="s">
        <v>98</v>
      </c>
      <c r="E94" s="2" t="s">
        <v>69</v>
      </c>
      <c r="G94" s="2">
        <f>INDEX('R01a Combine Dummy Parms'!$A$4:$L$508,MATCH('R01a Energy Impacts'!$N$1&amp;"_"&amp;'R01a Energy Impacts'!G$15&amp;"_"&amp;'R01a Energy Impacts'!$B94&amp;"_"&amp;'R01a Energy Impacts'!$C94&amp;"_"&amp;'R01a Energy Impacts'!$D94&amp;"_"&amp;'R01a Energy Impacts'!$E94,'R01a Combine Dummy Parms'!$Q$4:$Q$508,0),MATCH('R01a Energy Impacts'!G$16,'R01a Combine Dummy Parms'!$A$3:$L$3,0))</f>
        <v>-0.98987609069575999</v>
      </c>
      <c r="H94" s="2">
        <f>INDEX('R01a Combine Dummy Parms'!$A$4:$L$508,MATCH('R01a Energy Impacts'!$N$1&amp;"_"&amp;'R01a Energy Impacts'!H$15&amp;"_"&amp;'R01a Energy Impacts'!$B94&amp;"_"&amp;'R01a Energy Impacts'!$C94&amp;"_"&amp;'R01a Energy Impacts'!$D94&amp;"_"&amp;'R01a Energy Impacts'!$E94,'R01a Combine Dummy Parms'!$Q$4:$Q$508,0),MATCH('R01a Energy Impacts'!H$16,'R01a Combine Dummy Parms'!$A$3:$L$3,0))</f>
        <v>0.26653135147761597</v>
      </c>
      <c r="J94" s="2">
        <f>INDEX('R01a Combine Dummy Parms'!$A$4:$L$508,MATCH('R01a Energy Impacts'!$N$1&amp;"_"&amp;'R01a Energy Impacts'!J$15&amp;"_"&amp;'R01a Energy Impacts'!$B94&amp;"_"&amp;'R01a Energy Impacts'!$C94&amp;"_"&amp;'R01a Energy Impacts'!$D94&amp;"_"&amp;'R01a Energy Impacts'!$E94,'R01a Combine Dummy Parms'!$Q$4:$Q$508,0),MATCH('R01a Energy Impacts'!J$16,'R01a Combine Dummy Parms'!$A$3:$L$3,0))</f>
        <v>-0.49768061849633</v>
      </c>
      <c r="K94" s="2">
        <f>INDEX('R01a Combine Dummy Parms'!$A$4:$L$508,MATCH('R01a Energy Impacts'!$N$1&amp;"_"&amp;'R01a Energy Impacts'!K$15&amp;"_"&amp;'R01a Energy Impacts'!$B94&amp;"_"&amp;'R01a Energy Impacts'!$C94&amp;"_"&amp;'R01a Energy Impacts'!$D94&amp;"_"&amp;'R01a Energy Impacts'!$E94,'R01a Combine Dummy Parms'!$Q$4:$Q$508,0),MATCH('R01a Energy Impacts'!K$16,'R01a Combine Dummy Parms'!$A$3:$L$3,0))</f>
        <v>0.29619542609320598</v>
      </c>
      <c r="M94" s="9" t="str">
        <f t="shared" si="62"/>
        <v>Combined Impact</v>
      </c>
      <c r="N94" s="9" t="str">
        <f t="shared" si="63"/>
        <v>picnic</v>
      </c>
      <c r="O94" s="9" t="str">
        <f t="shared" si="64"/>
        <v>Weekend Off-Peak</v>
      </c>
      <c r="P94" s="44" t="str">
        <f t="shared" si="65"/>
        <v>-0.99 (N/S)</v>
      </c>
      <c r="Q94" s="26" t="str">
        <f t="shared" si="66"/>
        <v>-0.5 (N/S)</v>
      </c>
    </row>
    <row r="95" spans="1:17" x14ac:dyDescent="0.2">
      <c r="M95" s="41"/>
      <c r="N95" s="42"/>
      <c r="O95" s="42"/>
      <c r="P95" s="42"/>
      <c r="Q95" s="43"/>
    </row>
    <row r="96" spans="1:17" x14ac:dyDescent="0.2">
      <c r="A96" s="2" t="s">
        <v>151</v>
      </c>
      <c r="B96" s="2" t="s">
        <v>131</v>
      </c>
      <c r="C96" s="2" t="s">
        <v>76</v>
      </c>
      <c r="D96" s="2" t="s">
        <v>116</v>
      </c>
      <c r="E96" s="2" t="s">
        <v>66</v>
      </c>
      <c r="G96" s="2">
        <f>INDEX('R01a Combine Dummy Parms'!$A$4:$L$508,MATCH('R01a Energy Impacts'!$N$1&amp;"_"&amp;'R01a Energy Impacts'!G$15&amp;"_"&amp;'R01a Energy Impacts'!$B96&amp;"_"&amp;'R01a Energy Impacts'!$C96&amp;"_"&amp;'R01a Energy Impacts'!$D96&amp;"_"&amp;'R01a Energy Impacts'!$E96,'R01a Combine Dummy Parms'!$Q$4:$Q$508,0),MATCH('R01a Energy Impacts'!G$16,'R01a Combine Dummy Parms'!$A$3:$L$3,0))</f>
        <v>-7.8224066776664096E-3</v>
      </c>
      <c r="H96" s="2">
        <f>INDEX('R01a Combine Dummy Parms'!$A$4:$L$508,MATCH('R01a Energy Impacts'!$N$1&amp;"_"&amp;'R01a Energy Impacts'!H$15&amp;"_"&amp;'R01a Energy Impacts'!$B96&amp;"_"&amp;'R01a Energy Impacts'!$C96&amp;"_"&amp;'R01a Energy Impacts'!$D96&amp;"_"&amp;'R01a Energy Impacts'!$E96,'R01a Combine Dummy Parms'!$Q$4:$Q$508,0),MATCH('R01a Energy Impacts'!H$16,'R01a Combine Dummy Parms'!$A$3:$L$3,0))</f>
        <v>0.97452804893675704</v>
      </c>
      <c r="J96" s="2">
        <f>INDEX('R01a Combine Dummy Parms'!$A$4:$L$508,MATCH('R01a Energy Impacts'!$N$1&amp;"_"&amp;'R01a Energy Impacts'!J$15&amp;"_"&amp;'R01a Energy Impacts'!$B96&amp;"_"&amp;'R01a Energy Impacts'!$C96&amp;"_"&amp;'R01a Energy Impacts'!$D96&amp;"_"&amp;'R01a Energy Impacts'!$E96,'R01a Combine Dummy Parms'!$Q$4:$Q$508,0),MATCH('R01a Energy Impacts'!J$16,'R01a Combine Dummy Parms'!$A$3:$L$3,0))</f>
        <v>-0.42856238330004498</v>
      </c>
      <c r="K96" s="2">
        <f>INDEX('R01a Combine Dummy Parms'!$A$4:$L$508,MATCH('R01a Energy Impacts'!$N$1&amp;"_"&amp;'R01a Energy Impacts'!K$15&amp;"_"&amp;'R01a Energy Impacts'!$B96&amp;"_"&amp;'R01a Energy Impacts'!$C96&amp;"_"&amp;'R01a Energy Impacts'!$D96&amp;"_"&amp;'R01a Energy Impacts'!$E96,'R01a Combine Dummy Parms'!$Q$4:$Q$508,0),MATCH('R01a Energy Impacts'!K$16,'R01a Combine Dummy Parms'!$A$3:$L$3,0))</f>
        <v>0.124338550219754</v>
      </c>
      <c r="M96" s="9" t="str">
        <f t="shared" ref="M96:M99" si="67">IF(OR(C96="Base Impact",C96="Combined Impact"),C96, "Incremental")</f>
        <v>Incremental</v>
      </c>
      <c r="N96" s="9" t="str">
        <f>D96</f>
        <v>focus_grp</v>
      </c>
      <c r="O96" s="9" t="str">
        <f>E96</f>
        <v>On-Peak</v>
      </c>
      <c r="P96" s="44" t="str">
        <f>IF(H96&lt;=0.1,G96, ROUND(G96,2)&amp;" (N/S)")</f>
        <v>-0.01 (N/S)</v>
      </c>
      <c r="Q96" s="26" t="str">
        <f>IF(K96&lt;=0.1,J96, ROUND(J96,2)&amp; " (N/S)")</f>
        <v>-0.43 (N/S)</v>
      </c>
    </row>
    <row r="97" spans="1:17" x14ac:dyDescent="0.2">
      <c r="A97" s="2" t="s">
        <v>151</v>
      </c>
      <c r="B97" s="2" t="s">
        <v>131</v>
      </c>
      <c r="C97" s="2" t="s">
        <v>76</v>
      </c>
      <c r="D97" s="2" t="s">
        <v>116</v>
      </c>
      <c r="E97" s="2" t="s">
        <v>67</v>
      </c>
      <c r="G97" s="2">
        <f>INDEX('R01a Combine Dummy Parms'!$A$4:$L$508,MATCH('R01a Energy Impacts'!$N$1&amp;"_"&amp;'R01a Energy Impacts'!G$15&amp;"_"&amp;'R01a Energy Impacts'!$B97&amp;"_"&amp;'R01a Energy Impacts'!$C97&amp;"_"&amp;'R01a Energy Impacts'!$D97&amp;"_"&amp;'R01a Energy Impacts'!$E97,'R01a Combine Dummy Parms'!$Q$4:$Q$508,0),MATCH('R01a Energy Impacts'!G$16,'R01a Combine Dummy Parms'!$A$3:$L$3,0))</f>
        <v>-0.27216774140185501</v>
      </c>
      <c r="H97" s="2">
        <f>INDEX('R01a Combine Dummy Parms'!$A$4:$L$508,MATCH('R01a Energy Impacts'!$N$1&amp;"_"&amp;'R01a Energy Impacts'!H$15&amp;"_"&amp;'R01a Energy Impacts'!$B97&amp;"_"&amp;'R01a Energy Impacts'!$C97&amp;"_"&amp;'R01a Energy Impacts'!$D97&amp;"_"&amp;'R01a Energy Impacts'!$E97,'R01a Combine Dummy Parms'!$Q$4:$Q$508,0),MATCH('R01a Energy Impacts'!H$16,'R01a Combine Dummy Parms'!$A$3:$L$3,0))</f>
        <v>0.29234165217921798</v>
      </c>
      <c r="J97" s="2">
        <f>INDEX('R01a Combine Dummy Parms'!$A$4:$L$508,MATCH('R01a Energy Impacts'!$N$1&amp;"_"&amp;'R01a Energy Impacts'!J$15&amp;"_"&amp;'R01a Energy Impacts'!$B97&amp;"_"&amp;'R01a Energy Impacts'!$C97&amp;"_"&amp;'R01a Energy Impacts'!$D97&amp;"_"&amp;'R01a Energy Impacts'!$E97,'R01a Combine Dummy Parms'!$Q$4:$Q$508,0),MATCH('R01a Energy Impacts'!J$16,'R01a Combine Dummy Parms'!$A$3:$L$3,0))</f>
        <v>-0.41549962640695198</v>
      </c>
      <c r="K97" s="2">
        <f>INDEX('R01a Combine Dummy Parms'!$A$4:$L$508,MATCH('R01a Energy Impacts'!$N$1&amp;"_"&amp;'R01a Energy Impacts'!K$15&amp;"_"&amp;'R01a Energy Impacts'!$B97&amp;"_"&amp;'R01a Energy Impacts'!$C97&amp;"_"&amp;'R01a Energy Impacts'!$D97&amp;"_"&amp;'R01a Energy Impacts'!$E97,'R01a Combine Dummy Parms'!$Q$4:$Q$508,0),MATCH('R01a Energy Impacts'!K$16,'R01a Combine Dummy Parms'!$A$3:$L$3,0))</f>
        <v>0.116202720427022</v>
      </c>
      <c r="M97" s="9" t="str">
        <f t="shared" si="67"/>
        <v>Incremental</v>
      </c>
      <c r="N97" s="9" t="str">
        <f t="shared" ref="N97:N99" si="68">D97</f>
        <v>focus_grp</v>
      </c>
      <c r="O97" s="9" t="str">
        <f t="shared" ref="O97:O99" si="69">E97</f>
        <v>Mid-Peak</v>
      </c>
      <c r="P97" s="44" t="str">
        <f t="shared" ref="P97:P99" si="70">IF(H97&lt;=0.1,G97, ROUND(G97,2)&amp;" (N/S)")</f>
        <v>-0.27 (N/S)</v>
      </c>
      <c r="Q97" s="26" t="str">
        <f t="shared" ref="Q97:Q99" si="71">IF(K97&lt;=0.1,J97, ROUND(J97,2)&amp; " (N/S)")</f>
        <v>-0.42 (N/S)</v>
      </c>
    </row>
    <row r="98" spans="1:17" x14ac:dyDescent="0.2">
      <c r="A98" s="2" t="s">
        <v>151</v>
      </c>
      <c r="B98" s="2" t="s">
        <v>131</v>
      </c>
      <c r="C98" s="2" t="s">
        <v>76</v>
      </c>
      <c r="D98" s="2" t="s">
        <v>116</v>
      </c>
      <c r="E98" s="2" t="s">
        <v>68</v>
      </c>
      <c r="G98" s="2">
        <f>INDEX('R01a Combine Dummy Parms'!$A$4:$L$508,MATCH('R01a Energy Impacts'!$N$1&amp;"_"&amp;'R01a Energy Impacts'!G$15&amp;"_"&amp;'R01a Energy Impacts'!$B98&amp;"_"&amp;'R01a Energy Impacts'!$C98&amp;"_"&amp;'R01a Energy Impacts'!$D98&amp;"_"&amp;'R01a Energy Impacts'!$E98,'R01a Combine Dummy Parms'!$Q$4:$Q$508,0),MATCH('R01a Energy Impacts'!G$16,'R01a Combine Dummy Parms'!$A$3:$L$3,0))</f>
        <v>0.37440374749334099</v>
      </c>
      <c r="H98" s="2">
        <f>INDEX('R01a Combine Dummy Parms'!$A$4:$L$508,MATCH('R01a Energy Impacts'!$N$1&amp;"_"&amp;'R01a Energy Impacts'!H$15&amp;"_"&amp;'R01a Energy Impacts'!$B98&amp;"_"&amp;'R01a Energy Impacts'!$C98&amp;"_"&amp;'R01a Energy Impacts'!$D98&amp;"_"&amp;'R01a Energy Impacts'!$E98,'R01a Combine Dummy Parms'!$Q$4:$Q$508,0),MATCH('R01a Energy Impacts'!H$16,'R01a Combine Dummy Parms'!$A$3:$L$3,0))</f>
        <v>0.474135511892807</v>
      </c>
      <c r="J98" s="2">
        <f>INDEX('R01a Combine Dummy Parms'!$A$4:$L$508,MATCH('R01a Energy Impacts'!$N$1&amp;"_"&amp;'R01a Energy Impacts'!J$15&amp;"_"&amp;'R01a Energy Impacts'!$B98&amp;"_"&amp;'R01a Energy Impacts'!$C98&amp;"_"&amp;'R01a Energy Impacts'!$D98&amp;"_"&amp;'R01a Energy Impacts'!$E98,'R01a Combine Dummy Parms'!$Q$4:$Q$508,0),MATCH('R01a Energy Impacts'!J$16,'R01a Combine Dummy Parms'!$A$3:$L$3,0))</f>
        <v>-0.94050609289197096</v>
      </c>
      <c r="K98" s="2">
        <f>INDEX('R01a Combine Dummy Parms'!$A$4:$L$508,MATCH('R01a Energy Impacts'!$N$1&amp;"_"&amp;'R01a Energy Impacts'!K$15&amp;"_"&amp;'R01a Energy Impacts'!$B98&amp;"_"&amp;'R01a Energy Impacts'!$C98&amp;"_"&amp;'R01a Energy Impacts'!$D98&amp;"_"&amp;'R01a Energy Impacts'!$E98,'R01a Combine Dummy Parms'!$Q$4:$Q$508,0),MATCH('R01a Energy Impacts'!K$16,'R01a Combine Dummy Parms'!$A$3:$L$3,0))</f>
        <v>9.1205792626998405E-2</v>
      </c>
      <c r="M98" s="9" t="str">
        <f t="shared" si="67"/>
        <v>Incremental</v>
      </c>
      <c r="N98" s="9" t="str">
        <f t="shared" si="68"/>
        <v>focus_grp</v>
      </c>
      <c r="O98" s="9" t="str">
        <f t="shared" si="69"/>
        <v>Off-Peak</v>
      </c>
      <c r="P98" s="44" t="str">
        <f t="shared" si="70"/>
        <v>0.37 (N/S)</v>
      </c>
      <c r="Q98" s="26">
        <f t="shared" si="71"/>
        <v>-0.94050609289197096</v>
      </c>
    </row>
    <row r="99" spans="1:17" x14ac:dyDescent="0.2">
      <c r="A99" s="2" t="s">
        <v>151</v>
      </c>
      <c r="B99" s="2" t="s">
        <v>131</v>
      </c>
      <c r="C99" s="2" t="s">
        <v>76</v>
      </c>
      <c r="D99" s="2" t="s">
        <v>116</v>
      </c>
      <c r="E99" s="2" t="s">
        <v>69</v>
      </c>
      <c r="G99" s="2">
        <f>INDEX('R01a Combine Dummy Parms'!$A$4:$L$508,MATCH('R01a Energy Impacts'!$N$1&amp;"_"&amp;'R01a Energy Impacts'!G$15&amp;"_"&amp;'R01a Energy Impacts'!$B99&amp;"_"&amp;'R01a Energy Impacts'!$C99&amp;"_"&amp;'R01a Energy Impacts'!$D99&amp;"_"&amp;'R01a Energy Impacts'!$E99,'R01a Combine Dummy Parms'!$Q$4:$Q$508,0),MATCH('R01a Energy Impacts'!G$16,'R01a Combine Dummy Parms'!$A$3:$L$3,0))</f>
        <v>0.48861550425863398</v>
      </c>
      <c r="H99" s="2">
        <f>INDEX('R01a Combine Dummy Parms'!$A$4:$L$508,MATCH('R01a Energy Impacts'!$N$1&amp;"_"&amp;'R01a Energy Impacts'!H$15&amp;"_"&amp;'R01a Energy Impacts'!$B99&amp;"_"&amp;'R01a Energy Impacts'!$C99&amp;"_"&amp;'R01a Energy Impacts'!$D99&amp;"_"&amp;'R01a Energy Impacts'!$E99,'R01a Combine Dummy Parms'!$Q$4:$Q$508,0),MATCH('R01a Energy Impacts'!H$16,'R01a Combine Dummy Parms'!$A$3:$L$3,0))</f>
        <v>0.66271618688572997</v>
      </c>
      <c r="J99" s="2">
        <f>INDEX('R01a Combine Dummy Parms'!$A$4:$L$508,MATCH('R01a Energy Impacts'!$N$1&amp;"_"&amp;'R01a Energy Impacts'!J$15&amp;"_"&amp;'R01a Energy Impacts'!$B99&amp;"_"&amp;'R01a Energy Impacts'!$C99&amp;"_"&amp;'R01a Energy Impacts'!$D99&amp;"_"&amp;'R01a Energy Impacts'!$E99,'R01a Combine Dummy Parms'!$Q$4:$Q$508,0),MATCH('R01a Energy Impacts'!J$16,'R01a Combine Dummy Parms'!$A$3:$L$3,0))</f>
        <v>-1.77771271357968</v>
      </c>
      <c r="K99" s="2">
        <f>INDEX('R01a Combine Dummy Parms'!$A$4:$L$508,MATCH('R01a Energy Impacts'!$N$1&amp;"_"&amp;'R01a Energy Impacts'!K$15&amp;"_"&amp;'R01a Energy Impacts'!$B99&amp;"_"&amp;'R01a Energy Impacts'!$C99&amp;"_"&amp;'R01a Energy Impacts'!$D99&amp;"_"&amp;'R01a Energy Impacts'!$E99,'R01a Combine Dummy Parms'!$Q$4:$Q$508,0),MATCH('R01a Energy Impacts'!K$16,'R01a Combine Dummy Parms'!$A$3:$L$3,0))</f>
        <v>0.107596209130863</v>
      </c>
      <c r="M99" s="9" t="str">
        <f t="shared" si="67"/>
        <v>Incremental</v>
      </c>
      <c r="N99" s="9" t="str">
        <f t="shared" si="68"/>
        <v>focus_grp</v>
      </c>
      <c r="O99" s="9" t="str">
        <f t="shared" si="69"/>
        <v>Weekend Off-Peak</v>
      </c>
      <c r="P99" s="44" t="str">
        <f t="shared" si="70"/>
        <v>0.49 (N/S)</v>
      </c>
      <c r="Q99" s="26" t="str">
        <f t="shared" si="71"/>
        <v>-1.78 (N/S)</v>
      </c>
    </row>
    <row r="100" spans="1:17" x14ac:dyDescent="0.2">
      <c r="M100" s="41"/>
      <c r="N100" s="42"/>
      <c r="O100" s="42"/>
      <c r="P100" s="42"/>
      <c r="Q100" s="43"/>
    </row>
    <row r="101" spans="1:17" x14ac:dyDescent="0.2">
      <c r="A101" s="2" t="s">
        <v>151</v>
      </c>
      <c r="B101" s="2" t="s">
        <v>131</v>
      </c>
      <c r="C101" s="2" t="s">
        <v>77</v>
      </c>
      <c r="D101" s="2" t="s">
        <v>119</v>
      </c>
      <c r="E101" s="2" t="s">
        <v>66</v>
      </c>
      <c r="G101" s="2">
        <f>INDEX('R01a Combine Dummy Parms'!$A$4:$L$508,MATCH('R01a Energy Impacts'!$N$1&amp;"_"&amp;'R01a Energy Impacts'!G$15&amp;"_"&amp;'R01a Energy Impacts'!$B101&amp;"_"&amp;'R01a Energy Impacts'!$C101&amp;"_"&amp;'R01a Energy Impacts'!$D101&amp;"_"&amp;'R01a Energy Impacts'!$E101,'R01a Combine Dummy Parms'!$Q$4:$Q$508,0),MATCH('R01a Energy Impacts'!G$16,'R01a Combine Dummy Parms'!$A$3:$L$3,0))</f>
        <v>0.19804689589681401</v>
      </c>
      <c r="H101" s="2">
        <f>INDEX('R01a Combine Dummy Parms'!$A$4:$L$508,MATCH('R01a Energy Impacts'!$N$1&amp;"_"&amp;'R01a Energy Impacts'!H$15&amp;"_"&amp;'R01a Energy Impacts'!$B101&amp;"_"&amp;'R01a Energy Impacts'!$C101&amp;"_"&amp;'R01a Energy Impacts'!$D101&amp;"_"&amp;'R01a Energy Impacts'!$E101,'R01a Combine Dummy Parms'!$Q$4:$Q$508,0),MATCH('R01a Energy Impacts'!H$16,'R01a Combine Dummy Parms'!$A$3:$L$3,0))</f>
        <v>0.17615639607945299</v>
      </c>
      <c r="J101" s="2">
        <f>INDEX('R01a Combine Dummy Parms'!$A$4:$L$508,MATCH('R01a Energy Impacts'!$N$1&amp;"_"&amp;'R01a Energy Impacts'!J$15&amp;"_"&amp;'R01a Energy Impacts'!$B101&amp;"_"&amp;'R01a Energy Impacts'!$C101&amp;"_"&amp;'R01a Energy Impacts'!$D101&amp;"_"&amp;'R01a Energy Impacts'!$E101,'R01a Combine Dummy Parms'!$Q$4:$Q$508,0),MATCH('R01a Energy Impacts'!J$16,'R01a Combine Dummy Parms'!$A$3:$L$3,0))</f>
        <v>2.68709989637923E-2</v>
      </c>
      <c r="K101" s="2">
        <f>INDEX('R01a Combine Dummy Parms'!$A$4:$L$508,MATCH('R01a Energy Impacts'!$N$1&amp;"_"&amp;'R01a Energy Impacts'!K$15&amp;"_"&amp;'R01a Energy Impacts'!$B101&amp;"_"&amp;'R01a Energy Impacts'!$C101&amp;"_"&amp;'R01a Energy Impacts'!$D101&amp;"_"&amp;'R01a Energy Impacts'!$E101,'R01a Combine Dummy Parms'!$Q$4:$Q$508,0),MATCH('R01a Energy Impacts'!K$16,'R01a Combine Dummy Parms'!$A$3:$L$3,0))</f>
        <v>0.84704142101851598</v>
      </c>
      <c r="M101" s="9" t="str">
        <f t="shared" ref="M101:M104" si="72">IF(OR(C101="Base Impact",C101="Combined Impact"),C101, "Incremental")</f>
        <v>Incremental</v>
      </c>
      <c r="N101" s="9" t="str">
        <f>D101</f>
        <v>ko_breakfast</v>
      </c>
      <c r="O101" s="9" t="str">
        <f>E101</f>
        <v>On-Peak</v>
      </c>
      <c r="P101" s="44" t="str">
        <f>IF(H101&lt;=0.1,G101, ROUND(G101,2)&amp;" (N/S)")</f>
        <v>0.2 (N/S)</v>
      </c>
      <c r="Q101" s="26" t="str">
        <f>IF(K101&lt;=0.1,J101, ROUND(J101,2)&amp; " (N/S)")</f>
        <v>0.03 (N/S)</v>
      </c>
    </row>
    <row r="102" spans="1:17" x14ac:dyDescent="0.2">
      <c r="A102" s="2" t="s">
        <v>151</v>
      </c>
      <c r="B102" s="2" t="s">
        <v>131</v>
      </c>
      <c r="C102" s="2" t="s">
        <v>77</v>
      </c>
      <c r="D102" s="2" t="s">
        <v>119</v>
      </c>
      <c r="E102" s="2" t="s">
        <v>67</v>
      </c>
      <c r="G102" s="2">
        <f>INDEX('R01a Combine Dummy Parms'!$A$4:$L$508,MATCH('R01a Energy Impacts'!$N$1&amp;"_"&amp;'R01a Energy Impacts'!G$15&amp;"_"&amp;'R01a Energy Impacts'!$B102&amp;"_"&amp;'R01a Energy Impacts'!$C102&amp;"_"&amp;'R01a Energy Impacts'!$D102&amp;"_"&amp;'R01a Energy Impacts'!$E102,'R01a Combine Dummy Parms'!$Q$4:$Q$508,0),MATCH('R01a Energy Impacts'!G$16,'R01a Combine Dummy Parms'!$A$3:$L$3,0))</f>
        <v>0.117471501613976</v>
      </c>
      <c r="H102" s="2">
        <f>INDEX('R01a Combine Dummy Parms'!$A$4:$L$508,MATCH('R01a Energy Impacts'!$N$1&amp;"_"&amp;'R01a Energy Impacts'!H$15&amp;"_"&amp;'R01a Energy Impacts'!$B102&amp;"_"&amp;'R01a Energy Impacts'!$C102&amp;"_"&amp;'R01a Energy Impacts'!$D102&amp;"_"&amp;'R01a Energy Impacts'!$E102,'R01a Combine Dummy Parms'!$Q$4:$Q$508,0),MATCH('R01a Energy Impacts'!H$16,'R01a Combine Dummy Parms'!$A$3:$L$3,0))</f>
        <v>0.41929262492102198</v>
      </c>
      <c r="J102" s="2">
        <f>INDEX('R01a Combine Dummy Parms'!$A$4:$L$508,MATCH('R01a Energy Impacts'!$N$1&amp;"_"&amp;'R01a Energy Impacts'!J$15&amp;"_"&amp;'R01a Energy Impacts'!$B102&amp;"_"&amp;'R01a Energy Impacts'!$C102&amp;"_"&amp;'R01a Energy Impacts'!$D102&amp;"_"&amp;'R01a Energy Impacts'!$E102,'R01a Combine Dummy Parms'!$Q$4:$Q$508,0),MATCH('R01a Energy Impacts'!J$16,'R01a Combine Dummy Parms'!$A$3:$L$3,0))</f>
        <v>-7.7223185687489301E-2</v>
      </c>
      <c r="K102" s="2">
        <f>INDEX('R01a Combine Dummy Parms'!$A$4:$L$508,MATCH('R01a Energy Impacts'!$N$1&amp;"_"&amp;'R01a Energy Impacts'!K$15&amp;"_"&amp;'R01a Energy Impacts'!$B102&amp;"_"&amp;'R01a Energy Impacts'!$C102&amp;"_"&amp;'R01a Energy Impacts'!$D102&amp;"_"&amp;'R01a Energy Impacts'!$E102,'R01a Combine Dummy Parms'!$Q$4:$Q$508,0),MATCH('R01a Energy Impacts'!K$16,'R01a Combine Dummy Parms'!$A$3:$L$3,0))</f>
        <v>0.655722032662303</v>
      </c>
      <c r="M102" s="9" t="str">
        <f t="shared" si="72"/>
        <v>Incremental</v>
      </c>
      <c r="N102" s="9" t="str">
        <f t="shared" ref="N102:N104" si="73">D102</f>
        <v>ko_breakfast</v>
      </c>
      <c r="O102" s="9" t="str">
        <f t="shared" ref="O102:O104" si="74">E102</f>
        <v>Mid-Peak</v>
      </c>
      <c r="P102" s="44" t="str">
        <f t="shared" ref="P102:P104" si="75">IF(H102&lt;=0.1,G102, ROUND(G102,2)&amp;" (N/S)")</f>
        <v>0.12 (N/S)</v>
      </c>
      <c r="Q102" s="26" t="str">
        <f t="shared" ref="Q102:Q104" si="76">IF(K102&lt;=0.1,J102, ROUND(J102,2)&amp; " (N/S)")</f>
        <v>-0.08 (N/S)</v>
      </c>
    </row>
    <row r="103" spans="1:17" x14ac:dyDescent="0.2">
      <c r="A103" s="2" t="s">
        <v>151</v>
      </c>
      <c r="B103" s="2" t="s">
        <v>131</v>
      </c>
      <c r="C103" s="2" t="s">
        <v>77</v>
      </c>
      <c r="D103" s="2" t="s">
        <v>119</v>
      </c>
      <c r="E103" s="2" t="s">
        <v>68</v>
      </c>
      <c r="G103" s="2">
        <f>INDEX('R01a Combine Dummy Parms'!$A$4:$L$508,MATCH('R01a Energy Impacts'!$N$1&amp;"_"&amp;'R01a Energy Impacts'!G$15&amp;"_"&amp;'R01a Energy Impacts'!$B103&amp;"_"&amp;'R01a Energy Impacts'!$C103&amp;"_"&amp;'R01a Energy Impacts'!$D103&amp;"_"&amp;'R01a Energy Impacts'!$E103,'R01a Combine Dummy Parms'!$Q$4:$Q$508,0),MATCH('R01a Energy Impacts'!G$16,'R01a Combine Dummy Parms'!$A$3:$L$3,0))</f>
        <v>0.24706679489550701</v>
      </c>
      <c r="H103" s="2">
        <f>INDEX('R01a Combine Dummy Parms'!$A$4:$L$508,MATCH('R01a Energy Impacts'!$N$1&amp;"_"&amp;'R01a Energy Impacts'!H$15&amp;"_"&amp;'R01a Energy Impacts'!$B103&amp;"_"&amp;'R01a Energy Impacts'!$C103&amp;"_"&amp;'R01a Energy Impacts'!$D103&amp;"_"&amp;'R01a Energy Impacts'!$E103,'R01a Combine Dummy Parms'!$Q$4:$Q$508,0),MATCH('R01a Energy Impacts'!H$16,'R01a Combine Dummy Parms'!$A$3:$L$3,0))</f>
        <v>0.45313076786622503</v>
      </c>
      <c r="J103" s="2">
        <f>INDEX('R01a Combine Dummy Parms'!$A$4:$L$508,MATCH('R01a Energy Impacts'!$N$1&amp;"_"&amp;'R01a Energy Impacts'!J$15&amp;"_"&amp;'R01a Energy Impacts'!$B103&amp;"_"&amp;'R01a Energy Impacts'!$C103&amp;"_"&amp;'R01a Energy Impacts'!$D103&amp;"_"&amp;'R01a Energy Impacts'!$E103,'R01a Combine Dummy Parms'!$Q$4:$Q$508,0),MATCH('R01a Energy Impacts'!J$16,'R01a Combine Dummy Parms'!$A$3:$L$3,0))</f>
        <v>0.221851794661999</v>
      </c>
      <c r="K103" s="2">
        <f>INDEX('R01a Combine Dummy Parms'!$A$4:$L$508,MATCH('R01a Energy Impacts'!$N$1&amp;"_"&amp;'R01a Energy Impacts'!K$15&amp;"_"&amp;'R01a Energy Impacts'!$B103&amp;"_"&amp;'R01a Energy Impacts'!$C103&amp;"_"&amp;'R01a Energy Impacts'!$D103&amp;"_"&amp;'R01a Energy Impacts'!$E103,'R01a Combine Dummy Parms'!$Q$4:$Q$508,0),MATCH('R01a Energy Impacts'!K$16,'R01a Combine Dummy Parms'!$A$3:$L$3,0))</f>
        <v>0.49054418909678799</v>
      </c>
      <c r="M103" s="9" t="str">
        <f t="shared" si="72"/>
        <v>Incremental</v>
      </c>
      <c r="N103" s="9" t="str">
        <f t="shared" si="73"/>
        <v>ko_breakfast</v>
      </c>
      <c r="O103" s="9" t="str">
        <f t="shared" si="74"/>
        <v>Off-Peak</v>
      </c>
      <c r="P103" s="44" t="str">
        <f t="shared" si="75"/>
        <v>0.25 (N/S)</v>
      </c>
      <c r="Q103" s="26" t="str">
        <f t="shared" si="76"/>
        <v>0.22 (N/S)</v>
      </c>
    </row>
    <row r="104" spans="1:17" x14ac:dyDescent="0.2">
      <c r="A104" s="2" t="s">
        <v>151</v>
      </c>
      <c r="B104" s="2" t="s">
        <v>131</v>
      </c>
      <c r="C104" s="2" t="s">
        <v>77</v>
      </c>
      <c r="D104" s="2" t="s">
        <v>119</v>
      </c>
      <c r="E104" s="2" t="s">
        <v>69</v>
      </c>
      <c r="G104" s="2">
        <f>INDEX('R01a Combine Dummy Parms'!$A$4:$L$508,MATCH('R01a Energy Impacts'!$N$1&amp;"_"&amp;'R01a Energy Impacts'!G$15&amp;"_"&amp;'R01a Energy Impacts'!$B104&amp;"_"&amp;'R01a Energy Impacts'!$C104&amp;"_"&amp;'R01a Energy Impacts'!$D104&amp;"_"&amp;'R01a Energy Impacts'!$E104,'R01a Combine Dummy Parms'!$Q$4:$Q$508,0),MATCH('R01a Energy Impacts'!G$16,'R01a Combine Dummy Parms'!$A$3:$L$3,0))</f>
        <v>0.79090152617805198</v>
      </c>
      <c r="H104" s="2">
        <f>INDEX('R01a Combine Dummy Parms'!$A$4:$L$508,MATCH('R01a Energy Impacts'!$N$1&amp;"_"&amp;'R01a Energy Impacts'!H$15&amp;"_"&amp;'R01a Energy Impacts'!$B104&amp;"_"&amp;'R01a Energy Impacts'!$C104&amp;"_"&amp;'R01a Energy Impacts'!$D104&amp;"_"&amp;'R01a Energy Impacts'!$E104,'R01a Combine Dummy Parms'!$Q$4:$Q$508,0),MATCH('R01a Energy Impacts'!H$16,'R01a Combine Dummy Parms'!$A$3:$L$3,0))</f>
        <v>0.23621671971018399</v>
      </c>
      <c r="J104" s="2">
        <f>INDEX('R01a Combine Dummy Parms'!$A$4:$L$508,MATCH('R01a Energy Impacts'!$N$1&amp;"_"&amp;'R01a Energy Impacts'!J$15&amp;"_"&amp;'R01a Energy Impacts'!$B104&amp;"_"&amp;'R01a Energy Impacts'!$C104&amp;"_"&amp;'R01a Energy Impacts'!$D104&amp;"_"&amp;'R01a Energy Impacts'!$E104,'R01a Combine Dummy Parms'!$Q$4:$Q$508,0),MATCH('R01a Energy Impacts'!J$16,'R01a Combine Dummy Parms'!$A$3:$L$3,0))</f>
        <v>1.2747072059941099E-3</v>
      </c>
      <c r="K104" s="2">
        <f>INDEX('R01a Combine Dummy Parms'!$A$4:$L$508,MATCH('R01a Energy Impacts'!$N$1&amp;"_"&amp;'R01a Energy Impacts'!K$15&amp;"_"&amp;'R01a Energy Impacts'!$B104&amp;"_"&amp;'R01a Energy Impacts'!$C104&amp;"_"&amp;'R01a Energy Impacts'!$D104&amp;"_"&amp;'R01a Energy Impacts'!$E104,'R01a Combine Dummy Parms'!$Q$4:$Q$508,0),MATCH('R01a Energy Impacts'!K$16,'R01a Combine Dummy Parms'!$A$3:$L$3,0))</f>
        <v>0.99810585001618901</v>
      </c>
      <c r="M104" s="9" t="str">
        <f t="shared" si="72"/>
        <v>Incremental</v>
      </c>
      <c r="N104" s="9" t="str">
        <f t="shared" si="73"/>
        <v>ko_breakfast</v>
      </c>
      <c r="O104" s="9" t="str">
        <f t="shared" si="74"/>
        <v>Weekend Off-Peak</v>
      </c>
      <c r="P104" s="44" t="str">
        <f t="shared" si="75"/>
        <v>0.79 (N/S)</v>
      </c>
      <c r="Q104" s="26" t="str">
        <f t="shared" si="76"/>
        <v>0 (N/S)</v>
      </c>
    </row>
    <row r="105" spans="1:17" x14ac:dyDescent="0.2">
      <c r="M105" s="41"/>
      <c r="N105" s="42"/>
      <c r="O105" s="42"/>
      <c r="P105" s="42"/>
      <c r="Q105" s="43"/>
    </row>
    <row r="106" spans="1:17" x14ac:dyDescent="0.2">
      <c r="A106" s="2" t="s">
        <v>151</v>
      </c>
      <c r="B106" s="2" t="s">
        <v>131</v>
      </c>
      <c r="C106" s="2" t="s">
        <v>78</v>
      </c>
      <c r="D106" s="2" t="s">
        <v>121</v>
      </c>
      <c r="E106" s="2" t="s">
        <v>66</v>
      </c>
      <c r="G106" s="2">
        <f>INDEX('R01a Combine Dummy Parms'!$A$4:$L$508,MATCH('R01a Energy Impacts'!$N$1&amp;"_"&amp;'R01a Energy Impacts'!G$15&amp;"_"&amp;'R01a Energy Impacts'!$B106&amp;"_"&amp;'R01a Energy Impacts'!$C106&amp;"_"&amp;'R01a Energy Impacts'!$D106&amp;"_"&amp;'R01a Energy Impacts'!$E106,'R01a Combine Dummy Parms'!$Q$4:$Q$508,0),MATCH('R01a Energy Impacts'!G$16,'R01a Combine Dummy Parms'!$A$3:$L$3,0))</f>
        <v>5.3684847824644701E-2</v>
      </c>
      <c r="H106" s="2">
        <f>INDEX('R01a Combine Dummy Parms'!$A$4:$L$508,MATCH('R01a Energy Impacts'!$N$1&amp;"_"&amp;'R01a Energy Impacts'!H$15&amp;"_"&amp;'R01a Energy Impacts'!$B106&amp;"_"&amp;'R01a Energy Impacts'!$C106&amp;"_"&amp;'R01a Energy Impacts'!$D106&amp;"_"&amp;'R01a Energy Impacts'!$E106,'R01a Combine Dummy Parms'!$Q$4:$Q$508,0),MATCH('R01a Energy Impacts'!H$16,'R01a Combine Dummy Parms'!$A$3:$L$3,0))</f>
        <v>0.780815520193755</v>
      </c>
      <c r="J106" s="2">
        <f>INDEX('R01a Combine Dummy Parms'!$A$4:$L$508,MATCH('R01a Energy Impacts'!$N$1&amp;"_"&amp;'R01a Energy Impacts'!J$15&amp;"_"&amp;'R01a Energy Impacts'!$B106&amp;"_"&amp;'R01a Energy Impacts'!$C106&amp;"_"&amp;'R01a Energy Impacts'!$D106&amp;"_"&amp;'R01a Energy Impacts'!$E106,'R01a Combine Dummy Parms'!$Q$4:$Q$508,0),MATCH('R01a Energy Impacts'!J$16,'R01a Combine Dummy Parms'!$A$3:$L$3,0))</f>
        <v>-0.109931706206743</v>
      </c>
      <c r="K106" s="2">
        <f>INDEX('R01a Combine Dummy Parms'!$A$4:$L$508,MATCH('R01a Energy Impacts'!$N$1&amp;"_"&amp;'R01a Energy Impacts'!K$15&amp;"_"&amp;'R01a Energy Impacts'!$B106&amp;"_"&amp;'R01a Energy Impacts'!$C106&amp;"_"&amp;'R01a Energy Impacts'!$D106&amp;"_"&amp;'R01a Energy Impacts'!$E106,'R01a Combine Dummy Parms'!$Q$4:$Q$508,0),MATCH('R01a Energy Impacts'!K$16,'R01a Combine Dummy Parms'!$A$3:$L$3,0))</f>
        <v>0.46505444431616899</v>
      </c>
      <c r="M106" s="9" t="str">
        <f t="shared" ref="M106:M109" si="77">IF(OR(C106="Base Impact",C106="Combined Impact"),C106, "Incremental")</f>
        <v>Incremental</v>
      </c>
      <c r="N106" s="9" t="str">
        <f>D106</f>
        <v>open_house</v>
      </c>
      <c r="O106" s="9" t="str">
        <f>E106</f>
        <v>On-Peak</v>
      </c>
      <c r="P106" s="44" t="str">
        <f>IF(H106&lt;=0.1,G106, ROUND(G106,2)&amp;" (N/S)")</f>
        <v>0.05 (N/S)</v>
      </c>
      <c r="Q106" s="26" t="str">
        <f>IF(K106&lt;=0.1,J106, ROUND(J106,2)&amp; " (N/S)")</f>
        <v>-0.11 (N/S)</v>
      </c>
    </row>
    <row r="107" spans="1:17" x14ac:dyDescent="0.2">
      <c r="A107" s="2" t="s">
        <v>151</v>
      </c>
      <c r="B107" s="2" t="s">
        <v>131</v>
      </c>
      <c r="C107" s="2" t="s">
        <v>78</v>
      </c>
      <c r="D107" s="2" t="s">
        <v>121</v>
      </c>
      <c r="E107" s="2" t="s">
        <v>67</v>
      </c>
      <c r="G107" s="2">
        <f>INDEX('R01a Combine Dummy Parms'!$A$4:$L$508,MATCH('R01a Energy Impacts'!$N$1&amp;"_"&amp;'R01a Energy Impacts'!G$15&amp;"_"&amp;'R01a Energy Impacts'!$B107&amp;"_"&amp;'R01a Energy Impacts'!$C107&amp;"_"&amp;'R01a Energy Impacts'!$D107&amp;"_"&amp;'R01a Energy Impacts'!$E107,'R01a Combine Dummy Parms'!$Q$4:$Q$508,0),MATCH('R01a Energy Impacts'!G$16,'R01a Combine Dummy Parms'!$A$3:$L$3,0))</f>
        <v>-3.7376215403751897E-2</v>
      </c>
      <c r="H107" s="2">
        <f>INDEX('R01a Combine Dummy Parms'!$A$4:$L$508,MATCH('R01a Energy Impacts'!$N$1&amp;"_"&amp;'R01a Energy Impacts'!H$15&amp;"_"&amp;'R01a Energy Impacts'!$B107&amp;"_"&amp;'R01a Energy Impacts'!$C107&amp;"_"&amp;'R01a Energy Impacts'!$D107&amp;"_"&amp;'R01a Energy Impacts'!$E107,'R01a Combine Dummy Parms'!$Q$4:$Q$508,0),MATCH('R01a Energy Impacts'!H$16,'R01a Combine Dummy Parms'!$A$3:$L$3,0))</f>
        <v>0.86279062008118301</v>
      </c>
      <c r="J107" s="2">
        <f>INDEX('R01a Combine Dummy Parms'!$A$4:$L$508,MATCH('R01a Energy Impacts'!$N$1&amp;"_"&amp;'R01a Energy Impacts'!J$15&amp;"_"&amp;'R01a Energy Impacts'!$B107&amp;"_"&amp;'R01a Energy Impacts'!$C107&amp;"_"&amp;'R01a Energy Impacts'!$D107&amp;"_"&amp;'R01a Energy Impacts'!$E107,'R01a Combine Dummy Parms'!$Q$4:$Q$508,0),MATCH('R01a Energy Impacts'!J$16,'R01a Combine Dummy Parms'!$A$3:$L$3,0))</f>
        <v>-0.32290108633097198</v>
      </c>
      <c r="K107" s="2">
        <f>INDEX('R01a Combine Dummy Parms'!$A$4:$L$508,MATCH('R01a Energy Impacts'!$N$1&amp;"_"&amp;'R01a Energy Impacts'!K$15&amp;"_"&amp;'R01a Energy Impacts'!$B107&amp;"_"&amp;'R01a Energy Impacts'!$C107&amp;"_"&amp;'R01a Energy Impacts'!$D107&amp;"_"&amp;'R01a Energy Impacts'!$E107,'R01a Combine Dummy Parms'!$Q$4:$Q$508,0),MATCH('R01a Energy Impacts'!K$16,'R01a Combine Dummy Parms'!$A$3:$L$3,0))</f>
        <v>4.7907300799521602E-2</v>
      </c>
      <c r="M107" s="9" t="str">
        <f t="shared" si="77"/>
        <v>Incremental</v>
      </c>
      <c r="N107" s="9" t="str">
        <f t="shared" ref="N107:N109" si="78">D107</f>
        <v>open_house</v>
      </c>
      <c r="O107" s="9" t="str">
        <f t="shared" ref="O107:O109" si="79">E107</f>
        <v>Mid-Peak</v>
      </c>
      <c r="P107" s="44" t="str">
        <f t="shared" ref="P107:P109" si="80">IF(H107&lt;=0.1,G107, ROUND(G107,2)&amp;" (N/S)")</f>
        <v>-0.04 (N/S)</v>
      </c>
      <c r="Q107" s="26">
        <f t="shared" ref="Q107:Q109" si="81">IF(K107&lt;=0.1,J107, ROUND(J107,2)&amp; " (N/S)")</f>
        <v>-0.32290108633097198</v>
      </c>
    </row>
    <row r="108" spans="1:17" x14ac:dyDescent="0.2">
      <c r="A108" s="2" t="s">
        <v>151</v>
      </c>
      <c r="B108" s="2" t="s">
        <v>131</v>
      </c>
      <c r="C108" s="2" t="s">
        <v>78</v>
      </c>
      <c r="D108" s="2" t="s">
        <v>121</v>
      </c>
      <c r="E108" s="2" t="s">
        <v>68</v>
      </c>
      <c r="G108" s="2">
        <f>INDEX('R01a Combine Dummy Parms'!$A$4:$L$508,MATCH('R01a Energy Impacts'!$N$1&amp;"_"&amp;'R01a Energy Impacts'!G$15&amp;"_"&amp;'R01a Energy Impacts'!$B108&amp;"_"&amp;'R01a Energy Impacts'!$C108&amp;"_"&amp;'R01a Energy Impacts'!$D108&amp;"_"&amp;'R01a Energy Impacts'!$E108,'R01a Combine Dummy Parms'!$Q$4:$Q$508,0),MATCH('R01a Energy Impacts'!G$16,'R01a Combine Dummy Parms'!$A$3:$L$3,0))</f>
        <v>3.2664740249502698E-3</v>
      </c>
      <c r="H108" s="2">
        <f>INDEX('R01a Combine Dummy Parms'!$A$4:$L$508,MATCH('R01a Energy Impacts'!$N$1&amp;"_"&amp;'R01a Energy Impacts'!H$15&amp;"_"&amp;'R01a Energy Impacts'!$B108&amp;"_"&amp;'R01a Energy Impacts'!$C108&amp;"_"&amp;'R01a Energy Impacts'!$D108&amp;"_"&amp;'R01a Energy Impacts'!$E108,'R01a Combine Dummy Parms'!$Q$4:$Q$508,0),MATCH('R01a Energy Impacts'!H$16,'R01a Combine Dummy Parms'!$A$3:$L$3,0))</f>
        <v>0.99291234139342799</v>
      </c>
      <c r="J108" s="2">
        <f>INDEX('R01a Combine Dummy Parms'!$A$4:$L$508,MATCH('R01a Energy Impacts'!$N$1&amp;"_"&amp;'R01a Energy Impacts'!J$15&amp;"_"&amp;'R01a Energy Impacts'!$B108&amp;"_"&amp;'R01a Energy Impacts'!$C108&amp;"_"&amp;'R01a Energy Impacts'!$D108&amp;"_"&amp;'R01a Energy Impacts'!$E108,'R01a Combine Dummy Parms'!$Q$4:$Q$508,0),MATCH('R01a Energy Impacts'!J$16,'R01a Combine Dummy Parms'!$A$3:$L$3,0))</f>
        <v>-0.32171746154136199</v>
      </c>
      <c r="K108" s="2">
        <f>INDEX('R01a Combine Dummy Parms'!$A$4:$L$508,MATCH('R01a Energy Impacts'!$N$1&amp;"_"&amp;'R01a Energy Impacts'!K$15&amp;"_"&amp;'R01a Energy Impacts'!$B108&amp;"_"&amp;'R01a Energy Impacts'!$C108&amp;"_"&amp;'R01a Energy Impacts'!$D108&amp;"_"&amp;'R01a Energy Impacts'!$E108,'R01a Combine Dummy Parms'!$Q$4:$Q$508,0),MATCH('R01a Energy Impacts'!K$16,'R01a Combine Dummy Parms'!$A$3:$L$3,0))</f>
        <v>0.404857388606568</v>
      </c>
      <c r="M108" s="9" t="str">
        <f t="shared" si="77"/>
        <v>Incremental</v>
      </c>
      <c r="N108" s="9" t="str">
        <f t="shared" si="78"/>
        <v>open_house</v>
      </c>
      <c r="O108" s="9" t="str">
        <f t="shared" si="79"/>
        <v>Off-Peak</v>
      </c>
      <c r="P108" s="44" t="str">
        <f t="shared" si="80"/>
        <v>0 (N/S)</v>
      </c>
      <c r="Q108" s="26" t="str">
        <f t="shared" si="81"/>
        <v>-0.32 (N/S)</v>
      </c>
    </row>
    <row r="109" spans="1:17" x14ac:dyDescent="0.2">
      <c r="A109" s="2" t="s">
        <v>151</v>
      </c>
      <c r="B109" s="2" t="s">
        <v>131</v>
      </c>
      <c r="C109" s="2" t="s">
        <v>78</v>
      </c>
      <c r="D109" s="2" t="s">
        <v>121</v>
      </c>
      <c r="E109" s="2" t="s">
        <v>69</v>
      </c>
      <c r="G109" s="2">
        <f>INDEX('R01a Combine Dummy Parms'!$A$4:$L$508,MATCH('R01a Energy Impacts'!$N$1&amp;"_"&amp;'R01a Energy Impacts'!G$15&amp;"_"&amp;'R01a Energy Impacts'!$B109&amp;"_"&amp;'R01a Energy Impacts'!$C109&amp;"_"&amp;'R01a Energy Impacts'!$D109&amp;"_"&amp;'R01a Energy Impacts'!$E109,'R01a Combine Dummy Parms'!$Q$4:$Q$508,0),MATCH('R01a Energy Impacts'!G$16,'R01a Combine Dummy Parms'!$A$3:$L$3,0))</f>
        <v>3.9143207726218897E-2</v>
      </c>
      <c r="H109" s="2">
        <f>INDEX('R01a Combine Dummy Parms'!$A$4:$L$508,MATCH('R01a Energy Impacts'!$N$1&amp;"_"&amp;'R01a Energy Impacts'!H$15&amp;"_"&amp;'R01a Energy Impacts'!$B109&amp;"_"&amp;'R01a Energy Impacts'!$C109&amp;"_"&amp;'R01a Energy Impacts'!$D109&amp;"_"&amp;'R01a Energy Impacts'!$E109,'R01a Combine Dummy Parms'!$Q$4:$Q$508,0),MATCH('R01a Energy Impacts'!H$16,'R01a Combine Dummy Parms'!$A$3:$L$3,0))</f>
        <v>0.96363482688144497</v>
      </c>
      <c r="J109" s="2">
        <f>INDEX('R01a Combine Dummy Parms'!$A$4:$L$508,MATCH('R01a Energy Impacts'!$N$1&amp;"_"&amp;'R01a Energy Impacts'!J$15&amp;"_"&amp;'R01a Energy Impacts'!$B109&amp;"_"&amp;'R01a Energy Impacts'!$C109&amp;"_"&amp;'R01a Energy Impacts'!$D109&amp;"_"&amp;'R01a Energy Impacts'!$E109,'R01a Combine Dummy Parms'!$Q$4:$Q$508,0),MATCH('R01a Energy Impacts'!J$16,'R01a Combine Dummy Parms'!$A$3:$L$3,0))</f>
        <v>-0.74887311241787202</v>
      </c>
      <c r="K109" s="2">
        <f>INDEX('R01a Combine Dummy Parms'!$A$4:$L$508,MATCH('R01a Energy Impacts'!$N$1&amp;"_"&amp;'R01a Energy Impacts'!K$15&amp;"_"&amp;'R01a Energy Impacts'!$B109&amp;"_"&amp;'R01a Energy Impacts'!$C109&amp;"_"&amp;'R01a Energy Impacts'!$D109&amp;"_"&amp;'R01a Energy Impacts'!$E109,'R01a Combine Dummy Parms'!$Q$4:$Q$508,0),MATCH('R01a Energy Impacts'!K$16,'R01a Combine Dummy Parms'!$A$3:$L$3,0))</f>
        <v>0.21888436158234401</v>
      </c>
      <c r="M109" s="9" t="str">
        <f t="shared" si="77"/>
        <v>Incremental</v>
      </c>
      <c r="N109" s="9" t="str">
        <f t="shared" si="78"/>
        <v>open_house</v>
      </c>
      <c r="O109" s="9" t="str">
        <f t="shared" si="79"/>
        <v>Weekend Off-Peak</v>
      </c>
      <c r="P109" s="44" t="str">
        <f t="shared" si="80"/>
        <v>0.04 (N/S)</v>
      </c>
      <c r="Q109" s="26" t="str">
        <f t="shared" si="81"/>
        <v>-0.75 (N/S)</v>
      </c>
    </row>
    <row r="110" spans="1:17" x14ac:dyDescent="0.2">
      <c r="M110" s="41"/>
      <c r="N110" s="42"/>
      <c r="O110" s="42"/>
      <c r="P110" s="42"/>
      <c r="Q110" s="43"/>
    </row>
    <row r="111" spans="1:17" x14ac:dyDescent="0.2">
      <c r="A111" s="2" t="s">
        <v>151</v>
      </c>
      <c r="B111" s="2" t="s">
        <v>131</v>
      </c>
      <c r="C111" s="2" t="s">
        <v>79</v>
      </c>
      <c r="D111" s="2" t="s">
        <v>98</v>
      </c>
      <c r="E111" s="2" t="s">
        <v>66</v>
      </c>
      <c r="G111" s="2">
        <f>INDEX('R01a Combine Dummy Parms'!$A$4:$L$508,MATCH('R01a Energy Impacts'!$N$1&amp;"_"&amp;'R01a Energy Impacts'!G$15&amp;"_"&amp;'R01a Energy Impacts'!$B111&amp;"_"&amp;'R01a Energy Impacts'!$C111&amp;"_"&amp;'R01a Energy Impacts'!$D111&amp;"_"&amp;'R01a Energy Impacts'!$E111,'R01a Combine Dummy Parms'!$Q$4:$Q$508,0),MATCH('R01a Energy Impacts'!G$16,'R01a Combine Dummy Parms'!$A$3:$L$3,0))</f>
        <v>-0.45329520891346298</v>
      </c>
      <c r="H111" s="2">
        <f>INDEX('R01a Combine Dummy Parms'!$A$4:$L$508,MATCH('R01a Energy Impacts'!$N$1&amp;"_"&amp;'R01a Energy Impacts'!H$15&amp;"_"&amp;'R01a Energy Impacts'!$B111&amp;"_"&amp;'R01a Energy Impacts'!$C111&amp;"_"&amp;'R01a Energy Impacts'!$D111&amp;"_"&amp;'R01a Energy Impacts'!$E111,'R01a Combine Dummy Parms'!$Q$4:$Q$508,0),MATCH('R01a Energy Impacts'!H$16,'R01a Combine Dummy Parms'!$A$3:$L$3,0))</f>
        <v>6.0501442941404901E-2</v>
      </c>
      <c r="J111" s="2">
        <f>INDEX('R01a Combine Dummy Parms'!$A$4:$L$508,MATCH('R01a Energy Impacts'!$N$1&amp;"_"&amp;'R01a Energy Impacts'!J$15&amp;"_"&amp;'R01a Energy Impacts'!$B111&amp;"_"&amp;'R01a Energy Impacts'!$C111&amp;"_"&amp;'R01a Energy Impacts'!$D111&amp;"_"&amp;'R01a Energy Impacts'!$E111,'R01a Combine Dummy Parms'!$Q$4:$Q$508,0),MATCH('R01a Energy Impacts'!J$16,'R01a Combine Dummy Parms'!$A$3:$L$3,0))</f>
        <v>-0.69712256813888895</v>
      </c>
      <c r="K111" s="2">
        <f>INDEX('R01a Combine Dummy Parms'!$A$4:$L$508,MATCH('R01a Energy Impacts'!$N$1&amp;"_"&amp;'R01a Energy Impacts'!K$15&amp;"_"&amp;'R01a Energy Impacts'!$B111&amp;"_"&amp;'R01a Energy Impacts'!$C111&amp;"_"&amp;'R01a Energy Impacts'!$D111&amp;"_"&amp;'R01a Energy Impacts'!$E111,'R01a Combine Dummy Parms'!$Q$4:$Q$508,0),MATCH('R01a Energy Impacts'!K$16,'R01a Combine Dummy Parms'!$A$3:$L$3,0))</f>
        <v>3.3350396118511502E-3</v>
      </c>
      <c r="M111" s="9" t="str">
        <f t="shared" ref="M111:M114" si="82">IF(OR(C111="Base Impact",C111="Combined Impact"),C111, "Incremental")</f>
        <v>Incremental</v>
      </c>
      <c r="N111" s="9" t="str">
        <f>D111</f>
        <v>picnic</v>
      </c>
      <c r="O111" s="9" t="str">
        <f>E111</f>
        <v>On-Peak</v>
      </c>
      <c r="P111" s="44">
        <f>IF(H111&lt;=0.1,G111, ROUND(G111,2)&amp;" (N/S)")</f>
        <v>-0.45329520891346298</v>
      </c>
      <c r="Q111" s="26">
        <f>IF(K111&lt;=0.1,J111, ROUND(J111,2)&amp; " (N/S)")</f>
        <v>-0.69712256813888895</v>
      </c>
    </row>
    <row r="112" spans="1:17" x14ac:dyDescent="0.2">
      <c r="A112" s="2" t="s">
        <v>151</v>
      </c>
      <c r="B112" s="2" t="s">
        <v>131</v>
      </c>
      <c r="C112" s="2" t="s">
        <v>79</v>
      </c>
      <c r="D112" s="2" t="s">
        <v>98</v>
      </c>
      <c r="E112" s="2" t="s">
        <v>67</v>
      </c>
      <c r="G112" s="2">
        <f>INDEX('R01a Combine Dummy Parms'!$A$4:$L$508,MATCH('R01a Energy Impacts'!$N$1&amp;"_"&amp;'R01a Energy Impacts'!G$15&amp;"_"&amp;'R01a Energy Impacts'!$B112&amp;"_"&amp;'R01a Energy Impacts'!$C112&amp;"_"&amp;'R01a Energy Impacts'!$D112&amp;"_"&amp;'R01a Energy Impacts'!$E112,'R01a Combine Dummy Parms'!$Q$4:$Q$508,0),MATCH('R01a Energy Impacts'!G$16,'R01a Combine Dummy Parms'!$A$3:$L$3,0))</f>
        <v>-0.20174252171153401</v>
      </c>
      <c r="H112" s="2">
        <f>INDEX('R01a Combine Dummy Parms'!$A$4:$L$508,MATCH('R01a Energy Impacts'!$N$1&amp;"_"&amp;'R01a Energy Impacts'!H$15&amp;"_"&amp;'R01a Energy Impacts'!$B112&amp;"_"&amp;'R01a Energy Impacts'!$C112&amp;"_"&amp;'R01a Energy Impacts'!$D112&amp;"_"&amp;'R01a Energy Impacts'!$E112,'R01a Combine Dummy Parms'!$Q$4:$Q$508,0),MATCH('R01a Energy Impacts'!H$16,'R01a Combine Dummy Parms'!$A$3:$L$3,0))</f>
        <v>0.25050880576562901</v>
      </c>
      <c r="J112" s="2">
        <f>INDEX('R01a Combine Dummy Parms'!$A$4:$L$508,MATCH('R01a Energy Impacts'!$N$1&amp;"_"&amp;'R01a Energy Impacts'!J$15&amp;"_"&amp;'R01a Energy Impacts'!$B112&amp;"_"&amp;'R01a Energy Impacts'!$C112&amp;"_"&amp;'R01a Energy Impacts'!$D112&amp;"_"&amp;'R01a Energy Impacts'!$E112,'R01a Combine Dummy Parms'!$Q$4:$Q$508,0),MATCH('R01a Energy Impacts'!J$16,'R01a Combine Dummy Parms'!$A$3:$L$3,0))</f>
        <v>-1.3412897467925899</v>
      </c>
      <c r="K112" s="2">
        <f>INDEX('R01a Combine Dummy Parms'!$A$4:$L$508,MATCH('R01a Energy Impacts'!$N$1&amp;"_"&amp;'R01a Energy Impacts'!K$15&amp;"_"&amp;'R01a Energy Impacts'!$B112&amp;"_"&amp;'R01a Energy Impacts'!$C112&amp;"_"&amp;'R01a Energy Impacts'!$D112&amp;"_"&amp;'R01a Energy Impacts'!$E112,'R01a Combine Dummy Parms'!$Q$4:$Q$508,0),MATCH('R01a Energy Impacts'!K$16,'R01a Combine Dummy Parms'!$A$3:$L$3,0))</f>
        <v>7.2534175327122199E-4</v>
      </c>
      <c r="M112" s="9" t="str">
        <f t="shared" si="82"/>
        <v>Incremental</v>
      </c>
      <c r="N112" s="9" t="str">
        <f t="shared" ref="N112:N114" si="83">D112</f>
        <v>picnic</v>
      </c>
      <c r="O112" s="9" t="str">
        <f t="shared" ref="O112:O114" si="84">E112</f>
        <v>Mid-Peak</v>
      </c>
      <c r="P112" s="44" t="str">
        <f t="shared" ref="P112:P114" si="85">IF(H112&lt;=0.1,G112, ROUND(G112,2)&amp;" (N/S)")</f>
        <v>-0.2 (N/S)</v>
      </c>
      <c r="Q112" s="26">
        <f t="shared" ref="Q112:Q114" si="86">IF(K112&lt;=0.1,J112, ROUND(J112,2)&amp; " (N/S)")</f>
        <v>-1.3412897467925899</v>
      </c>
    </row>
    <row r="113" spans="1:17" x14ac:dyDescent="0.2">
      <c r="A113" s="2" t="s">
        <v>151</v>
      </c>
      <c r="B113" s="2" t="s">
        <v>131</v>
      </c>
      <c r="C113" s="2" t="s">
        <v>79</v>
      </c>
      <c r="D113" s="2" t="s">
        <v>98</v>
      </c>
      <c r="E113" s="2" t="s">
        <v>68</v>
      </c>
      <c r="G113" s="2">
        <f>INDEX('R01a Combine Dummy Parms'!$A$4:$L$508,MATCH('R01a Energy Impacts'!$N$1&amp;"_"&amp;'R01a Energy Impacts'!G$15&amp;"_"&amp;'R01a Energy Impacts'!$B113&amp;"_"&amp;'R01a Energy Impacts'!$C113&amp;"_"&amp;'R01a Energy Impacts'!$D113&amp;"_"&amp;'R01a Energy Impacts'!$E113,'R01a Combine Dummy Parms'!$Q$4:$Q$508,0),MATCH('R01a Energy Impacts'!G$16,'R01a Combine Dummy Parms'!$A$3:$L$3,0))</f>
        <v>-0.189458134826374</v>
      </c>
      <c r="H113" s="2">
        <f>INDEX('R01a Combine Dummy Parms'!$A$4:$L$508,MATCH('R01a Energy Impacts'!$N$1&amp;"_"&amp;'R01a Energy Impacts'!H$15&amp;"_"&amp;'R01a Energy Impacts'!$B113&amp;"_"&amp;'R01a Energy Impacts'!$C113&amp;"_"&amp;'R01a Energy Impacts'!$D113&amp;"_"&amp;'R01a Energy Impacts'!$E113,'R01a Combine Dummy Parms'!$Q$4:$Q$508,0),MATCH('R01a Energy Impacts'!H$16,'R01a Combine Dummy Parms'!$A$3:$L$3,0))</f>
        <v>0.72478276227434102</v>
      </c>
      <c r="J113" s="2">
        <f>INDEX('R01a Combine Dummy Parms'!$A$4:$L$508,MATCH('R01a Energy Impacts'!$N$1&amp;"_"&amp;'R01a Energy Impacts'!J$15&amp;"_"&amp;'R01a Energy Impacts'!$B113&amp;"_"&amp;'R01a Energy Impacts'!$C113&amp;"_"&amp;'R01a Energy Impacts'!$D113&amp;"_"&amp;'R01a Energy Impacts'!$E113,'R01a Combine Dummy Parms'!$Q$4:$Q$508,0),MATCH('R01a Energy Impacts'!J$16,'R01a Combine Dummy Parms'!$A$3:$L$3,0))</f>
        <v>0.76676536505656001</v>
      </c>
      <c r="K113" s="2">
        <f>INDEX('R01a Combine Dummy Parms'!$A$4:$L$508,MATCH('R01a Energy Impacts'!$N$1&amp;"_"&amp;'R01a Energy Impacts'!K$15&amp;"_"&amp;'R01a Energy Impacts'!$B113&amp;"_"&amp;'R01a Energy Impacts'!$C113&amp;"_"&amp;'R01a Energy Impacts'!$D113&amp;"_"&amp;'R01a Energy Impacts'!$E113,'R01a Combine Dummy Parms'!$Q$4:$Q$508,0),MATCH('R01a Energy Impacts'!K$16,'R01a Combine Dummy Parms'!$A$3:$L$3,0))</f>
        <v>0.59622148154933496</v>
      </c>
      <c r="M113" s="9" t="str">
        <f t="shared" si="82"/>
        <v>Incremental</v>
      </c>
      <c r="N113" s="9" t="str">
        <f t="shared" si="83"/>
        <v>picnic</v>
      </c>
      <c r="O113" s="9" t="str">
        <f t="shared" si="84"/>
        <v>Off-Peak</v>
      </c>
      <c r="P113" s="44" t="str">
        <f t="shared" si="85"/>
        <v>-0.19 (N/S)</v>
      </c>
      <c r="Q113" s="26" t="str">
        <f t="shared" si="86"/>
        <v>0.77 (N/S)</v>
      </c>
    </row>
    <row r="114" spans="1:17" x14ac:dyDescent="0.2">
      <c r="A114" s="2" t="s">
        <v>151</v>
      </c>
      <c r="B114" s="2" t="s">
        <v>131</v>
      </c>
      <c r="C114" s="2" t="s">
        <v>79</v>
      </c>
      <c r="D114" s="2" t="s">
        <v>98</v>
      </c>
      <c r="E114" s="2" t="s">
        <v>69</v>
      </c>
      <c r="G114" s="2">
        <f>INDEX('R01a Combine Dummy Parms'!$A$4:$L$508,MATCH('R01a Energy Impacts'!$N$1&amp;"_"&amp;'R01a Energy Impacts'!G$15&amp;"_"&amp;'R01a Energy Impacts'!$B114&amp;"_"&amp;'R01a Energy Impacts'!$C114&amp;"_"&amp;'R01a Energy Impacts'!$D114&amp;"_"&amp;'R01a Energy Impacts'!$E114,'R01a Combine Dummy Parms'!$Q$4:$Q$508,0),MATCH('R01a Energy Impacts'!G$16,'R01a Combine Dummy Parms'!$A$3:$L$3,0))</f>
        <v>-1.10955759109501</v>
      </c>
      <c r="H114" s="2">
        <f>INDEX('R01a Combine Dummy Parms'!$A$4:$L$508,MATCH('R01a Energy Impacts'!$N$1&amp;"_"&amp;'R01a Energy Impacts'!H$15&amp;"_"&amp;'R01a Energy Impacts'!$B114&amp;"_"&amp;'R01a Energy Impacts'!$C114&amp;"_"&amp;'R01a Energy Impacts'!$D114&amp;"_"&amp;'R01a Energy Impacts'!$E114,'R01a Combine Dummy Parms'!$Q$4:$Q$508,0),MATCH('R01a Energy Impacts'!H$16,'R01a Combine Dummy Parms'!$A$3:$L$3,0))</f>
        <v>0.19146635413947</v>
      </c>
      <c r="J114" s="2">
        <f>INDEX('R01a Combine Dummy Parms'!$A$4:$L$508,MATCH('R01a Energy Impacts'!$N$1&amp;"_"&amp;'R01a Energy Impacts'!J$15&amp;"_"&amp;'R01a Energy Impacts'!$B114&amp;"_"&amp;'R01a Energy Impacts'!$C114&amp;"_"&amp;'R01a Energy Impacts'!$D114&amp;"_"&amp;'R01a Energy Impacts'!$E114,'R01a Combine Dummy Parms'!$Q$4:$Q$508,0),MATCH('R01a Energy Impacts'!J$16,'R01a Combine Dummy Parms'!$A$3:$L$3,0))</f>
        <v>-1.02327657299106</v>
      </c>
      <c r="K114" s="2">
        <f>INDEX('R01a Combine Dummy Parms'!$A$4:$L$508,MATCH('R01a Energy Impacts'!$N$1&amp;"_"&amp;'R01a Energy Impacts'!K$15&amp;"_"&amp;'R01a Energy Impacts'!$B114&amp;"_"&amp;'R01a Energy Impacts'!$C114&amp;"_"&amp;'R01a Energy Impacts'!$D114&amp;"_"&amp;'R01a Energy Impacts'!$E114,'R01a Combine Dummy Parms'!$Q$4:$Q$508,0),MATCH('R01a Energy Impacts'!K$16,'R01a Combine Dummy Parms'!$A$3:$L$3,0))</f>
        <v>2.3852574461834499E-2</v>
      </c>
      <c r="M114" s="9" t="str">
        <f t="shared" si="82"/>
        <v>Incremental</v>
      </c>
      <c r="N114" s="9" t="str">
        <f t="shared" si="83"/>
        <v>picnic</v>
      </c>
      <c r="O114" s="9" t="str">
        <f t="shared" si="84"/>
        <v>Weekend Off-Peak</v>
      </c>
      <c r="P114" s="44" t="str">
        <f t="shared" si="85"/>
        <v>-1.11 (N/S)</v>
      </c>
      <c r="Q114" s="26">
        <f t="shared" si="86"/>
        <v>-1.02327657299106</v>
      </c>
    </row>
  </sheetData>
  <mergeCells count="6">
    <mergeCell ref="O8:T8"/>
    <mergeCell ref="O9:T9"/>
    <mergeCell ref="O10:T10"/>
    <mergeCell ref="O3:T3"/>
    <mergeCell ref="O1:S1"/>
    <mergeCell ref="O5:T5"/>
  </mergeCells>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1E22159F-A6E0-444B-A9FB-91DAE171EF35}">
          <x14:formula1>
            <xm:f>LookUps!$D$23:$D$27</xm:f>
          </x14:formula1>
          <xm:sqref>N1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4942D-8621-42E2-A93B-C541E4CA8002}">
  <sheetPr>
    <tabColor theme="5"/>
  </sheetPr>
  <dimension ref="A1:H28"/>
  <sheetViews>
    <sheetView topLeftCell="C8" workbookViewId="0">
      <selection activeCell="J14" sqref="J14"/>
    </sheetView>
  </sheetViews>
  <sheetFormatPr defaultRowHeight="10" outlineLevelRow="1" outlineLevelCol="1" x14ac:dyDescent="0.2"/>
  <cols>
    <col min="1" max="2" width="8.88671875" style="2" hidden="1" customWidth="1" outlineLevel="1"/>
    <col min="3" max="3" width="8.88671875" style="2" collapsed="1"/>
    <col min="4" max="4" width="11.44140625" style="2" customWidth="1"/>
    <col min="5" max="5" width="39.21875" style="2" customWidth="1"/>
    <col min="6" max="6" width="11.109375" style="2" customWidth="1"/>
    <col min="7" max="7" width="13" style="2" customWidth="1"/>
    <col min="8" max="8" width="11.109375" style="2" customWidth="1"/>
    <col min="9" max="16384" width="8.88671875" style="2"/>
  </cols>
  <sheetData>
    <row r="1" spans="1:8" hidden="1" outlineLevel="1" x14ac:dyDescent="0.2"/>
    <row r="2" spans="1:8" hidden="1" outlineLevel="1" x14ac:dyDescent="0.2"/>
    <row r="3" spans="1:8" hidden="1" outlineLevel="1" x14ac:dyDescent="0.2"/>
    <row r="4" spans="1:8" hidden="1" outlineLevel="1" x14ac:dyDescent="0.2"/>
    <row r="5" spans="1:8" hidden="1" outlineLevel="1" x14ac:dyDescent="0.2">
      <c r="F5" s="2" t="s">
        <v>193</v>
      </c>
    </row>
    <row r="6" spans="1:8" hidden="1" outlineLevel="1" x14ac:dyDescent="0.2"/>
    <row r="7" spans="1:8" hidden="1" outlineLevel="1" x14ac:dyDescent="0.2">
      <c r="F7" s="2" t="s">
        <v>80</v>
      </c>
      <c r="G7" s="2" t="s">
        <v>160</v>
      </c>
      <c r="H7" s="2" t="s">
        <v>181</v>
      </c>
    </row>
    <row r="8" spans="1:8" ht="10.5" collapsed="1" thickBot="1" x14ac:dyDescent="0.25"/>
    <row r="9" spans="1:8" ht="13.5" thickBot="1" x14ac:dyDescent="0.25">
      <c r="D9" s="71" t="s">
        <v>139</v>
      </c>
      <c r="E9" s="72" t="s">
        <v>186</v>
      </c>
      <c r="F9" s="72" t="s">
        <v>184</v>
      </c>
      <c r="G9" s="72" t="s">
        <v>185</v>
      </c>
      <c r="H9" s="73" t="s">
        <v>181</v>
      </c>
    </row>
    <row r="10" spans="1:8" ht="11.5" x14ac:dyDescent="0.2">
      <c r="A10" s="2" t="s">
        <v>9</v>
      </c>
      <c r="B10" s="2" t="s">
        <v>115</v>
      </c>
      <c r="D10" s="79" t="str">
        <f>A10&amp;" (Absolute Number)"</f>
        <v>Summer (Absolute Number)</v>
      </c>
      <c r="E10" s="62" t="str">
        <f>INDEX(LookUps!$E$35:$E$39,MATCH($B10,LookUps!$D$35:$D$39,0),1)</f>
        <v>Avg. Number Participants in Analysis</v>
      </c>
      <c r="F10" s="63">
        <f>INDEX('R02a Combine Attendance'!$L$5:$L$37,MATCH($A10&amp;"_"&amp;F$7&amp;"_"&amp;$B10,'R02a Combine Attendance'!$I$5:$I$37,0),1)</f>
        <v>1133</v>
      </c>
      <c r="G10" s="63">
        <f>INDEX('R02a Combine Attendance'!$L$5:$L$37,MATCH($A10&amp;"_"&amp;G$7&amp;"_"&amp;$B10,'R02a Combine Attendance'!$I$5:$I$37,0),1)</f>
        <v>310</v>
      </c>
      <c r="H10" s="64">
        <f>INDEX('R02a Combine Attendance'!$L$5:$L$37,MATCH($A10&amp;"_"&amp;H$7&amp;"_"&amp;$B10,'R02a Combine Attendance'!$I$5:$I$37,0),1)</f>
        <v>331</v>
      </c>
    </row>
    <row r="11" spans="1:8" ht="11.5" x14ac:dyDescent="0.2">
      <c r="A11" s="2" t="s">
        <v>9</v>
      </c>
      <c r="B11" s="2" t="s">
        <v>116</v>
      </c>
      <c r="D11" s="80"/>
      <c r="E11" s="39" t="str">
        <f>INDEX(LookUps!$E$35:$E$39,MATCH($B11,LookUps!$D$35:$D$39,0),1)</f>
        <v>Focus Group Attendees</v>
      </c>
      <c r="F11" s="40">
        <f>INDEX('R02a Combine Attendance'!$L$5:$L$37,MATCH($A11&amp;"_"&amp;F$7&amp;"_"&amp;$B11,'R02a Combine Attendance'!$I$5:$I$37,0),1)</f>
        <v>30</v>
      </c>
      <c r="G11" s="40">
        <f>INDEX('R02a Combine Attendance'!$L$5:$L$37,MATCH($A11&amp;"_"&amp;G$7&amp;"_"&amp;$B11,'R02a Combine Attendance'!$I$5:$I$37,0),1)</f>
        <v>12</v>
      </c>
      <c r="H11" s="65">
        <f>INDEX('R02a Combine Attendance'!$L$5:$L$37,MATCH($A11&amp;"_"&amp;H$7&amp;"_"&amp;$B11,'R02a Combine Attendance'!$I$5:$I$37,0),1)</f>
        <v>11</v>
      </c>
    </row>
    <row r="12" spans="1:8" ht="11.5" x14ac:dyDescent="0.2">
      <c r="A12" s="2" t="s">
        <v>9</v>
      </c>
      <c r="B12" s="2" t="s">
        <v>119</v>
      </c>
      <c r="D12" s="80"/>
      <c r="E12" s="39" t="str">
        <f>INDEX(LookUps!$E$35:$E$39,MATCH($B12,LookUps!$D$35:$D$39,0),1)</f>
        <v>Kick-Off Breakfast Attendees</v>
      </c>
      <c r="F12" s="40">
        <f>INDEX('R02a Combine Attendance'!$L$5:$L$37,MATCH($A12&amp;"_"&amp;F$7&amp;"_"&amp;$B12,'R02a Combine Attendance'!$I$5:$I$37,0),1)</f>
        <v>117</v>
      </c>
      <c r="G12" s="40">
        <f>INDEX('R02a Combine Attendance'!$L$5:$L$37,MATCH($A12&amp;"_"&amp;G$7&amp;"_"&amp;$B12,'R02a Combine Attendance'!$I$5:$I$37,0),1)</f>
        <v>59</v>
      </c>
      <c r="H12" s="65">
        <f>INDEX('R02a Combine Attendance'!$L$5:$L$37,MATCH($A12&amp;"_"&amp;H$7&amp;"_"&amp;$B12,'R02a Combine Attendance'!$I$5:$I$37,0),1)</f>
        <v>74</v>
      </c>
    </row>
    <row r="13" spans="1:8" ht="11.5" x14ac:dyDescent="0.2">
      <c r="A13" s="2" t="s">
        <v>9</v>
      </c>
      <c r="B13" s="2" t="s">
        <v>121</v>
      </c>
      <c r="D13" s="80"/>
      <c r="E13" s="39" t="str">
        <f>INDEX(LookUps!$E$35:$E$39,MATCH($B13,LookUps!$D$35:$D$39,0),1)</f>
        <v>Open House Attendees</v>
      </c>
      <c r="F13" s="40">
        <f>INDEX('R02a Combine Attendance'!$L$5:$L$37,MATCH($A13&amp;"_"&amp;F$7&amp;"_"&amp;$B13,'R02a Combine Attendance'!$I$5:$I$37,0),1)</f>
        <v>43</v>
      </c>
      <c r="G13" s="40">
        <f>INDEX('R02a Combine Attendance'!$L$5:$L$37,MATCH($A13&amp;"_"&amp;G$7&amp;"_"&amp;$B13,'R02a Combine Attendance'!$I$5:$I$37,0),1)</f>
        <v>15</v>
      </c>
      <c r="H13" s="65">
        <f>INDEX('R02a Combine Attendance'!$L$5:$L$37,MATCH($A13&amp;"_"&amp;H$7&amp;"_"&amp;$B13,'R02a Combine Attendance'!$I$5:$I$37,0),1)</f>
        <v>25</v>
      </c>
    </row>
    <row r="14" spans="1:8" ht="12" thickBot="1" x14ac:dyDescent="0.25">
      <c r="A14" s="2" t="s">
        <v>9</v>
      </c>
      <c r="B14" s="2" t="s">
        <v>98</v>
      </c>
      <c r="D14" s="81"/>
      <c r="E14" s="59" t="str">
        <f>INDEX(LookUps!$E$35:$E$39,MATCH($B14,LookUps!$D$35:$D$39,0),1)</f>
        <v>Pizza Picnic in the Park Attendees</v>
      </c>
      <c r="F14" s="66">
        <f>INDEX('R02a Combine Attendance'!$L$5:$L$37,MATCH($A14&amp;"_"&amp;F$7&amp;"_"&amp;$B14,'R02a Combine Attendance'!$I$5:$I$37,0),1)</f>
        <v>30</v>
      </c>
      <c r="G14" s="66">
        <f>INDEX('R02a Combine Attendance'!$L$5:$L$37,MATCH($A14&amp;"_"&amp;G$7&amp;"_"&amp;$B14,'R02a Combine Attendance'!$I$5:$I$37,0),1)</f>
        <v>0</v>
      </c>
      <c r="H14" s="67">
        <f>INDEX('R02a Combine Attendance'!$L$5:$L$37,MATCH($A14&amp;"_"&amp;H$7&amp;"_"&amp;$B14,'R02a Combine Attendance'!$I$5:$I$37,0),1)</f>
        <v>3</v>
      </c>
    </row>
    <row r="15" spans="1:8" ht="11.5" customHeight="1" x14ac:dyDescent="0.2">
      <c r="D15" s="82" t="str">
        <f>A10&amp;" (Percent of Treatment Group)"</f>
        <v>Summer (Percent of Treatment Group)</v>
      </c>
      <c r="E15" s="55" t="str">
        <f>E11</f>
        <v>Focus Group Attendees</v>
      </c>
      <c r="F15" s="56">
        <f>F11/F$10</f>
        <v>2.6478375992939101E-2</v>
      </c>
      <c r="G15" s="56">
        <f t="shared" ref="G15:H15" si="0">G11/G$10</f>
        <v>3.870967741935484E-2</v>
      </c>
      <c r="H15" s="57">
        <f t="shared" si="0"/>
        <v>3.3232628398791542E-2</v>
      </c>
    </row>
    <row r="16" spans="1:8" ht="11.5" x14ac:dyDescent="0.2">
      <c r="D16" s="83"/>
      <c r="E16" s="39" t="str">
        <f t="shared" ref="E16:E18" si="1">E12</f>
        <v>Kick-Off Breakfast Attendees</v>
      </c>
      <c r="F16" s="54">
        <f t="shared" ref="F16:H16" si="2">F12/F$10</f>
        <v>0.10326566637246248</v>
      </c>
      <c r="G16" s="54">
        <f t="shared" si="2"/>
        <v>0.19032258064516128</v>
      </c>
      <c r="H16" s="58">
        <f t="shared" si="2"/>
        <v>0.22356495468277945</v>
      </c>
    </row>
    <row r="17" spans="1:8" ht="11.5" x14ac:dyDescent="0.2">
      <c r="D17" s="83"/>
      <c r="E17" s="39" t="str">
        <f t="shared" si="1"/>
        <v>Open House Attendees</v>
      </c>
      <c r="F17" s="54">
        <f t="shared" ref="F17:H17" si="3">F13/F$10</f>
        <v>3.795233892321271E-2</v>
      </c>
      <c r="G17" s="54">
        <f t="shared" si="3"/>
        <v>4.8387096774193547E-2</v>
      </c>
      <c r="H17" s="58">
        <f t="shared" si="3"/>
        <v>7.5528700906344406E-2</v>
      </c>
    </row>
    <row r="18" spans="1:8" ht="12" thickBot="1" x14ac:dyDescent="0.25">
      <c r="D18" s="84"/>
      <c r="E18" s="59" t="str">
        <f t="shared" si="1"/>
        <v>Pizza Picnic in the Park Attendees</v>
      </c>
      <c r="F18" s="60">
        <f t="shared" ref="F18:H18" si="4">F14/F$10</f>
        <v>2.6478375992939101E-2</v>
      </c>
      <c r="G18" s="60">
        <f t="shared" si="4"/>
        <v>0</v>
      </c>
      <c r="H18" s="61">
        <f t="shared" si="4"/>
        <v>9.0634441087613302E-3</v>
      </c>
    </row>
    <row r="19" spans="1:8" ht="12" thickBot="1" x14ac:dyDescent="0.25">
      <c r="D19" s="68"/>
      <c r="E19" s="69"/>
      <c r="F19" s="70"/>
      <c r="G19" s="70"/>
      <c r="H19" s="70"/>
    </row>
    <row r="20" spans="1:8" ht="11.5" x14ac:dyDescent="0.2">
      <c r="A20" s="2" t="s">
        <v>131</v>
      </c>
      <c r="B20" s="2" t="s">
        <v>115</v>
      </c>
      <c r="D20" s="76" t="str">
        <f>A20</f>
        <v>Winter</v>
      </c>
      <c r="E20" s="62" t="str">
        <f>INDEX(LookUps!$E$35:$E$39,MATCH($B20,LookUps!$D$35:$D$39,0),1)</f>
        <v>Avg. Number Participants in Analysis</v>
      </c>
      <c r="F20" s="63">
        <f>INDEX('R02a Combine Attendance'!$L$5:$L$37,MATCH($A20&amp;"_"&amp;F$7&amp;"_"&amp;$B20,'R02a Combine Attendance'!$I$5:$I$37,0),1)</f>
        <v>1121</v>
      </c>
      <c r="G20" s="63">
        <f>INDEX('R02a Combine Attendance'!$L$5:$L$37,MATCH($A20&amp;"_"&amp;G$7&amp;"_"&amp;$B20,'R02a Combine Attendance'!$I$5:$I$37,0),1)</f>
        <v>299</v>
      </c>
      <c r="H20" s="64">
        <f>INDEX('R02a Combine Attendance'!$L$5:$L$37,MATCH($A20&amp;"_"&amp;H$7&amp;"_"&amp;$B20,'R02a Combine Attendance'!$I$5:$I$37,0),1)</f>
        <v>312</v>
      </c>
    </row>
    <row r="21" spans="1:8" ht="11.5" x14ac:dyDescent="0.2">
      <c r="A21" s="2" t="s">
        <v>131</v>
      </c>
      <c r="B21" s="2" t="s">
        <v>116</v>
      </c>
      <c r="D21" s="77"/>
      <c r="E21" s="39" t="str">
        <f>INDEX(LookUps!$E$35:$E$39,MATCH($B21,LookUps!$D$35:$D$39,0),1)</f>
        <v>Focus Group Attendees</v>
      </c>
      <c r="F21" s="40">
        <f>INDEX('R02a Combine Attendance'!$L$5:$L$37,MATCH($A21&amp;"_"&amp;F$7&amp;"_"&amp;$B21,'R02a Combine Attendance'!$I$5:$I$37,0),1)</f>
        <v>34</v>
      </c>
      <c r="G21" s="40">
        <f>INDEX('R02a Combine Attendance'!$L$5:$L$37,MATCH($A21&amp;"_"&amp;G$7&amp;"_"&amp;$B21,'R02a Combine Attendance'!$I$5:$I$37,0),1)</f>
        <v>13</v>
      </c>
      <c r="H21" s="65">
        <f>INDEX('R02a Combine Attendance'!$L$5:$L$37,MATCH($A21&amp;"_"&amp;H$7&amp;"_"&amp;$B21,'R02a Combine Attendance'!$I$5:$I$37,0),1)</f>
        <v>12</v>
      </c>
    </row>
    <row r="22" spans="1:8" ht="11.5" x14ac:dyDescent="0.2">
      <c r="A22" s="2" t="s">
        <v>131</v>
      </c>
      <c r="B22" s="2" t="s">
        <v>119</v>
      </c>
      <c r="D22" s="77"/>
      <c r="E22" s="39" t="str">
        <f>INDEX(LookUps!$E$35:$E$39,MATCH($B22,LookUps!$D$35:$D$39,0),1)</f>
        <v>Kick-Off Breakfast Attendees</v>
      </c>
      <c r="F22" s="40">
        <f>INDEX('R02a Combine Attendance'!$L$5:$L$37,MATCH($A22&amp;"_"&amp;F$7&amp;"_"&amp;$B22,'R02a Combine Attendance'!$I$5:$I$37,0),1)</f>
        <v>117</v>
      </c>
      <c r="G22" s="40">
        <f>INDEX('R02a Combine Attendance'!$L$5:$L$37,MATCH($A22&amp;"_"&amp;G$7&amp;"_"&amp;$B22,'R02a Combine Attendance'!$I$5:$I$37,0),1)</f>
        <v>56</v>
      </c>
      <c r="H22" s="65">
        <f>INDEX('R02a Combine Attendance'!$L$5:$L$37,MATCH($A22&amp;"_"&amp;H$7&amp;"_"&amp;$B22,'R02a Combine Attendance'!$I$5:$I$37,0),1)</f>
        <v>71</v>
      </c>
    </row>
    <row r="23" spans="1:8" ht="11.5" x14ac:dyDescent="0.2">
      <c r="A23" s="2" t="s">
        <v>131</v>
      </c>
      <c r="B23" s="2" t="s">
        <v>121</v>
      </c>
      <c r="D23" s="77"/>
      <c r="E23" s="39" t="str">
        <f>INDEX(LookUps!$E$35:$E$39,MATCH($B23,LookUps!$D$35:$D$39,0),1)</f>
        <v>Open House Attendees</v>
      </c>
      <c r="F23" s="40">
        <f>INDEX('R02a Combine Attendance'!$L$5:$L$37,MATCH($A23&amp;"_"&amp;F$7&amp;"_"&amp;$B23,'R02a Combine Attendance'!$I$5:$I$37,0),1)</f>
        <v>46</v>
      </c>
      <c r="G23" s="40">
        <f>INDEX('R02a Combine Attendance'!$L$5:$L$37,MATCH($A23&amp;"_"&amp;G$7&amp;"_"&amp;$B23,'R02a Combine Attendance'!$I$5:$I$37,0),1)</f>
        <v>20</v>
      </c>
      <c r="H23" s="65">
        <f>INDEX('R02a Combine Attendance'!$L$5:$L$37,MATCH($A23&amp;"_"&amp;H$7&amp;"_"&amp;$B23,'R02a Combine Attendance'!$I$5:$I$37,0),1)</f>
        <v>27</v>
      </c>
    </row>
    <row r="24" spans="1:8" ht="12" thickBot="1" x14ac:dyDescent="0.25">
      <c r="A24" s="2" t="s">
        <v>131</v>
      </c>
      <c r="B24" s="2" t="s">
        <v>98</v>
      </c>
      <c r="D24" s="78"/>
      <c r="E24" s="59" t="str">
        <f>INDEX(LookUps!$E$35:$E$39,MATCH($B24,LookUps!$D$35:$D$39,0),1)</f>
        <v>Pizza Picnic in the Park Attendees</v>
      </c>
      <c r="F24" s="66">
        <f>INDEX('R02a Combine Attendance'!$L$5:$L$37,MATCH($A24&amp;"_"&amp;F$7&amp;"_"&amp;$B24,'R02a Combine Attendance'!$I$5:$I$37,0),1)</f>
        <v>30</v>
      </c>
      <c r="G24" s="66">
        <f>INDEX('R02a Combine Attendance'!$L$5:$L$37,MATCH($A24&amp;"_"&amp;G$7&amp;"_"&amp;$B24,'R02a Combine Attendance'!$I$5:$I$37,0),1)</f>
        <v>0</v>
      </c>
      <c r="H24" s="67">
        <f>INDEX('R02a Combine Attendance'!$L$5:$L$37,MATCH($A24&amp;"_"&amp;H$7&amp;"_"&amp;$B24,'R02a Combine Attendance'!$I$5:$I$37,0),1)</f>
        <v>3</v>
      </c>
    </row>
    <row r="25" spans="1:8" ht="11.5" x14ac:dyDescent="0.2">
      <c r="D25" s="85" t="str">
        <f>A20&amp;" (Percent of Treatment Group)"</f>
        <v>Winter (Percent of Treatment Group)</v>
      </c>
      <c r="E25" s="55" t="str">
        <f>E21</f>
        <v>Focus Group Attendees</v>
      </c>
      <c r="F25" s="56">
        <f>F21/F$20</f>
        <v>3.0330062444246207E-2</v>
      </c>
      <c r="G25" s="56">
        <f t="shared" ref="G25:H25" si="5">G21/G$20</f>
        <v>4.3478260869565216E-2</v>
      </c>
      <c r="H25" s="57">
        <f t="shared" si="5"/>
        <v>3.8461538461538464E-2</v>
      </c>
    </row>
    <row r="26" spans="1:8" ht="11.5" x14ac:dyDescent="0.2">
      <c r="D26" s="86"/>
      <c r="E26" s="39" t="str">
        <f t="shared" ref="E26:E28" si="6">E22</f>
        <v>Kick-Off Breakfast Attendees</v>
      </c>
      <c r="F26" s="54">
        <f t="shared" ref="F26:H26" si="7">F22/F$20</f>
        <v>0.10437109723461195</v>
      </c>
      <c r="G26" s="54">
        <f t="shared" si="7"/>
        <v>0.18729096989966554</v>
      </c>
      <c r="H26" s="58">
        <f t="shared" si="7"/>
        <v>0.22756410256410256</v>
      </c>
    </row>
    <row r="27" spans="1:8" ht="11.5" x14ac:dyDescent="0.2">
      <c r="D27" s="86"/>
      <c r="E27" s="39" t="str">
        <f t="shared" si="6"/>
        <v>Open House Attendees</v>
      </c>
      <c r="F27" s="54">
        <f t="shared" ref="F27:H27" si="8">F23/F$20</f>
        <v>4.1034790365744873E-2</v>
      </c>
      <c r="G27" s="54">
        <f t="shared" si="8"/>
        <v>6.6889632107023408E-2</v>
      </c>
      <c r="H27" s="58">
        <f t="shared" si="8"/>
        <v>8.6538461538461536E-2</v>
      </c>
    </row>
    <row r="28" spans="1:8" ht="12" thickBot="1" x14ac:dyDescent="0.25">
      <c r="D28" s="87"/>
      <c r="E28" s="59" t="str">
        <f t="shared" si="6"/>
        <v>Pizza Picnic in the Park Attendees</v>
      </c>
      <c r="F28" s="60">
        <f t="shared" ref="F28:H28" si="9">F24/F$20</f>
        <v>2.6761819803746655E-2</v>
      </c>
      <c r="G28" s="60">
        <f t="shared" si="9"/>
        <v>0</v>
      </c>
      <c r="H28" s="61">
        <f t="shared" si="9"/>
        <v>9.6153846153846159E-3</v>
      </c>
    </row>
  </sheetData>
  <mergeCells count="4">
    <mergeCell ref="D20:D24"/>
    <mergeCell ref="D10:D14"/>
    <mergeCell ref="D15:D18"/>
    <mergeCell ref="D25:D28"/>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B5BEE-4746-4C39-95C6-FAFBBA6F9208}">
  <sheetPr>
    <tabColor theme="5"/>
  </sheetPr>
  <dimension ref="A2:J422"/>
  <sheetViews>
    <sheetView topLeftCell="J1" zoomScale="85" zoomScaleNormal="85" workbookViewId="0">
      <selection activeCell="K29" sqref="K29"/>
    </sheetView>
  </sheetViews>
  <sheetFormatPr defaultRowHeight="10" outlineLevelCol="1" x14ac:dyDescent="0.2"/>
  <cols>
    <col min="1" max="1" width="10.44140625" style="2" hidden="1" customWidth="1" outlineLevel="1"/>
    <col min="2" max="6" width="8.88671875" style="2" hidden="1" customWidth="1" outlineLevel="1"/>
    <col min="7" max="8" width="10.44140625" style="2" hidden="1" customWidth="1" outlineLevel="1"/>
    <col min="9" max="9" width="8.88671875" style="2" hidden="1" customWidth="1" outlineLevel="1"/>
    <col min="10" max="10" width="8.88671875" style="2" collapsed="1"/>
    <col min="11" max="16384" width="8.88671875" style="2"/>
  </cols>
  <sheetData>
    <row r="2" spans="1:8" x14ac:dyDescent="0.2">
      <c r="F2" s="2" t="s">
        <v>107</v>
      </c>
      <c r="G2" s="11">
        <v>43221</v>
      </c>
      <c r="H2" s="11">
        <v>43405</v>
      </c>
    </row>
    <row r="3" spans="1:8" x14ac:dyDescent="0.2">
      <c r="F3" s="2" t="s">
        <v>108</v>
      </c>
      <c r="G3" s="11">
        <v>43404</v>
      </c>
      <c r="H3" s="11">
        <v>43585</v>
      </c>
    </row>
    <row r="5" spans="1:8" x14ac:dyDescent="0.2">
      <c r="A5" s="2" t="str">
        <f>'r_in_301a.02'!A4</f>
        <v>date_ept</v>
      </c>
      <c r="B5" s="2" t="str">
        <f>'r_in_301a.02'!B4</f>
        <v>Focus Group</v>
      </c>
      <c r="C5" s="2" t="str">
        <f>'r_in_301a.02'!C4</f>
        <v>Kick Off Breakfast</v>
      </c>
      <c r="D5" s="2" t="str">
        <f>'r_in_301a.02'!D4</f>
        <v>Open House</v>
      </c>
      <c r="E5" s="2" t="str">
        <f>'r_in_301a.02'!E4</f>
        <v>Picnic at the Park</v>
      </c>
      <c r="G5" s="2" t="s">
        <v>110</v>
      </c>
      <c r="H5" s="2" t="s">
        <v>111</v>
      </c>
    </row>
    <row r="6" spans="1:8" x14ac:dyDescent="0.2">
      <c r="A6" s="53">
        <f>'r_in_301a.02'!A5</f>
        <v>43169</v>
      </c>
      <c r="B6" s="2">
        <f>'r_in_301a.02'!B5</f>
        <v>0</v>
      </c>
      <c r="C6" s="2">
        <f>'r_in_301a.02'!C5</f>
        <v>122</v>
      </c>
      <c r="D6" s="2">
        <f>'r_in_301a.02'!D5</f>
        <v>0</v>
      </c>
      <c r="E6" s="2">
        <f>'r_in_301a.02'!E5</f>
        <v>0</v>
      </c>
      <c r="G6" s="2">
        <f>IF(AND($A6&gt;=G$2,$A6&lt;=G$3),1000,0)</f>
        <v>0</v>
      </c>
      <c r="H6" s="2">
        <f>IF(AND($A6&gt;=H$2,$A6&lt;=H$3),1000,0)</f>
        <v>0</v>
      </c>
    </row>
    <row r="7" spans="1:8" x14ac:dyDescent="0.2">
      <c r="A7" s="53">
        <f>'r_in_301a.02'!A6</f>
        <v>43170</v>
      </c>
      <c r="B7" s="2">
        <f>'r_in_301a.02'!B6</f>
        <v>0</v>
      </c>
      <c r="C7" s="2">
        <f>'r_in_301a.02'!C6</f>
        <v>122</v>
      </c>
      <c r="D7" s="2">
        <f>'r_in_301a.02'!D6</f>
        <v>0</v>
      </c>
      <c r="E7" s="2">
        <f>'r_in_301a.02'!E6</f>
        <v>0</v>
      </c>
      <c r="G7" s="2">
        <f t="shared" ref="G7:H70" si="0">IF(AND($A7&gt;=G$2,$A7&lt;=G$3),1000,0)</f>
        <v>0</v>
      </c>
      <c r="H7" s="2">
        <f t="shared" si="0"/>
        <v>0</v>
      </c>
    </row>
    <row r="8" spans="1:8" x14ac:dyDescent="0.2">
      <c r="A8" s="53">
        <f>'r_in_301a.02'!A7</f>
        <v>43171</v>
      </c>
      <c r="B8" s="2">
        <f>'r_in_301a.02'!B7</f>
        <v>0</v>
      </c>
      <c r="C8" s="2">
        <f>'r_in_301a.02'!C7</f>
        <v>122</v>
      </c>
      <c r="D8" s="2">
        <f>'r_in_301a.02'!D7</f>
        <v>0</v>
      </c>
      <c r="E8" s="2">
        <f>'r_in_301a.02'!E7</f>
        <v>0</v>
      </c>
      <c r="G8" s="2">
        <f t="shared" si="0"/>
        <v>0</v>
      </c>
      <c r="H8" s="2">
        <f t="shared" si="0"/>
        <v>0</v>
      </c>
    </row>
    <row r="9" spans="1:8" x14ac:dyDescent="0.2">
      <c r="A9" s="53">
        <f>'r_in_301a.02'!A8</f>
        <v>43172</v>
      </c>
      <c r="B9" s="2">
        <f>'r_in_301a.02'!B8</f>
        <v>0</v>
      </c>
      <c r="C9" s="2">
        <f>'r_in_301a.02'!C8</f>
        <v>122</v>
      </c>
      <c r="D9" s="2">
        <f>'r_in_301a.02'!D8</f>
        <v>0</v>
      </c>
      <c r="E9" s="2">
        <f>'r_in_301a.02'!E8</f>
        <v>0</v>
      </c>
      <c r="G9" s="2">
        <f t="shared" si="0"/>
        <v>0</v>
      </c>
      <c r="H9" s="2">
        <f t="shared" si="0"/>
        <v>0</v>
      </c>
    </row>
    <row r="10" spans="1:8" x14ac:dyDescent="0.2">
      <c r="A10" s="53">
        <f>'r_in_301a.02'!A9</f>
        <v>43173</v>
      </c>
      <c r="B10" s="2">
        <f>'r_in_301a.02'!B9</f>
        <v>32</v>
      </c>
      <c r="C10" s="2">
        <f>'r_in_301a.02'!C9</f>
        <v>122</v>
      </c>
      <c r="D10" s="2">
        <f>'r_in_301a.02'!D9</f>
        <v>0</v>
      </c>
      <c r="E10" s="2">
        <f>'r_in_301a.02'!E9</f>
        <v>0</v>
      </c>
      <c r="G10" s="2">
        <f t="shared" si="0"/>
        <v>0</v>
      </c>
      <c r="H10" s="2">
        <f t="shared" si="0"/>
        <v>0</v>
      </c>
    </row>
    <row r="11" spans="1:8" x14ac:dyDescent="0.2">
      <c r="A11" s="53">
        <f>'r_in_301a.02'!A10</f>
        <v>43174</v>
      </c>
      <c r="B11" s="2">
        <f>'r_in_301a.02'!B10</f>
        <v>55</v>
      </c>
      <c r="C11" s="2">
        <f>'r_in_301a.02'!C10</f>
        <v>122</v>
      </c>
      <c r="D11" s="2">
        <f>'r_in_301a.02'!D10</f>
        <v>0</v>
      </c>
      <c r="E11" s="2">
        <f>'r_in_301a.02'!E10</f>
        <v>0</v>
      </c>
      <c r="G11" s="2">
        <f t="shared" si="0"/>
        <v>0</v>
      </c>
      <c r="H11" s="2">
        <f t="shared" si="0"/>
        <v>0</v>
      </c>
    </row>
    <row r="12" spans="1:8" x14ac:dyDescent="0.2">
      <c r="A12" s="53">
        <f>'r_in_301a.02'!A11</f>
        <v>43175</v>
      </c>
      <c r="B12" s="2">
        <f>'r_in_301a.02'!B11</f>
        <v>55</v>
      </c>
      <c r="C12" s="2">
        <f>'r_in_301a.02'!C11</f>
        <v>122</v>
      </c>
      <c r="D12" s="2">
        <f>'r_in_301a.02'!D11</f>
        <v>0</v>
      </c>
      <c r="E12" s="2">
        <f>'r_in_301a.02'!E11</f>
        <v>0</v>
      </c>
      <c r="G12" s="2">
        <f t="shared" si="0"/>
        <v>0</v>
      </c>
      <c r="H12" s="2">
        <f t="shared" si="0"/>
        <v>0</v>
      </c>
    </row>
    <row r="13" spans="1:8" x14ac:dyDescent="0.2">
      <c r="A13" s="53">
        <f>'r_in_301a.02'!A12</f>
        <v>43176</v>
      </c>
      <c r="B13" s="2">
        <f>'r_in_301a.02'!B12</f>
        <v>55</v>
      </c>
      <c r="C13" s="2">
        <f>'r_in_301a.02'!C12</f>
        <v>122</v>
      </c>
      <c r="D13" s="2">
        <f>'r_in_301a.02'!D12</f>
        <v>0</v>
      </c>
      <c r="E13" s="2">
        <f>'r_in_301a.02'!E12</f>
        <v>0</v>
      </c>
      <c r="G13" s="2">
        <f t="shared" si="0"/>
        <v>0</v>
      </c>
      <c r="H13" s="2">
        <f t="shared" si="0"/>
        <v>0</v>
      </c>
    </row>
    <row r="14" spans="1:8" x14ac:dyDescent="0.2">
      <c r="A14" s="53">
        <f>'r_in_301a.02'!A13</f>
        <v>43177</v>
      </c>
      <c r="B14" s="2">
        <f>'r_in_301a.02'!B13</f>
        <v>55</v>
      </c>
      <c r="C14" s="2">
        <f>'r_in_301a.02'!C13</f>
        <v>122</v>
      </c>
      <c r="D14" s="2">
        <f>'r_in_301a.02'!D13</f>
        <v>0</v>
      </c>
      <c r="E14" s="2">
        <f>'r_in_301a.02'!E13</f>
        <v>0</v>
      </c>
      <c r="G14" s="2">
        <f t="shared" si="0"/>
        <v>0</v>
      </c>
      <c r="H14" s="2">
        <f t="shared" si="0"/>
        <v>0</v>
      </c>
    </row>
    <row r="15" spans="1:8" x14ac:dyDescent="0.2">
      <c r="A15" s="53">
        <f>'r_in_301a.02'!A14</f>
        <v>43178</v>
      </c>
      <c r="B15" s="2">
        <f>'r_in_301a.02'!B14</f>
        <v>55</v>
      </c>
      <c r="C15" s="2">
        <f>'r_in_301a.02'!C14</f>
        <v>122</v>
      </c>
      <c r="D15" s="2">
        <f>'r_in_301a.02'!D14</f>
        <v>0</v>
      </c>
      <c r="E15" s="2">
        <f>'r_in_301a.02'!E14</f>
        <v>0</v>
      </c>
      <c r="G15" s="2">
        <f t="shared" si="0"/>
        <v>0</v>
      </c>
      <c r="H15" s="2">
        <f t="shared" si="0"/>
        <v>0</v>
      </c>
    </row>
    <row r="16" spans="1:8" x14ac:dyDescent="0.2">
      <c r="A16" s="53">
        <f>'r_in_301a.02'!A15</f>
        <v>43179</v>
      </c>
      <c r="B16" s="2">
        <f>'r_in_301a.02'!B15</f>
        <v>55</v>
      </c>
      <c r="C16" s="2">
        <f>'r_in_301a.02'!C15</f>
        <v>122</v>
      </c>
      <c r="D16" s="2">
        <f>'r_in_301a.02'!D15</f>
        <v>0</v>
      </c>
      <c r="E16" s="2">
        <f>'r_in_301a.02'!E15</f>
        <v>0</v>
      </c>
      <c r="G16" s="2">
        <f t="shared" si="0"/>
        <v>0</v>
      </c>
      <c r="H16" s="2">
        <f t="shared" si="0"/>
        <v>0</v>
      </c>
    </row>
    <row r="17" spans="1:8" x14ac:dyDescent="0.2">
      <c r="A17" s="53">
        <f>'r_in_301a.02'!A16</f>
        <v>43180</v>
      </c>
      <c r="B17" s="2">
        <f>'r_in_301a.02'!B16</f>
        <v>55</v>
      </c>
      <c r="C17" s="2">
        <f>'r_in_301a.02'!C16</f>
        <v>122</v>
      </c>
      <c r="D17" s="2">
        <f>'r_in_301a.02'!D16</f>
        <v>0</v>
      </c>
      <c r="E17" s="2">
        <f>'r_in_301a.02'!E16</f>
        <v>0</v>
      </c>
      <c r="G17" s="2">
        <f t="shared" si="0"/>
        <v>0</v>
      </c>
      <c r="H17" s="2">
        <f t="shared" si="0"/>
        <v>0</v>
      </c>
    </row>
    <row r="18" spans="1:8" x14ac:dyDescent="0.2">
      <c r="A18" s="53">
        <f>'r_in_301a.02'!A17</f>
        <v>43181</v>
      </c>
      <c r="B18" s="2">
        <f>'r_in_301a.02'!B17</f>
        <v>55</v>
      </c>
      <c r="C18" s="2">
        <f>'r_in_301a.02'!C17</f>
        <v>122</v>
      </c>
      <c r="D18" s="2">
        <f>'r_in_301a.02'!D17</f>
        <v>0</v>
      </c>
      <c r="E18" s="2">
        <f>'r_in_301a.02'!E17</f>
        <v>0</v>
      </c>
      <c r="G18" s="2">
        <f t="shared" si="0"/>
        <v>0</v>
      </c>
      <c r="H18" s="2">
        <f t="shared" si="0"/>
        <v>0</v>
      </c>
    </row>
    <row r="19" spans="1:8" x14ac:dyDescent="0.2">
      <c r="A19" s="53">
        <f>'r_in_301a.02'!A18</f>
        <v>43182</v>
      </c>
      <c r="B19" s="2">
        <f>'r_in_301a.02'!B18</f>
        <v>55</v>
      </c>
      <c r="C19" s="2">
        <f>'r_in_301a.02'!C18</f>
        <v>122</v>
      </c>
      <c r="D19" s="2">
        <f>'r_in_301a.02'!D18</f>
        <v>0</v>
      </c>
      <c r="E19" s="2">
        <f>'r_in_301a.02'!E18</f>
        <v>0</v>
      </c>
      <c r="G19" s="2">
        <f t="shared" si="0"/>
        <v>0</v>
      </c>
      <c r="H19" s="2">
        <f t="shared" si="0"/>
        <v>0</v>
      </c>
    </row>
    <row r="20" spans="1:8" x14ac:dyDescent="0.2">
      <c r="A20" s="53">
        <f>'r_in_301a.02'!A19</f>
        <v>43183</v>
      </c>
      <c r="B20" s="2">
        <f>'r_in_301a.02'!B19</f>
        <v>55</v>
      </c>
      <c r="C20" s="2">
        <f>'r_in_301a.02'!C19</f>
        <v>262</v>
      </c>
      <c r="D20" s="2">
        <f>'r_in_301a.02'!D19</f>
        <v>0</v>
      </c>
      <c r="E20" s="2">
        <f>'r_in_301a.02'!E19</f>
        <v>0</v>
      </c>
      <c r="G20" s="2">
        <f t="shared" si="0"/>
        <v>0</v>
      </c>
      <c r="H20" s="2">
        <f t="shared" si="0"/>
        <v>0</v>
      </c>
    </row>
    <row r="21" spans="1:8" x14ac:dyDescent="0.2">
      <c r="A21" s="53">
        <f>'r_in_301a.02'!A20</f>
        <v>43184</v>
      </c>
      <c r="B21" s="2">
        <f>'r_in_301a.02'!B20</f>
        <v>55</v>
      </c>
      <c r="C21" s="2">
        <f>'r_in_301a.02'!C20</f>
        <v>262</v>
      </c>
      <c r="D21" s="2">
        <f>'r_in_301a.02'!D20</f>
        <v>0</v>
      </c>
      <c r="E21" s="2">
        <f>'r_in_301a.02'!E20</f>
        <v>0</v>
      </c>
      <c r="G21" s="2">
        <f t="shared" si="0"/>
        <v>0</v>
      </c>
      <c r="H21" s="2">
        <f t="shared" si="0"/>
        <v>0</v>
      </c>
    </row>
    <row r="22" spans="1:8" x14ac:dyDescent="0.2">
      <c r="A22" s="53">
        <f>'r_in_301a.02'!A21</f>
        <v>43185</v>
      </c>
      <c r="B22" s="2">
        <f>'r_in_301a.02'!B21</f>
        <v>55</v>
      </c>
      <c r="C22" s="2">
        <f>'r_in_301a.02'!C21</f>
        <v>262</v>
      </c>
      <c r="D22" s="2">
        <f>'r_in_301a.02'!D21</f>
        <v>0</v>
      </c>
      <c r="E22" s="2">
        <f>'r_in_301a.02'!E21</f>
        <v>0</v>
      </c>
      <c r="G22" s="2">
        <f t="shared" si="0"/>
        <v>0</v>
      </c>
      <c r="H22" s="2">
        <f t="shared" si="0"/>
        <v>0</v>
      </c>
    </row>
    <row r="23" spans="1:8" x14ac:dyDescent="0.2">
      <c r="A23" s="53">
        <f>'r_in_301a.02'!A22</f>
        <v>43186</v>
      </c>
      <c r="B23" s="2">
        <f>'r_in_301a.02'!B22</f>
        <v>55</v>
      </c>
      <c r="C23" s="2">
        <f>'r_in_301a.02'!C22</f>
        <v>262</v>
      </c>
      <c r="D23" s="2">
        <f>'r_in_301a.02'!D22</f>
        <v>0</v>
      </c>
      <c r="E23" s="2">
        <f>'r_in_301a.02'!E22</f>
        <v>0</v>
      </c>
      <c r="G23" s="2">
        <f t="shared" si="0"/>
        <v>0</v>
      </c>
      <c r="H23" s="2">
        <f t="shared" si="0"/>
        <v>0</v>
      </c>
    </row>
    <row r="24" spans="1:8" x14ac:dyDescent="0.2">
      <c r="A24" s="53">
        <f>'r_in_301a.02'!A23</f>
        <v>43187</v>
      </c>
      <c r="B24" s="2">
        <f>'r_in_301a.02'!B23</f>
        <v>55</v>
      </c>
      <c r="C24" s="2">
        <f>'r_in_301a.02'!C23</f>
        <v>262</v>
      </c>
      <c r="D24" s="2">
        <f>'r_in_301a.02'!D23</f>
        <v>0</v>
      </c>
      <c r="E24" s="2">
        <f>'r_in_301a.02'!E23</f>
        <v>0</v>
      </c>
      <c r="G24" s="2">
        <f t="shared" si="0"/>
        <v>0</v>
      </c>
      <c r="H24" s="2">
        <f t="shared" si="0"/>
        <v>0</v>
      </c>
    </row>
    <row r="25" spans="1:8" x14ac:dyDescent="0.2">
      <c r="A25" s="53">
        <f>'r_in_301a.02'!A24</f>
        <v>43188</v>
      </c>
      <c r="B25" s="2">
        <f>'r_in_301a.02'!B24</f>
        <v>55</v>
      </c>
      <c r="C25" s="2">
        <f>'r_in_301a.02'!C24</f>
        <v>262</v>
      </c>
      <c r="D25" s="2">
        <f>'r_in_301a.02'!D24</f>
        <v>0</v>
      </c>
      <c r="E25" s="2">
        <f>'r_in_301a.02'!E24</f>
        <v>0</v>
      </c>
      <c r="G25" s="2">
        <f t="shared" si="0"/>
        <v>0</v>
      </c>
      <c r="H25" s="2">
        <f t="shared" si="0"/>
        <v>0</v>
      </c>
    </row>
    <row r="26" spans="1:8" x14ac:dyDescent="0.2">
      <c r="A26" s="53">
        <f>'r_in_301a.02'!A25</f>
        <v>43189</v>
      </c>
      <c r="B26" s="2">
        <f>'r_in_301a.02'!B25</f>
        <v>55</v>
      </c>
      <c r="C26" s="2">
        <f>'r_in_301a.02'!C25</f>
        <v>262</v>
      </c>
      <c r="D26" s="2">
        <f>'r_in_301a.02'!D25</f>
        <v>0</v>
      </c>
      <c r="E26" s="2">
        <f>'r_in_301a.02'!E25</f>
        <v>0</v>
      </c>
      <c r="G26" s="2">
        <f t="shared" si="0"/>
        <v>0</v>
      </c>
      <c r="H26" s="2">
        <f t="shared" si="0"/>
        <v>0</v>
      </c>
    </row>
    <row r="27" spans="1:8" x14ac:dyDescent="0.2">
      <c r="A27" s="53">
        <f>'r_in_301a.02'!A26</f>
        <v>43190</v>
      </c>
      <c r="B27" s="2">
        <f>'r_in_301a.02'!B26</f>
        <v>55</v>
      </c>
      <c r="C27" s="2">
        <f>'r_in_301a.02'!C26</f>
        <v>262</v>
      </c>
      <c r="D27" s="2">
        <f>'r_in_301a.02'!D26</f>
        <v>0</v>
      </c>
      <c r="E27" s="2">
        <f>'r_in_301a.02'!E26</f>
        <v>0</v>
      </c>
      <c r="G27" s="2">
        <f t="shared" si="0"/>
        <v>0</v>
      </c>
      <c r="H27" s="2">
        <f t="shared" si="0"/>
        <v>0</v>
      </c>
    </row>
    <row r="28" spans="1:8" x14ac:dyDescent="0.2">
      <c r="A28" s="53">
        <f>'r_in_301a.02'!A27</f>
        <v>43191</v>
      </c>
      <c r="B28" s="2">
        <f>'r_in_301a.02'!B27</f>
        <v>55</v>
      </c>
      <c r="C28" s="2">
        <f>'r_in_301a.02'!C27</f>
        <v>262</v>
      </c>
      <c r="D28" s="2">
        <f>'r_in_301a.02'!D27</f>
        <v>0</v>
      </c>
      <c r="E28" s="2">
        <f>'r_in_301a.02'!E27</f>
        <v>0</v>
      </c>
      <c r="G28" s="2">
        <f t="shared" si="0"/>
        <v>0</v>
      </c>
      <c r="H28" s="2">
        <f t="shared" si="0"/>
        <v>0</v>
      </c>
    </row>
    <row r="29" spans="1:8" x14ac:dyDescent="0.2">
      <c r="A29" s="53">
        <f>'r_in_301a.02'!A28</f>
        <v>43192</v>
      </c>
      <c r="B29" s="2">
        <f>'r_in_301a.02'!B28</f>
        <v>55</v>
      </c>
      <c r="C29" s="2">
        <f>'r_in_301a.02'!C28</f>
        <v>262</v>
      </c>
      <c r="D29" s="2">
        <f>'r_in_301a.02'!D28</f>
        <v>0</v>
      </c>
      <c r="E29" s="2">
        <f>'r_in_301a.02'!E28</f>
        <v>0</v>
      </c>
      <c r="G29" s="2">
        <f t="shared" si="0"/>
        <v>0</v>
      </c>
      <c r="H29" s="2">
        <f t="shared" si="0"/>
        <v>0</v>
      </c>
    </row>
    <row r="30" spans="1:8" x14ac:dyDescent="0.2">
      <c r="A30" s="53">
        <f>'r_in_301a.02'!A29</f>
        <v>43193</v>
      </c>
      <c r="B30" s="2">
        <f>'r_in_301a.02'!B29</f>
        <v>55</v>
      </c>
      <c r="C30" s="2">
        <f>'r_in_301a.02'!C29</f>
        <v>262</v>
      </c>
      <c r="D30" s="2">
        <f>'r_in_301a.02'!D29</f>
        <v>0</v>
      </c>
      <c r="E30" s="2">
        <f>'r_in_301a.02'!E29</f>
        <v>0</v>
      </c>
      <c r="G30" s="2">
        <f t="shared" si="0"/>
        <v>0</v>
      </c>
      <c r="H30" s="2">
        <f t="shared" si="0"/>
        <v>0</v>
      </c>
    </row>
    <row r="31" spans="1:8" x14ac:dyDescent="0.2">
      <c r="A31" s="53">
        <f>'r_in_301a.02'!A30</f>
        <v>43194</v>
      </c>
      <c r="B31" s="2">
        <f>'r_in_301a.02'!B30</f>
        <v>55</v>
      </c>
      <c r="C31" s="2">
        <f>'r_in_301a.02'!C30</f>
        <v>262</v>
      </c>
      <c r="D31" s="2">
        <f>'r_in_301a.02'!D30</f>
        <v>0</v>
      </c>
      <c r="E31" s="2">
        <f>'r_in_301a.02'!E30</f>
        <v>0</v>
      </c>
      <c r="G31" s="2">
        <f t="shared" si="0"/>
        <v>0</v>
      </c>
      <c r="H31" s="2">
        <f t="shared" si="0"/>
        <v>0</v>
      </c>
    </row>
    <row r="32" spans="1:8" x14ac:dyDescent="0.2">
      <c r="A32" s="53">
        <f>'r_in_301a.02'!A31</f>
        <v>43195</v>
      </c>
      <c r="B32" s="2">
        <f>'r_in_301a.02'!B31</f>
        <v>55</v>
      </c>
      <c r="C32" s="2">
        <f>'r_in_301a.02'!C31</f>
        <v>262</v>
      </c>
      <c r="D32" s="2">
        <f>'r_in_301a.02'!D31</f>
        <v>0</v>
      </c>
      <c r="E32" s="2">
        <f>'r_in_301a.02'!E31</f>
        <v>0</v>
      </c>
      <c r="G32" s="2">
        <f t="shared" si="0"/>
        <v>0</v>
      </c>
      <c r="H32" s="2">
        <f t="shared" si="0"/>
        <v>0</v>
      </c>
    </row>
    <row r="33" spans="1:8" x14ac:dyDescent="0.2">
      <c r="A33" s="53">
        <f>'r_in_301a.02'!A32</f>
        <v>43196</v>
      </c>
      <c r="B33" s="2">
        <f>'r_in_301a.02'!B32</f>
        <v>55</v>
      </c>
      <c r="C33" s="2">
        <f>'r_in_301a.02'!C32</f>
        <v>262</v>
      </c>
      <c r="D33" s="2">
        <f>'r_in_301a.02'!D32</f>
        <v>0</v>
      </c>
      <c r="E33" s="2">
        <f>'r_in_301a.02'!E32</f>
        <v>0</v>
      </c>
      <c r="G33" s="2">
        <f t="shared" si="0"/>
        <v>0</v>
      </c>
      <c r="H33" s="2">
        <f t="shared" si="0"/>
        <v>0</v>
      </c>
    </row>
    <row r="34" spans="1:8" x14ac:dyDescent="0.2">
      <c r="A34" s="53">
        <f>'r_in_301a.02'!A33</f>
        <v>43197</v>
      </c>
      <c r="B34" s="2">
        <f>'r_in_301a.02'!B33</f>
        <v>55</v>
      </c>
      <c r="C34" s="2">
        <f>'r_in_301a.02'!C33</f>
        <v>262</v>
      </c>
      <c r="D34" s="2">
        <f>'r_in_301a.02'!D33</f>
        <v>0</v>
      </c>
      <c r="E34" s="2">
        <f>'r_in_301a.02'!E33</f>
        <v>0</v>
      </c>
      <c r="G34" s="2">
        <f t="shared" si="0"/>
        <v>0</v>
      </c>
      <c r="H34" s="2">
        <f t="shared" si="0"/>
        <v>0</v>
      </c>
    </row>
    <row r="35" spans="1:8" x14ac:dyDescent="0.2">
      <c r="A35" s="53">
        <f>'r_in_301a.02'!A34</f>
        <v>43198</v>
      </c>
      <c r="B35" s="2">
        <f>'r_in_301a.02'!B34</f>
        <v>55</v>
      </c>
      <c r="C35" s="2">
        <f>'r_in_301a.02'!C34</f>
        <v>262</v>
      </c>
      <c r="D35" s="2">
        <f>'r_in_301a.02'!D34</f>
        <v>0</v>
      </c>
      <c r="E35" s="2">
        <f>'r_in_301a.02'!E34</f>
        <v>0</v>
      </c>
      <c r="G35" s="2">
        <f t="shared" si="0"/>
        <v>0</v>
      </c>
      <c r="H35" s="2">
        <f t="shared" si="0"/>
        <v>0</v>
      </c>
    </row>
    <row r="36" spans="1:8" x14ac:dyDescent="0.2">
      <c r="A36" s="53">
        <f>'r_in_301a.02'!A35</f>
        <v>43199</v>
      </c>
      <c r="B36" s="2">
        <f>'r_in_301a.02'!B35</f>
        <v>55</v>
      </c>
      <c r="C36" s="2">
        <f>'r_in_301a.02'!C35</f>
        <v>262</v>
      </c>
      <c r="D36" s="2">
        <f>'r_in_301a.02'!D35</f>
        <v>0</v>
      </c>
      <c r="E36" s="2">
        <f>'r_in_301a.02'!E35</f>
        <v>0</v>
      </c>
      <c r="G36" s="2">
        <f t="shared" si="0"/>
        <v>0</v>
      </c>
      <c r="H36" s="2">
        <f t="shared" si="0"/>
        <v>0</v>
      </c>
    </row>
    <row r="37" spans="1:8" x14ac:dyDescent="0.2">
      <c r="A37" s="53">
        <f>'r_in_301a.02'!A36</f>
        <v>43200</v>
      </c>
      <c r="B37" s="2">
        <f>'r_in_301a.02'!B36</f>
        <v>55</v>
      </c>
      <c r="C37" s="2">
        <f>'r_in_301a.02'!C36</f>
        <v>262</v>
      </c>
      <c r="D37" s="2">
        <f>'r_in_301a.02'!D36</f>
        <v>0</v>
      </c>
      <c r="E37" s="2">
        <f>'r_in_301a.02'!E36</f>
        <v>0</v>
      </c>
      <c r="G37" s="2">
        <f t="shared" si="0"/>
        <v>0</v>
      </c>
      <c r="H37" s="2">
        <f t="shared" si="0"/>
        <v>0</v>
      </c>
    </row>
    <row r="38" spans="1:8" x14ac:dyDescent="0.2">
      <c r="A38" s="53">
        <f>'r_in_301a.02'!A37</f>
        <v>43201</v>
      </c>
      <c r="B38" s="2">
        <f>'r_in_301a.02'!B37</f>
        <v>55</v>
      </c>
      <c r="C38" s="2">
        <f>'r_in_301a.02'!C37</f>
        <v>262</v>
      </c>
      <c r="D38" s="2">
        <f>'r_in_301a.02'!D37</f>
        <v>0</v>
      </c>
      <c r="E38" s="2">
        <f>'r_in_301a.02'!E37</f>
        <v>0</v>
      </c>
      <c r="G38" s="2">
        <f t="shared" si="0"/>
        <v>0</v>
      </c>
      <c r="H38" s="2">
        <f t="shared" si="0"/>
        <v>0</v>
      </c>
    </row>
    <row r="39" spans="1:8" x14ac:dyDescent="0.2">
      <c r="A39" s="53">
        <f>'r_in_301a.02'!A38</f>
        <v>43202</v>
      </c>
      <c r="B39" s="2">
        <f>'r_in_301a.02'!B38</f>
        <v>55</v>
      </c>
      <c r="C39" s="2">
        <f>'r_in_301a.02'!C38</f>
        <v>262</v>
      </c>
      <c r="D39" s="2">
        <f>'r_in_301a.02'!D38</f>
        <v>0</v>
      </c>
      <c r="E39" s="2">
        <f>'r_in_301a.02'!E38</f>
        <v>0</v>
      </c>
      <c r="G39" s="2">
        <f t="shared" si="0"/>
        <v>0</v>
      </c>
      <c r="H39" s="2">
        <f t="shared" si="0"/>
        <v>0</v>
      </c>
    </row>
    <row r="40" spans="1:8" x14ac:dyDescent="0.2">
      <c r="A40" s="53">
        <f>'r_in_301a.02'!A39</f>
        <v>43203</v>
      </c>
      <c r="B40" s="2">
        <f>'r_in_301a.02'!B39</f>
        <v>55</v>
      </c>
      <c r="C40" s="2">
        <f>'r_in_301a.02'!C39</f>
        <v>262</v>
      </c>
      <c r="D40" s="2">
        <f>'r_in_301a.02'!D39</f>
        <v>0</v>
      </c>
      <c r="E40" s="2">
        <f>'r_in_301a.02'!E39</f>
        <v>0</v>
      </c>
      <c r="G40" s="2">
        <f t="shared" si="0"/>
        <v>0</v>
      </c>
      <c r="H40" s="2">
        <f t="shared" si="0"/>
        <v>0</v>
      </c>
    </row>
    <row r="41" spans="1:8" x14ac:dyDescent="0.2">
      <c r="A41" s="53">
        <f>'r_in_301a.02'!A40</f>
        <v>43204</v>
      </c>
      <c r="B41" s="2">
        <f>'r_in_301a.02'!B40</f>
        <v>55</v>
      </c>
      <c r="C41" s="2">
        <f>'r_in_301a.02'!C40</f>
        <v>262</v>
      </c>
      <c r="D41" s="2">
        <f>'r_in_301a.02'!D40</f>
        <v>0</v>
      </c>
      <c r="E41" s="2">
        <f>'r_in_301a.02'!E40</f>
        <v>0</v>
      </c>
      <c r="G41" s="2">
        <f t="shared" si="0"/>
        <v>0</v>
      </c>
      <c r="H41" s="2">
        <f t="shared" si="0"/>
        <v>0</v>
      </c>
    </row>
    <row r="42" spans="1:8" x14ac:dyDescent="0.2">
      <c r="A42" s="53">
        <f>'r_in_301a.02'!A41</f>
        <v>43205</v>
      </c>
      <c r="B42" s="2">
        <f>'r_in_301a.02'!B41</f>
        <v>55</v>
      </c>
      <c r="C42" s="2">
        <f>'r_in_301a.02'!C41</f>
        <v>262</v>
      </c>
      <c r="D42" s="2">
        <f>'r_in_301a.02'!D41</f>
        <v>0</v>
      </c>
      <c r="E42" s="2">
        <f>'r_in_301a.02'!E41</f>
        <v>0</v>
      </c>
      <c r="G42" s="2">
        <f t="shared" si="0"/>
        <v>0</v>
      </c>
      <c r="H42" s="2">
        <f t="shared" si="0"/>
        <v>0</v>
      </c>
    </row>
    <row r="43" spans="1:8" x14ac:dyDescent="0.2">
      <c r="A43" s="53">
        <f>'r_in_301a.02'!A42</f>
        <v>43206</v>
      </c>
      <c r="B43" s="2">
        <f>'r_in_301a.02'!B42</f>
        <v>55</v>
      </c>
      <c r="C43" s="2">
        <f>'r_in_301a.02'!C42</f>
        <v>262</v>
      </c>
      <c r="D43" s="2">
        <f>'r_in_301a.02'!D42</f>
        <v>0</v>
      </c>
      <c r="E43" s="2">
        <f>'r_in_301a.02'!E42</f>
        <v>0</v>
      </c>
      <c r="G43" s="2">
        <f t="shared" si="0"/>
        <v>0</v>
      </c>
      <c r="H43" s="2">
        <f t="shared" si="0"/>
        <v>0</v>
      </c>
    </row>
    <row r="44" spans="1:8" x14ac:dyDescent="0.2">
      <c r="A44" s="53">
        <f>'r_in_301a.02'!A43</f>
        <v>43207</v>
      </c>
      <c r="B44" s="2">
        <f>'r_in_301a.02'!B43</f>
        <v>55</v>
      </c>
      <c r="C44" s="2">
        <f>'r_in_301a.02'!C43</f>
        <v>262</v>
      </c>
      <c r="D44" s="2">
        <f>'r_in_301a.02'!D43</f>
        <v>0</v>
      </c>
      <c r="E44" s="2">
        <f>'r_in_301a.02'!E43</f>
        <v>0</v>
      </c>
      <c r="G44" s="2">
        <f t="shared" si="0"/>
        <v>0</v>
      </c>
      <c r="H44" s="2">
        <f t="shared" si="0"/>
        <v>0</v>
      </c>
    </row>
    <row r="45" spans="1:8" x14ac:dyDescent="0.2">
      <c r="A45" s="53">
        <f>'r_in_301a.02'!A44</f>
        <v>43208</v>
      </c>
      <c r="B45" s="2">
        <f>'r_in_301a.02'!B44</f>
        <v>55</v>
      </c>
      <c r="C45" s="2">
        <f>'r_in_301a.02'!C44</f>
        <v>262</v>
      </c>
      <c r="D45" s="2">
        <f>'r_in_301a.02'!D44</f>
        <v>0</v>
      </c>
      <c r="E45" s="2">
        <f>'r_in_301a.02'!E44</f>
        <v>0</v>
      </c>
      <c r="G45" s="2">
        <f t="shared" si="0"/>
        <v>0</v>
      </c>
      <c r="H45" s="2">
        <f t="shared" si="0"/>
        <v>0</v>
      </c>
    </row>
    <row r="46" spans="1:8" x14ac:dyDescent="0.2">
      <c r="A46" s="53">
        <f>'r_in_301a.02'!A45</f>
        <v>43209</v>
      </c>
      <c r="B46" s="2">
        <f>'r_in_301a.02'!B45</f>
        <v>55</v>
      </c>
      <c r="C46" s="2">
        <f>'r_in_301a.02'!C45</f>
        <v>262</v>
      </c>
      <c r="D46" s="2">
        <f>'r_in_301a.02'!D45</f>
        <v>0</v>
      </c>
      <c r="E46" s="2">
        <f>'r_in_301a.02'!E45</f>
        <v>0</v>
      </c>
      <c r="G46" s="2">
        <f t="shared" si="0"/>
        <v>0</v>
      </c>
      <c r="H46" s="2">
        <f t="shared" si="0"/>
        <v>0</v>
      </c>
    </row>
    <row r="47" spans="1:8" x14ac:dyDescent="0.2">
      <c r="A47" s="53">
        <f>'r_in_301a.02'!A46</f>
        <v>43210</v>
      </c>
      <c r="B47" s="2">
        <f>'r_in_301a.02'!B46</f>
        <v>55</v>
      </c>
      <c r="C47" s="2">
        <f>'r_in_301a.02'!C46</f>
        <v>262</v>
      </c>
      <c r="D47" s="2">
        <f>'r_in_301a.02'!D46</f>
        <v>0</v>
      </c>
      <c r="E47" s="2">
        <f>'r_in_301a.02'!E46</f>
        <v>0</v>
      </c>
      <c r="G47" s="2">
        <f t="shared" si="0"/>
        <v>0</v>
      </c>
      <c r="H47" s="2">
        <f t="shared" si="0"/>
        <v>0</v>
      </c>
    </row>
    <row r="48" spans="1:8" x14ac:dyDescent="0.2">
      <c r="A48" s="53">
        <f>'r_in_301a.02'!A47</f>
        <v>43211</v>
      </c>
      <c r="B48" s="2">
        <f>'r_in_301a.02'!B47</f>
        <v>55</v>
      </c>
      <c r="C48" s="2">
        <f>'r_in_301a.02'!C47</f>
        <v>262</v>
      </c>
      <c r="D48" s="2">
        <f>'r_in_301a.02'!D47</f>
        <v>0</v>
      </c>
      <c r="E48" s="2">
        <f>'r_in_301a.02'!E47</f>
        <v>0</v>
      </c>
      <c r="G48" s="2">
        <f t="shared" si="0"/>
        <v>0</v>
      </c>
      <c r="H48" s="2">
        <f t="shared" si="0"/>
        <v>0</v>
      </c>
    </row>
    <row r="49" spans="1:8" x14ac:dyDescent="0.2">
      <c r="A49" s="53">
        <f>'r_in_301a.02'!A48</f>
        <v>43212</v>
      </c>
      <c r="B49" s="2">
        <f>'r_in_301a.02'!B48</f>
        <v>55</v>
      </c>
      <c r="C49" s="2">
        <f>'r_in_301a.02'!C48</f>
        <v>262</v>
      </c>
      <c r="D49" s="2">
        <f>'r_in_301a.02'!D48</f>
        <v>0</v>
      </c>
      <c r="E49" s="2">
        <f>'r_in_301a.02'!E48</f>
        <v>0</v>
      </c>
      <c r="G49" s="2">
        <f t="shared" si="0"/>
        <v>0</v>
      </c>
      <c r="H49" s="2">
        <f t="shared" si="0"/>
        <v>0</v>
      </c>
    </row>
    <row r="50" spans="1:8" x14ac:dyDescent="0.2">
      <c r="A50" s="53">
        <f>'r_in_301a.02'!A49</f>
        <v>43213</v>
      </c>
      <c r="B50" s="2">
        <f>'r_in_301a.02'!B49</f>
        <v>55</v>
      </c>
      <c r="C50" s="2">
        <f>'r_in_301a.02'!C49</f>
        <v>262</v>
      </c>
      <c r="D50" s="2">
        <f>'r_in_301a.02'!D49</f>
        <v>0</v>
      </c>
      <c r="E50" s="2">
        <f>'r_in_301a.02'!E49</f>
        <v>0</v>
      </c>
      <c r="G50" s="2">
        <f t="shared" si="0"/>
        <v>0</v>
      </c>
      <c r="H50" s="2">
        <f t="shared" si="0"/>
        <v>0</v>
      </c>
    </row>
    <row r="51" spans="1:8" x14ac:dyDescent="0.2">
      <c r="A51" s="53">
        <f>'r_in_301a.02'!A50</f>
        <v>43214</v>
      </c>
      <c r="B51" s="2">
        <f>'r_in_301a.02'!B50</f>
        <v>55</v>
      </c>
      <c r="C51" s="2">
        <f>'r_in_301a.02'!C50</f>
        <v>262</v>
      </c>
      <c r="D51" s="2">
        <f>'r_in_301a.02'!D50</f>
        <v>0</v>
      </c>
      <c r="E51" s="2">
        <f>'r_in_301a.02'!E50</f>
        <v>0</v>
      </c>
      <c r="G51" s="2">
        <f t="shared" si="0"/>
        <v>0</v>
      </c>
      <c r="H51" s="2">
        <f t="shared" si="0"/>
        <v>0</v>
      </c>
    </row>
    <row r="52" spans="1:8" x14ac:dyDescent="0.2">
      <c r="A52" s="53">
        <f>'r_in_301a.02'!A51</f>
        <v>43215</v>
      </c>
      <c r="B52" s="2">
        <f>'r_in_301a.02'!B51</f>
        <v>55</v>
      </c>
      <c r="C52" s="2">
        <f>'r_in_301a.02'!C51</f>
        <v>262</v>
      </c>
      <c r="D52" s="2">
        <f>'r_in_301a.02'!D51</f>
        <v>0</v>
      </c>
      <c r="E52" s="2">
        <f>'r_in_301a.02'!E51</f>
        <v>0</v>
      </c>
      <c r="G52" s="2">
        <f t="shared" si="0"/>
        <v>0</v>
      </c>
      <c r="H52" s="2">
        <f t="shared" si="0"/>
        <v>0</v>
      </c>
    </row>
    <row r="53" spans="1:8" x14ac:dyDescent="0.2">
      <c r="A53" s="53">
        <f>'r_in_301a.02'!A52</f>
        <v>43216</v>
      </c>
      <c r="B53" s="2">
        <f>'r_in_301a.02'!B52</f>
        <v>55</v>
      </c>
      <c r="C53" s="2">
        <f>'r_in_301a.02'!C52</f>
        <v>262</v>
      </c>
      <c r="D53" s="2">
        <f>'r_in_301a.02'!D52</f>
        <v>0</v>
      </c>
      <c r="E53" s="2">
        <f>'r_in_301a.02'!E52</f>
        <v>0</v>
      </c>
      <c r="G53" s="2">
        <f t="shared" si="0"/>
        <v>0</v>
      </c>
      <c r="H53" s="2">
        <f t="shared" si="0"/>
        <v>0</v>
      </c>
    </row>
    <row r="54" spans="1:8" x14ac:dyDescent="0.2">
      <c r="A54" s="53">
        <f>'r_in_301a.02'!A53</f>
        <v>43217</v>
      </c>
      <c r="B54" s="2">
        <f>'r_in_301a.02'!B53</f>
        <v>55</v>
      </c>
      <c r="C54" s="2">
        <f>'r_in_301a.02'!C53</f>
        <v>262</v>
      </c>
      <c r="D54" s="2">
        <f>'r_in_301a.02'!D53</f>
        <v>0</v>
      </c>
      <c r="E54" s="2">
        <f>'r_in_301a.02'!E53</f>
        <v>0</v>
      </c>
      <c r="G54" s="2">
        <f t="shared" si="0"/>
        <v>0</v>
      </c>
      <c r="H54" s="2">
        <f t="shared" si="0"/>
        <v>0</v>
      </c>
    </row>
    <row r="55" spans="1:8" x14ac:dyDescent="0.2">
      <c r="A55" s="53">
        <f>'r_in_301a.02'!A54</f>
        <v>43218</v>
      </c>
      <c r="B55" s="2">
        <f>'r_in_301a.02'!B54</f>
        <v>55</v>
      </c>
      <c r="C55" s="2">
        <f>'r_in_301a.02'!C54</f>
        <v>262</v>
      </c>
      <c r="D55" s="2">
        <f>'r_in_301a.02'!D54</f>
        <v>0</v>
      </c>
      <c r="E55" s="2">
        <f>'r_in_301a.02'!E54</f>
        <v>0</v>
      </c>
      <c r="G55" s="2">
        <f t="shared" si="0"/>
        <v>0</v>
      </c>
      <c r="H55" s="2">
        <f t="shared" si="0"/>
        <v>0</v>
      </c>
    </row>
    <row r="56" spans="1:8" x14ac:dyDescent="0.2">
      <c r="A56" s="53">
        <f>'r_in_301a.02'!A55</f>
        <v>43219</v>
      </c>
      <c r="B56" s="2">
        <f>'r_in_301a.02'!B55</f>
        <v>55</v>
      </c>
      <c r="C56" s="2">
        <f>'r_in_301a.02'!C55</f>
        <v>262</v>
      </c>
      <c r="D56" s="2">
        <f>'r_in_301a.02'!D55</f>
        <v>0</v>
      </c>
      <c r="E56" s="2">
        <f>'r_in_301a.02'!E55</f>
        <v>0</v>
      </c>
      <c r="G56" s="2">
        <f t="shared" si="0"/>
        <v>0</v>
      </c>
      <c r="H56" s="2">
        <f t="shared" si="0"/>
        <v>0</v>
      </c>
    </row>
    <row r="57" spans="1:8" x14ac:dyDescent="0.2">
      <c r="A57" s="53">
        <f>'r_in_301a.02'!A56</f>
        <v>43220</v>
      </c>
      <c r="B57" s="2">
        <f>'r_in_301a.02'!B56</f>
        <v>55</v>
      </c>
      <c r="C57" s="2">
        <f>'r_in_301a.02'!C56</f>
        <v>262</v>
      </c>
      <c r="D57" s="2">
        <f>'r_in_301a.02'!D56</f>
        <v>0</v>
      </c>
      <c r="E57" s="2">
        <f>'r_in_301a.02'!E56</f>
        <v>0</v>
      </c>
      <c r="G57" s="2">
        <f t="shared" si="0"/>
        <v>0</v>
      </c>
      <c r="H57" s="2">
        <f t="shared" si="0"/>
        <v>0</v>
      </c>
    </row>
    <row r="58" spans="1:8" x14ac:dyDescent="0.2">
      <c r="A58" s="53">
        <f>'r_in_301a.02'!A57</f>
        <v>43221</v>
      </c>
      <c r="B58" s="2">
        <f>'r_in_301a.02'!B57</f>
        <v>55</v>
      </c>
      <c r="C58" s="2">
        <f>'r_in_301a.02'!C57</f>
        <v>262</v>
      </c>
      <c r="D58" s="2">
        <f>'r_in_301a.02'!D57</f>
        <v>0</v>
      </c>
      <c r="E58" s="2">
        <f>'r_in_301a.02'!E57</f>
        <v>0</v>
      </c>
      <c r="G58" s="2">
        <f t="shared" si="0"/>
        <v>1000</v>
      </c>
      <c r="H58" s="2">
        <f t="shared" si="0"/>
        <v>0</v>
      </c>
    </row>
    <row r="59" spans="1:8" x14ac:dyDescent="0.2">
      <c r="A59" s="53">
        <f>'r_in_301a.02'!A58</f>
        <v>43222</v>
      </c>
      <c r="B59" s="2">
        <f>'r_in_301a.02'!B58</f>
        <v>55</v>
      </c>
      <c r="C59" s="2">
        <f>'r_in_301a.02'!C58</f>
        <v>262</v>
      </c>
      <c r="D59" s="2">
        <f>'r_in_301a.02'!D58</f>
        <v>0</v>
      </c>
      <c r="E59" s="2">
        <f>'r_in_301a.02'!E58</f>
        <v>0</v>
      </c>
      <c r="G59" s="2">
        <f t="shared" si="0"/>
        <v>1000</v>
      </c>
      <c r="H59" s="2">
        <f t="shared" si="0"/>
        <v>0</v>
      </c>
    </row>
    <row r="60" spans="1:8" x14ac:dyDescent="0.2">
      <c r="A60" s="53">
        <f>'r_in_301a.02'!A59</f>
        <v>43223</v>
      </c>
      <c r="B60" s="2">
        <f>'r_in_301a.02'!B59</f>
        <v>55</v>
      </c>
      <c r="C60" s="2">
        <f>'r_in_301a.02'!C59</f>
        <v>262</v>
      </c>
      <c r="D60" s="2">
        <f>'r_in_301a.02'!D59</f>
        <v>0</v>
      </c>
      <c r="E60" s="2">
        <f>'r_in_301a.02'!E59</f>
        <v>0</v>
      </c>
      <c r="G60" s="2">
        <f t="shared" si="0"/>
        <v>1000</v>
      </c>
      <c r="H60" s="2">
        <f t="shared" si="0"/>
        <v>0</v>
      </c>
    </row>
    <row r="61" spans="1:8" x14ac:dyDescent="0.2">
      <c r="A61" s="53">
        <f>'r_in_301a.02'!A60</f>
        <v>43224</v>
      </c>
      <c r="B61" s="2">
        <f>'r_in_301a.02'!B60</f>
        <v>55</v>
      </c>
      <c r="C61" s="2">
        <f>'r_in_301a.02'!C60</f>
        <v>262</v>
      </c>
      <c r="D61" s="2">
        <f>'r_in_301a.02'!D60</f>
        <v>0</v>
      </c>
      <c r="E61" s="2">
        <f>'r_in_301a.02'!E60</f>
        <v>0</v>
      </c>
      <c r="G61" s="2">
        <f t="shared" si="0"/>
        <v>1000</v>
      </c>
      <c r="H61" s="2">
        <f t="shared" si="0"/>
        <v>0</v>
      </c>
    </row>
    <row r="62" spans="1:8" x14ac:dyDescent="0.2">
      <c r="A62" s="53">
        <f>'r_in_301a.02'!A61</f>
        <v>43225</v>
      </c>
      <c r="B62" s="2">
        <f>'r_in_301a.02'!B61</f>
        <v>55</v>
      </c>
      <c r="C62" s="2">
        <f>'r_in_301a.02'!C61</f>
        <v>262</v>
      </c>
      <c r="D62" s="2">
        <f>'r_in_301a.02'!D61</f>
        <v>0</v>
      </c>
      <c r="E62" s="2">
        <f>'r_in_301a.02'!E61</f>
        <v>0</v>
      </c>
      <c r="G62" s="2">
        <f t="shared" si="0"/>
        <v>1000</v>
      </c>
      <c r="H62" s="2">
        <f t="shared" si="0"/>
        <v>0</v>
      </c>
    </row>
    <row r="63" spans="1:8" x14ac:dyDescent="0.2">
      <c r="A63" s="53">
        <f>'r_in_301a.02'!A62</f>
        <v>43226</v>
      </c>
      <c r="B63" s="2">
        <f>'r_in_301a.02'!B62</f>
        <v>55</v>
      </c>
      <c r="C63" s="2">
        <f>'r_in_301a.02'!C62</f>
        <v>262</v>
      </c>
      <c r="D63" s="2">
        <f>'r_in_301a.02'!D62</f>
        <v>0</v>
      </c>
      <c r="E63" s="2">
        <f>'r_in_301a.02'!E62</f>
        <v>0</v>
      </c>
      <c r="G63" s="2">
        <f t="shared" si="0"/>
        <v>1000</v>
      </c>
      <c r="H63" s="2">
        <f t="shared" si="0"/>
        <v>0</v>
      </c>
    </row>
    <row r="64" spans="1:8" x14ac:dyDescent="0.2">
      <c r="A64" s="53">
        <f>'r_in_301a.02'!A63</f>
        <v>43227</v>
      </c>
      <c r="B64" s="2">
        <f>'r_in_301a.02'!B63</f>
        <v>55</v>
      </c>
      <c r="C64" s="2">
        <f>'r_in_301a.02'!C63</f>
        <v>262</v>
      </c>
      <c r="D64" s="2">
        <f>'r_in_301a.02'!D63</f>
        <v>0</v>
      </c>
      <c r="E64" s="2">
        <f>'r_in_301a.02'!E63</f>
        <v>0</v>
      </c>
      <c r="G64" s="2">
        <f t="shared" si="0"/>
        <v>1000</v>
      </c>
      <c r="H64" s="2">
        <f t="shared" si="0"/>
        <v>0</v>
      </c>
    </row>
    <row r="65" spans="1:8" x14ac:dyDescent="0.2">
      <c r="A65" s="53">
        <f>'r_in_301a.02'!A64</f>
        <v>43228</v>
      </c>
      <c r="B65" s="2">
        <f>'r_in_301a.02'!B64</f>
        <v>55</v>
      </c>
      <c r="C65" s="2">
        <f>'r_in_301a.02'!C64</f>
        <v>262</v>
      </c>
      <c r="D65" s="2">
        <f>'r_in_301a.02'!D64</f>
        <v>0</v>
      </c>
      <c r="E65" s="2">
        <f>'r_in_301a.02'!E64</f>
        <v>0</v>
      </c>
      <c r="G65" s="2">
        <f t="shared" si="0"/>
        <v>1000</v>
      </c>
      <c r="H65" s="2">
        <f t="shared" si="0"/>
        <v>0</v>
      </c>
    </row>
    <row r="66" spans="1:8" x14ac:dyDescent="0.2">
      <c r="A66" s="53">
        <f>'r_in_301a.02'!A65</f>
        <v>43229</v>
      </c>
      <c r="B66" s="2">
        <f>'r_in_301a.02'!B65</f>
        <v>55</v>
      </c>
      <c r="C66" s="2">
        <f>'r_in_301a.02'!C65</f>
        <v>262</v>
      </c>
      <c r="D66" s="2">
        <f>'r_in_301a.02'!D65</f>
        <v>0</v>
      </c>
      <c r="E66" s="2">
        <f>'r_in_301a.02'!E65</f>
        <v>0</v>
      </c>
      <c r="G66" s="2">
        <f t="shared" si="0"/>
        <v>1000</v>
      </c>
      <c r="H66" s="2">
        <f t="shared" si="0"/>
        <v>0</v>
      </c>
    </row>
    <row r="67" spans="1:8" x14ac:dyDescent="0.2">
      <c r="A67" s="53">
        <f>'r_in_301a.02'!A66</f>
        <v>43230</v>
      </c>
      <c r="B67" s="2">
        <f>'r_in_301a.02'!B66</f>
        <v>55</v>
      </c>
      <c r="C67" s="2">
        <f>'r_in_301a.02'!C66</f>
        <v>262</v>
      </c>
      <c r="D67" s="2">
        <f>'r_in_301a.02'!D66</f>
        <v>0</v>
      </c>
      <c r="E67" s="2">
        <f>'r_in_301a.02'!E66</f>
        <v>0</v>
      </c>
      <c r="G67" s="2">
        <f t="shared" si="0"/>
        <v>1000</v>
      </c>
      <c r="H67" s="2">
        <f t="shared" si="0"/>
        <v>0</v>
      </c>
    </row>
    <row r="68" spans="1:8" x14ac:dyDescent="0.2">
      <c r="A68" s="53">
        <f>'r_in_301a.02'!A67</f>
        <v>43231</v>
      </c>
      <c r="B68" s="2">
        <f>'r_in_301a.02'!B67</f>
        <v>55</v>
      </c>
      <c r="C68" s="2">
        <f>'r_in_301a.02'!C67</f>
        <v>262</v>
      </c>
      <c r="D68" s="2">
        <f>'r_in_301a.02'!D67</f>
        <v>0</v>
      </c>
      <c r="E68" s="2">
        <f>'r_in_301a.02'!E67</f>
        <v>0</v>
      </c>
      <c r="G68" s="2">
        <f t="shared" si="0"/>
        <v>1000</v>
      </c>
      <c r="H68" s="2">
        <f t="shared" si="0"/>
        <v>0</v>
      </c>
    </row>
    <row r="69" spans="1:8" x14ac:dyDescent="0.2">
      <c r="A69" s="53">
        <f>'r_in_301a.02'!A68</f>
        <v>43232</v>
      </c>
      <c r="B69" s="2">
        <f>'r_in_301a.02'!B68</f>
        <v>55</v>
      </c>
      <c r="C69" s="2">
        <f>'r_in_301a.02'!C68</f>
        <v>262</v>
      </c>
      <c r="D69" s="2">
        <f>'r_in_301a.02'!D68</f>
        <v>0</v>
      </c>
      <c r="E69" s="2">
        <f>'r_in_301a.02'!E68</f>
        <v>0</v>
      </c>
      <c r="G69" s="2">
        <f t="shared" si="0"/>
        <v>1000</v>
      </c>
      <c r="H69" s="2">
        <f t="shared" si="0"/>
        <v>0</v>
      </c>
    </row>
    <row r="70" spans="1:8" x14ac:dyDescent="0.2">
      <c r="A70" s="53">
        <f>'r_in_301a.02'!A69</f>
        <v>43233</v>
      </c>
      <c r="B70" s="2">
        <f>'r_in_301a.02'!B69</f>
        <v>55</v>
      </c>
      <c r="C70" s="2">
        <f>'r_in_301a.02'!C69</f>
        <v>262</v>
      </c>
      <c r="D70" s="2">
        <f>'r_in_301a.02'!D69</f>
        <v>0</v>
      </c>
      <c r="E70" s="2">
        <f>'r_in_301a.02'!E69</f>
        <v>0</v>
      </c>
      <c r="G70" s="2">
        <f t="shared" si="0"/>
        <v>1000</v>
      </c>
      <c r="H70" s="2">
        <f t="shared" si="0"/>
        <v>0</v>
      </c>
    </row>
    <row r="71" spans="1:8" x14ac:dyDescent="0.2">
      <c r="A71" s="53">
        <f>'r_in_301a.02'!A70</f>
        <v>43234</v>
      </c>
      <c r="B71" s="2">
        <f>'r_in_301a.02'!B70</f>
        <v>55</v>
      </c>
      <c r="C71" s="2">
        <f>'r_in_301a.02'!C70</f>
        <v>262</v>
      </c>
      <c r="D71" s="2">
        <f>'r_in_301a.02'!D70</f>
        <v>0</v>
      </c>
      <c r="E71" s="2">
        <f>'r_in_301a.02'!E70</f>
        <v>0</v>
      </c>
      <c r="G71" s="2">
        <f t="shared" ref="G71:H134" si="1">IF(AND($A71&gt;=G$2,$A71&lt;=G$3),1000,0)</f>
        <v>1000</v>
      </c>
      <c r="H71" s="2">
        <f t="shared" si="1"/>
        <v>0</v>
      </c>
    </row>
    <row r="72" spans="1:8" x14ac:dyDescent="0.2">
      <c r="A72" s="53">
        <f>'r_in_301a.02'!A71</f>
        <v>43235</v>
      </c>
      <c r="B72" s="2">
        <f>'r_in_301a.02'!B71</f>
        <v>55</v>
      </c>
      <c r="C72" s="2">
        <f>'r_in_301a.02'!C71</f>
        <v>262</v>
      </c>
      <c r="D72" s="2">
        <f>'r_in_301a.02'!D71</f>
        <v>0</v>
      </c>
      <c r="E72" s="2">
        <f>'r_in_301a.02'!E71</f>
        <v>0</v>
      </c>
      <c r="G72" s="2">
        <f t="shared" si="1"/>
        <v>1000</v>
      </c>
      <c r="H72" s="2">
        <f t="shared" si="1"/>
        <v>0</v>
      </c>
    </row>
    <row r="73" spans="1:8" x14ac:dyDescent="0.2">
      <c r="A73" s="53">
        <f>'r_in_301a.02'!A72</f>
        <v>43236</v>
      </c>
      <c r="B73" s="2">
        <f>'r_in_301a.02'!B72</f>
        <v>55</v>
      </c>
      <c r="C73" s="2">
        <f>'r_in_301a.02'!C72</f>
        <v>262</v>
      </c>
      <c r="D73" s="2">
        <f>'r_in_301a.02'!D72</f>
        <v>0</v>
      </c>
      <c r="E73" s="2">
        <f>'r_in_301a.02'!E72</f>
        <v>0</v>
      </c>
      <c r="G73" s="2">
        <f t="shared" si="1"/>
        <v>1000</v>
      </c>
      <c r="H73" s="2">
        <f t="shared" si="1"/>
        <v>0</v>
      </c>
    </row>
    <row r="74" spans="1:8" x14ac:dyDescent="0.2">
      <c r="A74" s="53">
        <f>'r_in_301a.02'!A73</f>
        <v>43237</v>
      </c>
      <c r="B74" s="2">
        <f>'r_in_301a.02'!B73</f>
        <v>55</v>
      </c>
      <c r="C74" s="2">
        <f>'r_in_301a.02'!C73</f>
        <v>262</v>
      </c>
      <c r="D74" s="2">
        <f>'r_in_301a.02'!D73</f>
        <v>0</v>
      </c>
      <c r="E74" s="2">
        <f>'r_in_301a.02'!E73</f>
        <v>0</v>
      </c>
      <c r="G74" s="2">
        <f t="shared" si="1"/>
        <v>1000</v>
      </c>
      <c r="H74" s="2">
        <f t="shared" si="1"/>
        <v>0</v>
      </c>
    </row>
    <row r="75" spans="1:8" x14ac:dyDescent="0.2">
      <c r="A75" s="53">
        <f>'r_in_301a.02'!A74</f>
        <v>43238</v>
      </c>
      <c r="B75" s="2">
        <f>'r_in_301a.02'!B74</f>
        <v>55</v>
      </c>
      <c r="C75" s="2">
        <f>'r_in_301a.02'!C74</f>
        <v>262</v>
      </c>
      <c r="D75" s="2">
        <f>'r_in_301a.02'!D74</f>
        <v>0</v>
      </c>
      <c r="E75" s="2">
        <f>'r_in_301a.02'!E74</f>
        <v>0</v>
      </c>
      <c r="G75" s="2">
        <f t="shared" si="1"/>
        <v>1000</v>
      </c>
      <c r="H75" s="2">
        <f t="shared" si="1"/>
        <v>0</v>
      </c>
    </row>
    <row r="76" spans="1:8" x14ac:dyDescent="0.2">
      <c r="A76" s="53">
        <f>'r_in_301a.02'!A75</f>
        <v>43239</v>
      </c>
      <c r="B76" s="2">
        <f>'r_in_301a.02'!B75</f>
        <v>55</v>
      </c>
      <c r="C76" s="2">
        <f>'r_in_301a.02'!C75</f>
        <v>262</v>
      </c>
      <c r="D76" s="2">
        <f>'r_in_301a.02'!D75</f>
        <v>0</v>
      </c>
      <c r="E76" s="2">
        <f>'r_in_301a.02'!E75</f>
        <v>0</v>
      </c>
      <c r="G76" s="2">
        <f t="shared" si="1"/>
        <v>1000</v>
      </c>
      <c r="H76" s="2">
        <f t="shared" si="1"/>
        <v>0</v>
      </c>
    </row>
    <row r="77" spans="1:8" x14ac:dyDescent="0.2">
      <c r="A77" s="53">
        <f>'r_in_301a.02'!A76</f>
        <v>43240</v>
      </c>
      <c r="B77" s="2">
        <f>'r_in_301a.02'!B76</f>
        <v>55</v>
      </c>
      <c r="C77" s="2">
        <f>'r_in_301a.02'!C76</f>
        <v>262</v>
      </c>
      <c r="D77" s="2">
        <f>'r_in_301a.02'!D76</f>
        <v>0</v>
      </c>
      <c r="E77" s="2">
        <f>'r_in_301a.02'!E76</f>
        <v>0</v>
      </c>
      <c r="G77" s="2">
        <f t="shared" si="1"/>
        <v>1000</v>
      </c>
      <c r="H77" s="2">
        <f t="shared" si="1"/>
        <v>0</v>
      </c>
    </row>
    <row r="78" spans="1:8" x14ac:dyDescent="0.2">
      <c r="A78" s="53">
        <f>'r_in_301a.02'!A77</f>
        <v>43241</v>
      </c>
      <c r="B78" s="2">
        <f>'r_in_301a.02'!B77</f>
        <v>55</v>
      </c>
      <c r="C78" s="2">
        <f>'r_in_301a.02'!C77</f>
        <v>262</v>
      </c>
      <c r="D78" s="2">
        <f>'r_in_301a.02'!D77</f>
        <v>0</v>
      </c>
      <c r="E78" s="2">
        <f>'r_in_301a.02'!E77</f>
        <v>0</v>
      </c>
      <c r="G78" s="2">
        <f t="shared" si="1"/>
        <v>1000</v>
      </c>
      <c r="H78" s="2">
        <f t="shared" si="1"/>
        <v>0</v>
      </c>
    </row>
    <row r="79" spans="1:8" x14ac:dyDescent="0.2">
      <c r="A79" s="53">
        <f>'r_in_301a.02'!A78</f>
        <v>43242</v>
      </c>
      <c r="B79" s="2">
        <f>'r_in_301a.02'!B78</f>
        <v>55</v>
      </c>
      <c r="C79" s="2">
        <f>'r_in_301a.02'!C78</f>
        <v>262</v>
      </c>
      <c r="D79" s="2">
        <f>'r_in_301a.02'!D78</f>
        <v>0</v>
      </c>
      <c r="E79" s="2">
        <f>'r_in_301a.02'!E78</f>
        <v>0</v>
      </c>
      <c r="G79" s="2">
        <f t="shared" si="1"/>
        <v>1000</v>
      </c>
      <c r="H79" s="2">
        <f t="shared" si="1"/>
        <v>0</v>
      </c>
    </row>
    <row r="80" spans="1:8" x14ac:dyDescent="0.2">
      <c r="A80" s="53">
        <f>'r_in_301a.02'!A79</f>
        <v>43243</v>
      </c>
      <c r="B80" s="2">
        <f>'r_in_301a.02'!B79</f>
        <v>55</v>
      </c>
      <c r="C80" s="2">
        <f>'r_in_301a.02'!C79</f>
        <v>262</v>
      </c>
      <c r="D80" s="2">
        <f>'r_in_301a.02'!D79</f>
        <v>0</v>
      </c>
      <c r="E80" s="2">
        <f>'r_in_301a.02'!E79</f>
        <v>0</v>
      </c>
      <c r="G80" s="2">
        <f t="shared" si="1"/>
        <v>1000</v>
      </c>
      <c r="H80" s="2">
        <f t="shared" si="1"/>
        <v>0</v>
      </c>
    </row>
    <row r="81" spans="1:8" x14ac:dyDescent="0.2">
      <c r="A81" s="53">
        <f>'r_in_301a.02'!A80</f>
        <v>43244</v>
      </c>
      <c r="B81" s="2">
        <f>'r_in_301a.02'!B80</f>
        <v>55</v>
      </c>
      <c r="C81" s="2">
        <f>'r_in_301a.02'!C80</f>
        <v>262</v>
      </c>
      <c r="D81" s="2">
        <f>'r_in_301a.02'!D80</f>
        <v>0</v>
      </c>
      <c r="E81" s="2">
        <f>'r_in_301a.02'!E80</f>
        <v>0</v>
      </c>
      <c r="G81" s="2">
        <f t="shared" si="1"/>
        <v>1000</v>
      </c>
      <c r="H81" s="2">
        <f t="shared" si="1"/>
        <v>0</v>
      </c>
    </row>
    <row r="82" spans="1:8" x14ac:dyDescent="0.2">
      <c r="A82" s="53">
        <f>'r_in_301a.02'!A81</f>
        <v>43245</v>
      </c>
      <c r="B82" s="2">
        <f>'r_in_301a.02'!B81</f>
        <v>55</v>
      </c>
      <c r="C82" s="2">
        <f>'r_in_301a.02'!C81</f>
        <v>262</v>
      </c>
      <c r="D82" s="2">
        <f>'r_in_301a.02'!D81</f>
        <v>0</v>
      </c>
      <c r="E82" s="2">
        <f>'r_in_301a.02'!E81</f>
        <v>0</v>
      </c>
      <c r="G82" s="2">
        <f t="shared" si="1"/>
        <v>1000</v>
      </c>
      <c r="H82" s="2">
        <f t="shared" si="1"/>
        <v>0</v>
      </c>
    </row>
    <row r="83" spans="1:8" x14ac:dyDescent="0.2">
      <c r="A83" s="53">
        <f>'r_in_301a.02'!A82</f>
        <v>43246</v>
      </c>
      <c r="B83" s="2">
        <f>'r_in_301a.02'!B82</f>
        <v>55</v>
      </c>
      <c r="C83" s="2">
        <f>'r_in_301a.02'!C82</f>
        <v>262</v>
      </c>
      <c r="D83" s="2">
        <f>'r_in_301a.02'!D82</f>
        <v>0</v>
      </c>
      <c r="E83" s="2">
        <f>'r_in_301a.02'!E82</f>
        <v>0</v>
      </c>
      <c r="G83" s="2">
        <f t="shared" si="1"/>
        <v>1000</v>
      </c>
      <c r="H83" s="2">
        <f t="shared" si="1"/>
        <v>0</v>
      </c>
    </row>
    <row r="84" spans="1:8" x14ac:dyDescent="0.2">
      <c r="A84" s="53">
        <f>'r_in_301a.02'!A83</f>
        <v>43247</v>
      </c>
      <c r="B84" s="2">
        <f>'r_in_301a.02'!B83</f>
        <v>55</v>
      </c>
      <c r="C84" s="2">
        <f>'r_in_301a.02'!C83</f>
        <v>262</v>
      </c>
      <c r="D84" s="2">
        <f>'r_in_301a.02'!D83</f>
        <v>0</v>
      </c>
      <c r="E84" s="2">
        <f>'r_in_301a.02'!E83</f>
        <v>0</v>
      </c>
      <c r="G84" s="2">
        <f t="shared" si="1"/>
        <v>1000</v>
      </c>
      <c r="H84" s="2">
        <f t="shared" si="1"/>
        <v>0</v>
      </c>
    </row>
    <row r="85" spans="1:8" x14ac:dyDescent="0.2">
      <c r="A85" s="53">
        <f>'r_in_301a.02'!A84</f>
        <v>43248</v>
      </c>
      <c r="B85" s="2">
        <f>'r_in_301a.02'!B84</f>
        <v>55</v>
      </c>
      <c r="C85" s="2">
        <f>'r_in_301a.02'!C84</f>
        <v>262</v>
      </c>
      <c r="D85" s="2">
        <f>'r_in_301a.02'!D84</f>
        <v>0</v>
      </c>
      <c r="E85" s="2">
        <f>'r_in_301a.02'!E84</f>
        <v>0</v>
      </c>
      <c r="G85" s="2">
        <f t="shared" si="1"/>
        <v>1000</v>
      </c>
      <c r="H85" s="2">
        <f t="shared" si="1"/>
        <v>0</v>
      </c>
    </row>
    <row r="86" spans="1:8" x14ac:dyDescent="0.2">
      <c r="A86" s="53">
        <f>'r_in_301a.02'!A85</f>
        <v>43249</v>
      </c>
      <c r="B86" s="2">
        <f>'r_in_301a.02'!B85</f>
        <v>55</v>
      </c>
      <c r="C86" s="2">
        <f>'r_in_301a.02'!C85</f>
        <v>262</v>
      </c>
      <c r="D86" s="2">
        <f>'r_in_301a.02'!D85</f>
        <v>0</v>
      </c>
      <c r="E86" s="2">
        <f>'r_in_301a.02'!E85</f>
        <v>0</v>
      </c>
      <c r="G86" s="2">
        <f t="shared" si="1"/>
        <v>1000</v>
      </c>
      <c r="H86" s="2">
        <f t="shared" si="1"/>
        <v>0</v>
      </c>
    </row>
    <row r="87" spans="1:8" x14ac:dyDescent="0.2">
      <c r="A87" s="53">
        <f>'r_in_301a.02'!A86</f>
        <v>43250</v>
      </c>
      <c r="B87" s="2">
        <f>'r_in_301a.02'!B86</f>
        <v>55</v>
      </c>
      <c r="C87" s="2">
        <f>'r_in_301a.02'!C86</f>
        <v>262</v>
      </c>
      <c r="D87" s="2">
        <f>'r_in_301a.02'!D86</f>
        <v>0</v>
      </c>
      <c r="E87" s="2">
        <f>'r_in_301a.02'!E86</f>
        <v>0</v>
      </c>
      <c r="G87" s="2">
        <f t="shared" si="1"/>
        <v>1000</v>
      </c>
      <c r="H87" s="2">
        <f t="shared" si="1"/>
        <v>0</v>
      </c>
    </row>
    <row r="88" spans="1:8" x14ac:dyDescent="0.2">
      <c r="A88" s="53">
        <f>'r_in_301a.02'!A87</f>
        <v>43251</v>
      </c>
      <c r="B88" s="2">
        <f>'r_in_301a.02'!B87</f>
        <v>55</v>
      </c>
      <c r="C88" s="2">
        <f>'r_in_301a.02'!C87</f>
        <v>262</v>
      </c>
      <c r="D88" s="2">
        <f>'r_in_301a.02'!D87</f>
        <v>0</v>
      </c>
      <c r="E88" s="2">
        <f>'r_in_301a.02'!E87</f>
        <v>0</v>
      </c>
      <c r="G88" s="2">
        <f t="shared" si="1"/>
        <v>1000</v>
      </c>
      <c r="H88" s="2">
        <f t="shared" si="1"/>
        <v>0</v>
      </c>
    </row>
    <row r="89" spans="1:8" x14ac:dyDescent="0.2">
      <c r="A89" s="53">
        <f>'r_in_301a.02'!A88</f>
        <v>43252</v>
      </c>
      <c r="B89" s="2">
        <f>'r_in_301a.02'!B88</f>
        <v>55</v>
      </c>
      <c r="C89" s="2">
        <f>'r_in_301a.02'!C88</f>
        <v>262</v>
      </c>
      <c r="D89" s="2">
        <f>'r_in_301a.02'!D88</f>
        <v>0</v>
      </c>
      <c r="E89" s="2">
        <f>'r_in_301a.02'!E88</f>
        <v>0</v>
      </c>
      <c r="G89" s="2">
        <f t="shared" si="1"/>
        <v>1000</v>
      </c>
      <c r="H89" s="2">
        <f t="shared" si="1"/>
        <v>0</v>
      </c>
    </row>
    <row r="90" spans="1:8" x14ac:dyDescent="0.2">
      <c r="A90" s="53">
        <f>'r_in_301a.02'!A89</f>
        <v>43253</v>
      </c>
      <c r="B90" s="2">
        <f>'r_in_301a.02'!B89</f>
        <v>55</v>
      </c>
      <c r="C90" s="2">
        <f>'r_in_301a.02'!C89</f>
        <v>262</v>
      </c>
      <c r="D90" s="2">
        <f>'r_in_301a.02'!D89</f>
        <v>0</v>
      </c>
      <c r="E90" s="2">
        <f>'r_in_301a.02'!E89</f>
        <v>0</v>
      </c>
      <c r="G90" s="2">
        <f t="shared" si="1"/>
        <v>1000</v>
      </c>
      <c r="H90" s="2">
        <f t="shared" si="1"/>
        <v>0</v>
      </c>
    </row>
    <row r="91" spans="1:8" x14ac:dyDescent="0.2">
      <c r="A91" s="53">
        <f>'r_in_301a.02'!A90</f>
        <v>43254</v>
      </c>
      <c r="B91" s="2">
        <f>'r_in_301a.02'!B90</f>
        <v>55</v>
      </c>
      <c r="C91" s="2">
        <f>'r_in_301a.02'!C90</f>
        <v>262</v>
      </c>
      <c r="D91" s="2">
        <f>'r_in_301a.02'!D90</f>
        <v>0</v>
      </c>
      <c r="E91" s="2">
        <f>'r_in_301a.02'!E90</f>
        <v>0</v>
      </c>
      <c r="G91" s="2">
        <f t="shared" si="1"/>
        <v>1000</v>
      </c>
      <c r="H91" s="2">
        <f t="shared" si="1"/>
        <v>0</v>
      </c>
    </row>
    <row r="92" spans="1:8" x14ac:dyDescent="0.2">
      <c r="A92" s="53">
        <f>'r_in_301a.02'!A91</f>
        <v>43255</v>
      </c>
      <c r="B92" s="2">
        <f>'r_in_301a.02'!B91</f>
        <v>55</v>
      </c>
      <c r="C92" s="2">
        <f>'r_in_301a.02'!C91</f>
        <v>262</v>
      </c>
      <c r="D92" s="2">
        <f>'r_in_301a.02'!D91</f>
        <v>0</v>
      </c>
      <c r="E92" s="2">
        <f>'r_in_301a.02'!E91</f>
        <v>0</v>
      </c>
      <c r="G92" s="2">
        <f t="shared" si="1"/>
        <v>1000</v>
      </c>
      <c r="H92" s="2">
        <f t="shared" si="1"/>
        <v>0</v>
      </c>
    </row>
    <row r="93" spans="1:8" x14ac:dyDescent="0.2">
      <c r="A93" s="53">
        <f>'r_in_301a.02'!A92</f>
        <v>43256</v>
      </c>
      <c r="B93" s="2">
        <f>'r_in_301a.02'!B92</f>
        <v>55</v>
      </c>
      <c r="C93" s="2">
        <f>'r_in_301a.02'!C92</f>
        <v>262</v>
      </c>
      <c r="D93" s="2">
        <f>'r_in_301a.02'!D92</f>
        <v>0</v>
      </c>
      <c r="E93" s="2">
        <f>'r_in_301a.02'!E92</f>
        <v>0</v>
      </c>
      <c r="G93" s="2">
        <f t="shared" si="1"/>
        <v>1000</v>
      </c>
      <c r="H93" s="2">
        <f t="shared" si="1"/>
        <v>0</v>
      </c>
    </row>
    <row r="94" spans="1:8" x14ac:dyDescent="0.2">
      <c r="A94" s="53">
        <f>'r_in_301a.02'!A93</f>
        <v>43257</v>
      </c>
      <c r="B94" s="2">
        <f>'r_in_301a.02'!B93</f>
        <v>55</v>
      </c>
      <c r="C94" s="2">
        <f>'r_in_301a.02'!C93</f>
        <v>262</v>
      </c>
      <c r="D94" s="2">
        <f>'r_in_301a.02'!D93</f>
        <v>0</v>
      </c>
      <c r="E94" s="2">
        <f>'r_in_301a.02'!E93</f>
        <v>0</v>
      </c>
      <c r="G94" s="2">
        <f t="shared" si="1"/>
        <v>1000</v>
      </c>
      <c r="H94" s="2">
        <f t="shared" si="1"/>
        <v>0</v>
      </c>
    </row>
    <row r="95" spans="1:8" x14ac:dyDescent="0.2">
      <c r="A95" s="53">
        <f>'r_in_301a.02'!A94</f>
        <v>43258</v>
      </c>
      <c r="B95" s="2">
        <f>'r_in_301a.02'!B94</f>
        <v>55</v>
      </c>
      <c r="C95" s="2">
        <f>'r_in_301a.02'!C94</f>
        <v>262</v>
      </c>
      <c r="D95" s="2">
        <f>'r_in_301a.02'!D94</f>
        <v>0</v>
      </c>
      <c r="E95" s="2">
        <f>'r_in_301a.02'!E94</f>
        <v>0</v>
      </c>
      <c r="G95" s="2">
        <f t="shared" si="1"/>
        <v>1000</v>
      </c>
      <c r="H95" s="2">
        <f t="shared" si="1"/>
        <v>0</v>
      </c>
    </row>
    <row r="96" spans="1:8" x14ac:dyDescent="0.2">
      <c r="A96" s="53">
        <f>'r_in_301a.02'!A95</f>
        <v>43259</v>
      </c>
      <c r="B96" s="2">
        <f>'r_in_301a.02'!B95</f>
        <v>55</v>
      </c>
      <c r="C96" s="2">
        <f>'r_in_301a.02'!C95</f>
        <v>262</v>
      </c>
      <c r="D96" s="2">
        <f>'r_in_301a.02'!D95</f>
        <v>0</v>
      </c>
      <c r="E96" s="2">
        <f>'r_in_301a.02'!E95</f>
        <v>0</v>
      </c>
      <c r="G96" s="2">
        <f t="shared" si="1"/>
        <v>1000</v>
      </c>
      <c r="H96" s="2">
        <f t="shared" si="1"/>
        <v>0</v>
      </c>
    </row>
    <row r="97" spans="1:8" x14ac:dyDescent="0.2">
      <c r="A97" s="53">
        <f>'r_in_301a.02'!A96</f>
        <v>43260</v>
      </c>
      <c r="B97" s="2">
        <f>'r_in_301a.02'!B96</f>
        <v>55</v>
      </c>
      <c r="C97" s="2">
        <f>'r_in_301a.02'!C96</f>
        <v>262</v>
      </c>
      <c r="D97" s="2">
        <f>'r_in_301a.02'!D96</f>
        <v>0</v>
      </c>
      <c r="E97" s="2">
        <f>'r_in_301a.02'!E96</f>
        <v>0</v>
      </c>
      <c r="G97" s="2">
        <f t="shared" si="1"/>
        <v>1000</v>
      </c>
      <c r="H97" s="2">
        <f t="shared" si="1"/>
        <v>0</v>
      </c>
    </row>
    <row r="98" spans="1:8" x14ac:dyDescent="0.2">
      <c r="A98" s="53">
        <f>'r_in_301a.02'!A97</f>
        <v>43261</v>
      </c>
      <c r="B98" s="2">
        <f>'r_in_301a.02'!B97</f>
        <v>55</v>
      </c>
      <c r="C98" s="2">
        <f>'r_in_301a.02'!C97</f>
        <v>262</v>
      </c>
      <c r="D98" s="2">
        <f>'r_in_301a.02'!D97</f>
        <v>0</v>
      </c>
      <c r="E98" s="2">
        <f>'r_in_301a.02'!E97</f>
        <v>0</v>
      </c>
      <c r="G98" s="2">
        <f t="shared" si="1"/>
        <v>1000</v>
      </c>
      <c r="H98" s="2">
        <f t="shared" si="1"/>
        <v>0</v>
      </c>
    </row>
    <row r="99" spans="1:8" x14ac:dyDescent="0.2">
      <c r="A99" s="53">
        <f>'r_in_301a.02'!A98</f>
        <v>43262</v>
      </c>
      <c r="B99" s="2">
        <f>'r_in_301a.02'!B98</f>
        <v>55</v>
      </c>
      <c r="C99" s="2">
        <f>'r_in_301a.02'!C98</f>
        <v>262</v>
      </c>
      <c r="D99" s="2">
        <f>'r_in_301a.02'!D98</f>
        <v>1</v>
      </c>
      <c r="E99" s="2">
        <f>'r_in_301a.02'!E98</f>
        <v>0</v>
      </c>
      <c r="G99" s="2">
        <f t="shared" si="1"/>
        <v>1000</v>
      </c>
      <c r="H99" s="2">
        <f t="shared" si="1"/>
        <v>0</v>
      </c>
    </row>
    <row r="100" spans="1:8" x14ac:dyDescent="0.2">
      <c r="A100" s="53">
        <f>'r_in_301a.02'!A99</f>
        <v>43263</v>
      </c>
      <c r="B100" s="2">
        <f>'r_in_301a.02'!B99</f>
        <v>55</v>
      </c>
      <c r="C100" s="2">
        <f>'r_in_301a.02'!C99</f>
        <v>262</v>
      </c>
      <c r="D100" s="2">
        <f>'r_in_301a.02'!D99</f>
        <v>2</v>
      </c>
      <c r="E100" s="2">
        <f>'r_in_301a.02'!E99</f>
        <v>0</v>
      </c>
      <c r="G100" s="2">
        <f t="shared" si="1"/>
        <v>1000</v>
      </c>
      <c r="H100" s="2">
        <f t="shared" si="1"/>
        <v>0</v>
      </c>
    </row>
    <row r="101" spans="1:8" x14ac:dyDescent="0.2">
      <c r="A101" s="53">
        <f>'r_in_301a.02'!A100</f>
        <v>43264</v>
      </c>
      <c r="B101" s="2">
        <f>'r_in_301a.02'!B100</f>
        <v>55</v>
      </c>
      <c r="C101" s="2">
        <f>'r_in_301a.02'!C100</f>
        <v>262</v>
      </c>
      <c r="D101" s="2">
        <f>'r_in_301a.02'!D100</f>
        <v>3</v>
      </c>
      <c r="E101" s="2">
        <f>'r_in_301a.02'!E100</f>
        <v>0</v>
      </c>
      <c r="G101" s="2">
        <f t="shared" si="1"/>
        <v>1000</v>
      </c>
      <c r="H101" s="2">
        <f t="shared" si="1"/>
        <v>0</v>
      </c>
    </row>
    <row r="102" spans="1:8" x14ac:dyDescent="0.2">
      <c r="A102" s="53">
        <f>'r_in_301a.02'!A101</f>
        <v>43265</v>
      </c>
      <c r="B102" s="2">
        <f>'r_in_301a.02'!B101</f>
        <v>55</v>
      </c>
      <c r="C102" s="2">
        <f>'r_in_301a.02'!C101</f>
        <v>262</v>
      </c>
      <c r="D102" s="2">
        <f>'r_in_301a.02'!D101</f>
        <v>9</v>
      </c>
      <c r="E102" s="2">
        <f>'r_in_301a.02'!E101</f>
        <v>0</v>
      </c>
      <c r="G102" s="2">
        <f t="shared" si="1"/>
        <v>1000</v>
      </c>
      <c r="H102" s="2">
        <f t="shared" si="1"/>
        <v>0</v>
      </c>
    </row>
    <row r="103" spans="1:8" x14ac:dyDescent="0.2">
      <c r="A103" s="53">
        <f>'r_in_301a.02'!A102</f>
        <v>43266</v>
      </c>
      <c r="B103" s="2">
        <f>'r_in_301a.02'!B102</f>
        <v>55</v>
      </c>
      <c r="C103" s="2">
        <f>'r_in_301a.02'!C102</f>
        <v>262</v>
      </c>
      <c r="D103" s="2">
        <f>'r_in_301a.02'!D102</f>
        <v>14</v>
      </c>
      <c r="E103" s="2">
        <f>'r_in_301a.02'!E102</f>
        <v>0</v>
      </c>
      <c r="G103" s="2">
        <f t="shared" si="1"/>
        <v>1000</v>
      </c>
      <c r="H103" s="2">
        <f t="shared" si="1"/>
        <v>0</v>
      </c>
    </row>
    <row r="104" spans="1:8" x14ac:dyDescent="0.2">
      <c r="A104" s="53">
        <f>'r_in_301a.02'!A103</f>
        <v>43267</v>
      </c>
      <c r="B104" s="2">
        <f>'r_in_301a.02'!B103</f>
        <v>55</v>
      </c>
      <c r="C104" s="2">
        <f>'r_in_301a.02'!C103</f>
        <v>262</v>
      </c>
      <c r="D104" s="2">
        <f>'r_in_301a.02'!D103</f>
        <v>14</v>
      </c>
      <c r="E104" s="2">
        <f>'r_in_301a.02'!E103</f>
        <v>0</v>
      </c>
      <c r="G104" s="2">
        <f t="shared" si="1"/>
        <v>1000</v>
      </c>
      <c r="H104" s="2">
        <f t="shared" si="1"/>
        <v>0</v>
      </c>
    </row>
    <row r="105" spans="1:8" x14ac:dyDescent="0.2">
      <c r="A105" s="53">
        <f>'r_in_301a.02'!A104</f>
        <v>43268</v>
      </c>
      <c r="B105" s="2">
        <f>'r_in_301a.02'!B104</f>
        <v>55</v>
      </c>
      <c r="C105" s="2">
        <f>'r_in_301a.02'!C104</f>
        <v>262</v>
      </c>
      <c r="D105" s="2">
        <f>'r_in_301a.02'!D104</f>
        <v>14</v>
      </c>
      <c r="E105" s="2">
        <f>'r_in_301a.02'!E104</f>
        <v>0</v>
      </c>
      <c r="G105" s="2">
        <f t="shared" si="1"/>
        <v>1000</v>
      </c>
      <c r="H105" s="2">
        <f t="shared" si="1"/>
        <v>0</v>
      </c>
    </row>
    <row r="106" spans="1:8" x14ac:dyDescent="0.2">
      <c r="A106" s="53">
        <f>'r_in_301a.02'!A105</f>
        <v>43269</v>
      </c>
      <c r="B106" s="2">
        <f>'r_in_301a.02'!B105</f>
        <v>55</v>
      </c>
      <c r="C106" s="2">
        <f>'r_in_301a.02'!C105</f>
        <v>262</v>
      </c>
      <c r="D106" s="2">
        <f>'r_in_301a.02'!D105</f>
        <v>14</v>
      </c>
      <c r="E106" s="2">
        <f>'r_in_301a.02'!E105</f>
        <v>0</v>
      </c>
      <c r="G106" s="2">
        <f t="shared" si="1"/>
        <v>1000</v>
      </c>
      <c r="H106" s="2">
        <f t="shared" si="1"/>
        <v>0</v>
      </c>
    </row>
    <row r="107" spans="1:8" x14ac:dyDescent="0.2">
      <c r="A107" s="53">
        <f>'r_in_301a.02'!A106</f>
        <v>43270</v>
      </c>
      <c r="B107" s="2">
        <f>'r_in_301a.02'!B106</f>
        <v>55</v>
      </c>
      <c r="C107" s="2">
        <f>'r_in_301a.02'!C106</f>
        <v>262</v>
      </c>
      <c r="D107" s="2">
        <f>'r_in_301a.02'!D106</f>
        <v>14</v>
      </c>
      <c r="E107" s="2">
        <f>'r_in_301a.02'!E106</f>
        <v>0</v>
      </c>
      <c r="G107" s="2">
        <f t="shared" si="1"/>
        <v>1000</v>
      </c>
      <c r="H107" s="2">
        <f t="shared" si="1"/>
        <v>0</v>
      </c>
    </row>
    <row r="108" spans="1:8" x14ac:dyDescent="0.2">
      <c r="A108" s="53">
        <f>'r_in_301a.02'!A107</f>
        <v>43271</v>
      </c>
      <c r="B108" s="2">
        <f>'r_in_301a.02'!B107</f>
        <v>55</v>
      </c>
      <c r="C108" s="2">
        <f>'r_in_301a.02'!C107</f>
        <v>262</v>
      </c>
      <c r="D108" s="2">
        <f>'r_in_301a.02'!D107</f>
        <v>14</v>
      </c>
      <c r="E108" s="2">
        <f>'r_in_301a.02'!E107</f>
        <v>0</v>
      </c>
      <c r="G108" s="2">
        <f t="shared" si="1"/>
        <v>1000</v>
      </c>
      <c r="H108" s="2">
        <f t="shared" si="1"/>
        <v>0</v>
      </c>
    </row>
    <row r="109" spans="1:8" x14ac:dyDescent="0.2">
      <c r="A109" s="53">
        <f>'r_in_301a.02'!A108</f>
        <v>43272</v>
      </c>
      <c r="B109" s="2">
        <f>'r_in_301a.02'!B108</f>
        <v>55</v>
      </c>
      <c r="C109" s="2">
        <f>'r_in_301a.02'!C108</f>
        <v>262</v>
      </c>
      <c r="D109" s="2">
        <f>'r_in_301a.02'!D108</f>
        <v>14</v>
      </c>
      <c r="E109" s="2">
        <f>'r_in_301a.02'!E108</f>
        <v>0</v>
      </c>
      <c r="G109" s="2">
        <f t="shared" si="1"/>
        <v>1000</v>
      </c>
      <c r="H109" s="2">
        <f t="shared" si="1"/>
        <v>0</v>
      </c>
    </row>
    <row r="110" spans="1:8" x14ac:dyDescent="0.2">
      <c r="A110" s="53">
        <f>'r_in_301a.02'!A109</f>
        <v>43273</v>
      </c>
      <c r="B110" s="2">
        <f>'r_in_301a.02'!B109</f>
        <v>55</v>
      </c>
      <c r="C110" s="2">
        <f>'r_in_301a.02'!C109</f>
        <v>262</v>
      </c>
      <c r="D110" s="2">
        <f>'r_in_301a.02'!D109</f>
        <v>14</v>
      </c>
      <c r="E110" s="2">
        <f>'r_in_301a.02'!E109</f>
        <v>0</v>
      </c>
      <c r="G110" s="2">
        <f t="shared" si="1"/>
        <v>1000</v>
      </c>
      <c r="H110" s="2">
        <f t="shared" si="1"/>
        <v>0</v>
      </c>
    </row>
    <row r="111" spans="1:8" x14ac:dyDescent="0.2">
      <c r="A111" s="53">
        <f>'r_in_301a.02'!A110</f>
        <v>43274</v>
      </c>
      <c r="B111" s="2">
        <f>'r_in_301a.02'!B110</f>
        <v>55</v>
      </c>
      <c r="C111" s="2">
        <f>'r_in_301a.02'!C110</f>
        <v>262</v>
      </c>
      <c r="D111" s="2">
        <f>'r_in_301a.02'!D110</f>
        <v>14</v>
      </c>
      <c r="E111" s="2">
        <f>'r_in_301a.02'!E110</f>
        <v>0</v>
      </c>
      <c r="G111" s="2">
        <f t="shared" si="1"/>
        <v>1000</v>
      </c>
      <c r="H111" s="2">
        <f t="shared" si="1"/>
        <v>0</v>
      </c>
    </row>
    <row r="112" spans="1:8" x14ac:dyDescent="0.2">
      <c r="A112" s="53">
        <f>'r_in_301a.02'!A111</f>
        <v>43275</v>
      </c>
      <c r="B112" s="2">
        <f>'r_in_301a.02'!B111</f>
        <v>55</v>
      </c>
      <c r="C112" s="2">
        <f>'r_in_301a.02'!C111</f>
        <v>262</v>
      </c>
      <c r="D112" s="2">
        <f>'r_in_301a.02'!D111</f>
        <v>14</v>
      </c>
      <c r="E112" s="2">
        <f>'r_in_301a.02'!E111</f>
        <v>0</v>
      </c>
      <c r="G112" s="2">
        <f t="shared" si="1"/>
        <v>1000</v>
      </c>
      <c r="H112" s="2">
        <f t="shared" si="1"/>
        <v>0</v>
      </c>
    </row>
    <row r="113" spans="1:8" x14ac:dyDescent="0.2">
      <c r="A113" s="53">
        <f>'r_in_301a.02'!A112</f>
        <v>43276</v>
      </c>
      <c r="B113" s="2">
        <f>'r_in_301a.02'!B112</f>
        <v>55</v>
      </c>
      <c r="C113" s="2">
        <f>'r_in_301a.02'!C112</f>
        <v>262</v>
      </c>
      <c r="D113" s="2">
        <f>'r_in_301a.02'!D112</f>
        <v>14</v>
      </c>
      <c r="E113" s="2">
        <f>'r_in_301a.02'!E112</f>
        <v>0</v>
      </c>
      <c r="G113" s="2">
        <f t="shared" si="1"/>
        <v>1000</v>
      </c>
      <c r="H113" s="2">
        <f t="shared" si="1"/>
        <v>0</v>
      </c>
    </row>
    <row r="114" spans="1:8" x14ac:dyDescent="0.2">
      <c r="A114" s="53">
        <f>'r_in_301a.02'!A113</f>
        <v>43277</v>
      </c>
      <c r="B114" s="2">
        <f>'r_in_301a.02'!B113</f>
        <v>55</v>
      </c>
      <c r="C114" s="2">
        <f>'r_in_301a.02'!C113</f>
        <v>262</v>
      </c>
      <c r="D114" s="2">
        <f>'r_in_301a.02'!D113</f>
        <v>14</v>
      </c>
      <c r="E114" s="2">
        <f>'r_in_301a.02'!E113</f>
        <v>0</v>
      </c>
      <c r="G114" s="2">
        <f t="shared" si="1"/>
        <v>1000</v>
      </c>
      <c r="H114" s="2">
        <f t="shared" si="1"/>
        <v>0</v>
      </c>
    </row>
    <row r="115" spans="1:8" x14ac:dyDescent="0.2">
      <c r="A115" s="53">
        <f>'r_in_301a.02'!A114</f>
        <v>43278</v>
      </c>
      <c r="B115" s="2">
        <f>'r_in_301a.02'!B114</f>
        <v>55</v>
      </c>
      <c r="C115" s="2">
        <f>'r_in_301a.02'!C114</f>
        <v>262</v>
      </c>
      <c r="D115" s="2">
        <f>'r_in_301a.02'!D114</f>
        <v>14</v>
      </c>
      <c r="E115" s="2">
        <f>'r_in_301a.02'!E114</f>
        <v>0</v>
      </c>
      <c r="G115" s="2">
        <f t="shared" si="1"/>
        <v>1000</v>
      </c>
      <c r="H115" s="2">
        <f t="shared" si="1"/>
        <v>0</v>
      </c>
    </row>
    <row r="116" spans="1:8" x14ac:dyDescent="0.2">
      <c r="A116" s="53">
        <f>'r_in_301a.02'!A115</f>
        <v>43279</v>
      </c>
      <c r="B116" s="2">
        <f>'r_in_301a.02'!B115</f>
        <v>55</v>
      </c>
      <c r="C116" s="2">
        <f>'r_in_301a.02'!C115</f>
        <v>262</v>
      </c>
      <c r="D116" s="2">
        <f>'r_in_301a.02'!D115</f>
        <v>14</v>
      </c>
      <c r="E116" s="2">
        <f>'r_in_301a.02'!E115</f>
        <v>0</v>
      </c>
      <c r="G116" s="2">
        <f t="shared" si="1"/>
        <v>1000</v>
      </c>
      <c r="H116" s="2">
        <f t="shared" si="1"/>
        <v>0</v>
      </c>
    </row>
    <row r="117" spans="1:8" x14ac:dyDescent="0.2">
      <c r="A117" s="53">
        <f>'r_in_301a.02'!A116</f>
        <v>43280</v>
      </c>
      <c r="B117" s="2">
        <f>'r_in_301a.02'!B116</f>
        <v>55</v>
      </c>
      <c r="C117" s="2">
        <f>'r_in_301a.02'!C116</f>
        <v>262</v>
      </c>
      <c r="D117" s="2">
        <f>'r_in_301a.02'!D116</f>
        <v>14</v>
      </c>
      <c r="E117" s="2">
        <f>'r_in_301a.02'!E116</f>
        <v>0</v>
      </c>
      <c r="G117" s="2">
        <f t="shared" si="1"/>
        <v>1000</v>
      </c>
      <c r="H117" s="2">
        <f t="shared" si="1"/>
        <v>0</v>
      </c>
    </row>
    <row r="118" spans="1:8" x14ac:dyDescent="0.2">
      <c r="A118" s="53">
        <f>'r_in_301a.02'!A117</f>
        <v>43281</v>
      </c>
      <c r="B118" s="2">
        <f>'r_in_301a.02'!B117</f>
        <v>55</v>
      </c>
      <c r="C118" s="2">
        <f>'r_in_301a.02'!C117</f>
        <v>262</v>
      </c>
      <c r="D118" s="2">
        <f>'r_in_301a.02'!D117</f>
        <v>14</v>
      </c>
      <c r="E118" s="2">
        <f>'r_in_301a.02'!E117</f>
        <v>0</v>
      </c>
      <c r="G118" s="2">
        <f t="shared" si="1"/>
        <v>1000</v>
      </c>
      <c r="H118" s="2">
        <f t="shared" si="1"/>
        <v>0</v>
      </c>
    </row>
    <row r="119" spans="1:8" x14ac:dyDescent="0.2">
      <c r="A119" s="53">
        <f>'r_in_301a.02'!A118</f>
        <v>43282</v>
      </c>
      <c r="B119" s="2">
        <f>'r_in_301a.02'!B118</f>
        <v>55</v>
      </c>
      <c r="C119" s="2">
        <f>'r_in_301a.02'!C118</f>
        <v>262</v>
      </c>
      <c r="D119" s="2">
        <f>'r_in_301a.02'!D118</f>
        <v>14</v>
      </c>
      <c r="E119" s="2">
        <f>'r_in_301a.02'!E118</f>
        <v>0</v>
      </c>
      <c r="G119" s="2">
        <f t="shared" si="1"/>
        <v>1000</v>
      </c>
      <c r="H119" s="2">
        <f t="shared" si="1"/>
        <v>0</v>
      </c>
    </row>
    <row r="120" spans="1:8" x14ac:dyDescent="0.2">
      <c r="A120" s="53">
        <f>'r_in_301a.02'!A119</f>
        <v>43283</v>
      </c>
      <c r="B120" s="2">
        <f>'r_in_301a.02'!B119</f>
        <v>55</v>
      </c>
      <c r="C120" s="2">
        <f>'r_in_301a.02'!C119</f>
        <v>262</v>
      </c>
      <c r="D120" s="2">
        <f>'r_in_301a.02'!D119</f>
        <v>14</v>
      </c>
      <c r="E120" s="2">
        <f>'r_in_301a.02'!E119</f>
        <v>0</v>
      </c>
      <c r="G120" s="2">
        <f t="shared" si="1"/>
        <v>1000</v>
      </c>
      <c r="H120" s="2">
        <f t="shared" si="1"/>
        <v>0</v>
      </c>
    </row>
    <row r="121" spans="1:8" x14ac:dyDescent="0.2">
      <c r="A121" s="53">
        <f>'r_in_301a.02'!A120</f>
        <v>43284</v>
      </c>
      <c r="B121" s="2">
        <f>'r_in_301a.02'!B120</f>
        <v>55</v>
      </c>
      <c r="C121" s="2">
        <f>'r_in_301a.02'!C120</f>
        <v>262</v>
      </c>
      <c r="D121" s="2">
        <f>'r_in_301a.02'!D120</f>
        <v>18</v>
      </c>
      <c r="E121" s="2">
        <f>'r_in_301a.02'!E120</f>
        <v>0</v>
      </c>
      <c r="G121" s="2">
        <f t="shared" si="1"/>
        <v>1000</v>
      </c>
      <c r="H121" s="2">
        <f t="shared" si="1"/>
        <v>0</v>
      </c>
    </row>
    <row r="122" spans="1:8" x14ac:dyDescent="0.2">
      <c r="A122" s="53">
        <f>'r_in_301a.02'!A121</f>
        <v>43285</v>
      </c>
      <c r="B122" s="2">
        <f>'r_in_301a.02'!B121</f>
        <v>55</v>
      </c>
      <c r="C122" s="2">
        <f>'r_in_301a.02'!C121</f>
        <v>262</v>
      </c>
      <c r="D122" s="2">
        <f>'r_in_301a.02'!D121</f>
        <v>20</v>
      </c>
      <c r="E122" s="2">
        <f>'r_in_301a.02'!E121</f>
        <v>0</v>
      </c>
      <c r="G122" s="2">
        <f t="shared" si="1"/>
        <v>1000</v>
      </c>
      <c r="H122" s="2">
        <f t="shared" si="1"/>
        <v>0</v>
      </c>
    </row>
    <row r="123" spans="1:8" x14ac:dyDescent="0.2">
      <c r="A123" s="53">
        <f>'r_in_301a.02'!A122</f>
        <v>43286</v>
      </c>
      <c r="B123" s="2">
        <f>'r_in_301a.02'!B122</f>
        <v>55</v>
      </c>
      <c r="C123" s="2">
        <f>'r_in_301a.02'!C122</f>
        <v>262</v>
      </c>
      <c r="D123" s="2">
        <f>'r_in_301a.02'!D122</f>
        <v>28</v>
      </c>
      <c r="E123" s="2">
        <f>'r_in_301a.02'!E122</f>
        <v>0</v>
      </c>
      <c r="G123" s="2">
        <f t="shared" si="1"/>
        <v>1000</v>
      </c>
      <c r="H123" s="2">
        <f t="shared" si="1"/>
        <v>0</v>
      </c>
    </row>
    <row r="124" spans="1:8" x14ac:dyDescent="0.2">
      <c r="A124" s="53">
        <f>'r_in_301a.02'!A123</f>
        <v>43287</v>
      </c>
      <c r="B124" s="2">
        <f>'r_in_301a.02'!B123</f>
        <v>55</v>
      </c>
      <c r="C124" s="2">
        <f>'r_in_301a.02'!C123</f>
        <v>262</v>
      </c>
      <c r="D124" s="2">
        <f>'r_in_301a.02'!D123</f>
        <v>38</v>
      </c>
      <c r="E124" s="2">
        <f>'r_in_301a.02'!E123</f>
        <v>0</v>
      </c>
      <c r="G124" s="2">
        <f t="shared" si="1"/>
        <v>1000</v>
      </c>
      <c r="H124" s="2">
        <f t="shared" si="1"/>
        <v>0</v>
      </c>
    </row>
    <row r="125" spans="1:8" x14ac:dyDescent="0.2">
      <c r="A125" s="53">
        <f>'r_in_301a.02'!A124</f>
        <v>43288</v>
      </c>
      <c r="B125" s="2">
        <f>'r_in_301a.02'!B124</f>
        <v>55</v>
      </c>
      <c r="C125" s="2">
        <f>'r_in_301a.02'!C124</f>
        <v>262</v>
      </c>
      <c r="D125" s="2">
        <f>'r_in_301a.02'!D124</f>
        <v>38</v>
      </c>
      <c r="E125" s="2">
        <f>'r_in_301a.02'!E124</f>
        <v>0</v>
      </c>
      <c r="G125" s="2">
        <f t="shared" si="1"/>
        <v>1000</v>
      </c>
      <c r="H125" s="2">
        <f t="shared" si="1"/>
        <v>0</v>
      </c>
    </row>
    <row r="126" spans="1:8" x14ac:dyDescent="0.2">
      <c r="A126" s="53">
        <f>'r_in_301a.02'!A125</f>
        <v>43289</v>
      </c>
      <c r="B126" s="2">
        <f>'r_in_301a.02'!B125</f>
        <v>55</v>
      </c>
      <c r="C126" s="2">
        <f>'r_in_301a.02'!C125</f>
        <v>262</v>
      </c>
      <c r="D126" s="2">
        <f>'r_in_301a.02'!D125</f>
        <v>38</v>
      </c>
      <c r="E126" s="2">
        <f>'r_in_301a.02'!E125</f>
        <v>0</v>
      </c>
      <c r="G126" s="2">
        <f t="shared" si="1"/>
        <v>1000</v>
      </c>
      <c r="H126" s="2">
        <f t="shared" si="1"/>
        <v>0</v>
      </c>
    </row>
    <row r="127" spans="1:8" x14ac:dyDescent="0.2">
      <c r="A127" s="53">
        <f>'r_in_301a.02'!A126</f>
        <v>43290</v>
      </c>
      <c r="B127" s="2">
        <f>'r_in_301a.02'!B126</f>
        <v>55</v>
      </c>
      <c r="C127" s="2">
        <f>'r_in_301a.02'!C126</f>
        <v>262</v>
      </c>
      <c r="D127" s="2">
        <f>'r_in_301a.02'!D126</f>
        <v>38</v>
      </c>
      <c r="E127" s="2">
        <f>'r_in_301a.02'!E126</f>
        <v>0</v>
      </c>
      <c r="G127" s="2">
        <f t="shared" si="1"/>
        <v>1000</v>
      </c>
      <c r="H127" s="2">
        <f t="shared" si="1"/>
        <v>0</v>
      </c>
    </row>
    <row r="128" spans="1:8" x14ac:dyDescent="0.2">
      <c r="A128" s="53">
        <f>'r_in_301a.02'!A127</f>
        <v>43291</v>
      </c>
      <c r="B128" s="2">
        <f>'r_in_301a.02'!B127</f>
        <v>55</v>
      </c>
      <c r="C128" s="2">
        <f>'r_in_301a.02'!C127</f>
        <v>262</v>
      </c>
      <c r="D128" s="2">
        <f>'r_in_301a.02'!D127</f>
        <v>38</v>
      </c>
      <c r="E128" s="2">
        <f>'r_in_301a.02'!E127</f>
        <v>0</v>
      </c>
      <c r="G128" s="2">
        <f t="shared" si="1"/>
        <v>1000</v>
      </c>
      <c r="H128" s="2">
        <f t="shared" si="1"/>
        <v>0</v>
      </c>
    </row>
    <row r="129" spans="1:8" x14ac:dyDescent="0.2">
      <c r="A129" s="53">
        <f>'r_in_301a.02'!A128</f>
        <v>43292</v>
      </c>
      <c r="B129" s="2">
        <f>'r_in_301a.02'!B128</f>
        <v>55</v>
      </c>
      <c r="C129" s="2">
        <f>'r_in_301a.02'!C128</f>
        <v>262</v>
      </c>
      <c r="D129" s="2">
        <f>'r_in_301a.02'!D128</f>
        <v>38</v>
      </c>
      <c r="E129" s="2">
        <f>'r_in_301a.02'!E128</f>
        <v>0</v>
      </c>
      <c r="G129" s="2">
        <f t="shared" si="1"/>
        <v>1000</v>
      </c>
      <c r="H129" s="2">
        <f t="shared" si="1"/>
        <v>0</v>
      </c>
    </row>
    <row r="130" spans="1:8" x14ac:dyDescent="0.2">
      <c r="A130" s="53">
        <f>'r_in_301a.02'!A129</f>
        <v>43293</v>
      </c>
      <c r="B130" s="2">
        <f>'r_in_301a.02'!B129</f>
        <v>55</v>
      </c>
      <c r="C130" s="2">
        <f>'r_in_301a.02'!C129</f>
        <v>262</v>
      </c>
      <c r="D130" s="2">
        <f>'r_in_301a.02'!D129</f>
        <v>38</v>
      </c>
      <c r="E130" s="2">
        <f>'r_in_301a.02'!E129</f>
        <v>0</v>
      </c>
      <c r="G130" s="2">
        <f t="shared" si="1"/>
        <v>1000</v>
      </c>
      <c r="H130" s="2">
        <f t="shared" si="1"/>
        <v>0</v>
      </c>
    </row>
    <row r="131" spans="1:8" x14ac:dyDescent="0.2">
      <c r="A131" s="53">
        <f>'r_in_301a.02'!A130</f>
        <v>43294</v>
      </c>
      <c r="B131" s="2">
        <f>'r_in_301a.02'!B130</f>
        <v>55</v>
      </c>
      <c r="C131" s="2">
        <f>'r_in_301a.02'!C130</f>
        <v>262</v>
      </c>
      <c r="D131" s="2">
        <f>'r_in_301a.02'!D130</f>
        <v>38</v>
      </c>
      <c r="E131" s="2">
        <f>'r_in_301a.02'!E130</f>
        <v>0</v>
      </c>
      <c r="G131" s="2">
        <f t="shared" si="1"/>
        <v>1000</v>
      </c>
      <c r="H131" s="2">
        <f t="shared" si="1"/>
        <v>0</v>
      </c>
    </row>
    <row r="132" spans="1:8" x14ac:dyDescent="0.2">
      <c r="A132" s="53">
        <f>'r_in_301a.02'!A131</f>
        <v>43295</v>
      </c>
      <c r="B132" s="2">
        <f>'r_in_301a.02'!B131</f>
        <v>55</v>
      </c>
      <c r="C132" s="2">
        <f>'r_in_301a.02'!C131</f>
        <v>262</v>
      </c>
      <c r="D132" s="2">
        <f>'r_in_301a.02'!D131</f>
        <v>38</v>
      </c>
      <c r="E132" s="2">
        <f>'r_in_301a.02'!E131</f>
        <v>0</v>
      </c>
      <c r="G132" s="2">
        <f t="shared" si="1"/>
        <v>1000</v>
      </c>
      <c r="H132" s="2">
        <f t="shared" si="1"/>
        <v>0</v>
      </c>
    </row>
    <row r="133" spans="1:8" x14ac:dyDescent="0.2">
      <c r="A133" s="53">
        <f>'r_in_301a.02'!A132</f>
        <v>43296</v>
      </c>
      <c r="B133" s="2">
        <f>'r_in_301a.02'!B132</f>
        <v>55</v>
      </c>
      <c r="C133" s="2">
        <f>'r_in_301a.02'!C132</f>
        <v>262</v>
      </c>
      <c r="D133" s="2">
        <f>'r_in_301a.02'!D132</f>
        <v>38</v>
      </c>
      <c r="E133" s="2">
        <f>'r_in_301a.02'!E132</f>
        <v>0</v>
      </c>
      <c r="G133" s="2">
        <f t="shared" si="1"/>
        <v>1000</v>
      </c>
      <c r="H133" s="2">
        <f t="shared" si="1"/>
        <v>0</v>
      </c>
    </row>
    <row r="134" spans="1:8" x14ac:dyDescent="0.2">
      <c r="A134" s="53">
        <f>'r_in_301a.02'!A133</f>
        <v>43297</v>
      </c>
      <c r="B134" s="2">
        <f>'r_in_301a.02'!B133</f>
        <v>55</v>
      </c>
      <c r="C134" s="2">
        <f>'r_in_301a.02'!C133</f>
        <v>262</v>
      </c>
      <c r="D134" s="2">
        <f>'r_in_301a.02'!D133</f>
        <v>38</v>
      </c>
      <c r="E134" s="2">
        <f>'r_in_301a.02'!E133</f>
        <v>0</v>
      </c>
      <c r="G134" s="2">
        <f t="shared" si="1"/>
        <v>1000</v>
      </c>
      <c r="H134" s="2">
        <f t="shared" si="1"/>
        <v>0</v>
      </c>
    </row>
    <row r="135" spans="1:8" x14ac:dyDescent="0.2">
      <c r="A135" s="53">
        <f>'r_in_301a.02'!A134</f>
        <v>43298</v>
      </c>
      <c r="B135" s="2">
        <f>'r_in_301a.02'!B134</f>
        <v>55</v>
      </c>
      <c r="C135" s="2">
        <f>'r_in_301a.02'!C134</f>
        <v>262</v>
      </c>
      <c r="D135" s="2">
        <f>'r_in_301a.02'!D134</f>
        <v>38</v>
      </c>
      <c r="E135" s="2">
        <f>'r_in_301a.02'!E134</f>
        <v>0</v>
      </c>
      <c r="G135" s="2">
        <f t="shared" ref="G135:H198" si="2">IF(AND($A135&gt;=G$2,$A135&lt;=G$3),1000,0)</f>
        <v>1000</v>
      </c>
      <c r="H135" s="2">
        <f t="shared" si="2"/>
        <v>0</v>
      </c>
    </row>
    <row r="136" spans="1:8" x14ac:dyDescent="0.2">
      <c r="A136" s="53">
        <f>'r_in_301a.02'!A135</f>
        <v>43299</v>
      </c>
      <c r="B136" s="2">
        <f>'r_in_301a.02'!B135</f>
        <v>55</v>
      </c>
      <c r="C136" s="2">
        <f>'r_in_301a.02'!C135</f>
        <v>262</v>
      </c>
      <c r="D136" s="2">
        <f>'r_in_301a.02'!D135</f>
        <v>38</v>
      </c>
      <c r="E136" s="2">
        <f>'r_in_301a.02'!E135</f>
        <v>0</v>
      </c>
      <c r="G136" s="2">
        <f t="shared" si="2"/>
        <v>1000</v>
      </c>
      <c r="H136" s="2">
        <f t="shared" si="2"/>
        <v>0</v>
      </c>
    </row>
    <row r="137" spans="1:8" x14ac:dyDescent="0.2">
      <c r="A137" s="53">
        <f>'r_in_301a.02'!A136</f>
        <v>43300</v>
      </c>
      <c r="B137" s="2">
        <f>'r_in_301a.02'!B136</f>
        <v>55</v>
      </c>
      <c r="C137" s="2">
        <f>'r_in_301a.02'!C136</f>
        <v>262</v>
      </c>
      <c r="D137" s="2">
        <f>'r_in_301a.02'!D136</f>
        <v>38</v>
      </c>
      <c r="E137" s="2">
        <f>'r_in_301a.02'!E136</f>
        <v>0</v>
      </c>
      <c r="G137" s="2">
        <f t="shared" si="2"/>
        <v>1000</v>
      </c>
      <c r="H137" s="2">
        <f t="shared" si="2"/>
        <v>0</v>
      </c>
    </row>
    <row r="138" spans="1:8" x14ac:dyDescent="0.2">
      <c r="A138" s="53">
        <f>'r_in_301a.02'!A137</f>
        <v>43301</v>
      </c>
      <c r="B138" s="2">
        <f>'r_in_301a.02'!B137</f>
        <v>55</v>
      </c>
      <c r="C138" s="2">
        <f>'r_in_301a.02'!C137</f>
        <v>262</v>
      </c>
      <c r="D138" s="2">
        <f>'r_in_301a.02'!D137</f>
        <v>38</v>
      </c>
      <c r="E138" s="2">
        <f>'r_in_301a.02'!E137</f>
        <v>0</v>
      </c>
      <c r="G138" s="2">
        <f t="shared" si="2"/>
        <v>1000</v>
      </c>
      <c r="H138" s="2">
        <f t="shared" si="2"/>
        <v>0</v>
      </c>
    </row>
    <row r="139" spans="1:8" x14ac:dyDescent="0.2">
      <c r="A139" s="53">
        <f>'r_in_301a.02'!A138</f>
        <v>43302</v>
      </c>
      <c r="B139" s="2">
        <f>'r_in_301a.02'!B138</f>
        <v>55</v>
      </c>
      <c r="C139" s="2">
        <f>'r_in_301a.02'!C138</f>
        <v>262</v>
      </c>
      <c r="D139" s="2">
        <f>'r_in_301a.02'!D138</f>
        <v>38</v>
      </c>
      <c r="E139" s="2">
        <f>'r_in_301a.02'!E138</f>
        <v>0</v>
      </c>
      <c r="G139" s="2">
        <f t="shared" si="2"/>
        <v>1000</v>
      </c>
      <c r="H139" s="2">
        <f t="shared" si="2"/>
        <v>0</v>
      </c>
    </row>
    <row r="140" spans="1:8" x14ac:dyDescent="0.2">
      <c r="A140" s="53">
        <f>'r_in_301a.02'!A139</f>
        <v>43303</v>
      </c>
      <c r="B140" s="2">
        <f>'r_in_301a.02'!B139</f>
        <v>55</v>
      </c>
      <c r="C140" s="2">
        <f>'r_in_301a.02'!C139</f>
        <v>262</v>
      </c>
      <c r="D140" s="2">
        <f>'r_in_301a.02'!D139</f>
        <v>38</v>
      </c>
      <c r="E140" s="2">
        <f>'r_in_301a.02'!E139</f>
        <v>0</v>
      </c>
      <c r="G140" s="2">
        <f t="shared" si="2"/>
        <v>1000</v>
      </c>
      <c r="H140" s="2">
        <f t="shared" si="2"/>
        <v>0</v>
      </c>
    </row>
    <row r="141" spans="1:8" x14ac:dyDescent="0.2">
      <c r="A141" s="53">
        <f>'r_in_301a.02'!A140</f>
        <v>43304</v>
      </c>
      <c r="B141" s="2">
        <f>'r_in_301a.02'!B140</f>
        <v>55</v>
      </c>
      <c r="C141" s="2">
        <f>'r_in_301a.02'!C140</f>
        <v>262</v>
      </c>
      <c r="D141" s="2">
        <f>'r_in_301a.02'!D140</f>
        <v>42</v>
      </c>
      <c r="E141" s="2">
        <f>'r_in_301a.02'!E140</f>
        <v>0</v>
      </c>
      <c r="G141" s="2">
        <f t="shared" si="2"/>
        <v>1000</v>
      </c>
      <c r="H141" s="2">
        <f t="shared" si="2"/>
        <v>0</v>
      </c>
    </row>
    <row r="142" spans="1:8" x14ac:dyDescent="0.2">
      <c r="A142" s="53">
        <f>'r_in_301a.02'!A141</f>
        <v>43305</v>
      </c>
      <c r="B142" s="2">
        <f>'r_in_301a.02'!B141</f>
        <v>55</v>
      </c>
      <c r="C142" s="2">
        <f>'r_in_301a.02'!C141</f>
        <v>262</v>
      </c>
      <c r="D142" s="2">
        <f>'r_in_301a.02'!D141</f>
        <v>46</v>
      </c>
      <c r="E142" s="2">
        <f>'r_in_301a.02'!E141</f>
        <v>0</v>
      </c>
      <c r="G142" s="2">
        <f t="shared" si="2"/>
        <v>1000</v>
      </c>
      <c r="H142" s="2">
        <f t="shared" si="2"/>
        <v>0</v>
      </c>
    </row>
    <row r="143" spans="1:8" x14ac:dyDescent="0.2">
      <c r="A143" s="53">
        <f>'r_in_301a.02'!A142</f>
        <v>43306</v>
      </c>
      <c r="B143" s="2">
        <f>'r_in_301a.02'!B142</f>
        <v>55</v>
      </c>
      <c r="C143" s="2">
        <f>'r_in_301a.02'!C142</f>
        <v>262</v>
      </c>
      <c r="D143" s="2">
        <f>'r_in_301a.02'!D142</f>
        <v>48</v>
      </c>
      <c r="E143" s="2">
        <f>'r_in_301a.02'!E142</f>
        <v>0</v>
      </c>
      <c r="G143" s="2">
        <f t="shared" si="2"/>
        <v>1000</v>
      </c>
      <c r="H143" s="2">
        <f t="shared" si="2"/>
        <v>0</v>
      </c>
    </row>
    <row r="144" spans="1:8" x14ac:dyDescent="0.2">
      <c r="A144" s="53">
        <f>'r_in_301a.02'!A143</f>
        <v>43307</v>
      </c>
      <c r="B144" s="2">
        <f>'r_in_301a.02'!B143</f>
        <v>55</v>
      </c>
      <c r="C144" s="2">
        <f>'r_in_301a.02'!C143</f>
        <v>262</v>
      </c>
      <c r="D144" s="2">
        <f>'r_in_301a.02'!D143</f>
        <v>58</v>
      </c>
      <c r="E144" s="2">
        <f>'r_in_301a.02'!E143</f>
        <v>0</v>
      </c>
      <c r="G144" s="2">
        <f t="shared" si="2"/>
        <v>1000</v>
      </c>
      <c r="H144" s="2">
        <f t="shared" si="2"/>
        <v>0</v>
      </c>
    </row>
    <row r="145" spans="1:8" x14ac:dyDescent="0.2">
      <c r="A145" s="53">
        <f>'r_in_301a.02'!A144</f>
        <v>43308</v>
      </c>
      <c r="B145" s="2">
        <f>'r_in_301a.02'!B144</f>
        <v>55</v>
      </c>
      <c r="C145" s="2">
        <f>'r_in_301a.02'!C144</f>
        <v>262</v>
      </c>
      <c r="D145" s="2">
        <f>'r_in_301a.02'!D144</f>
        <v>71</v>
      </c>
      <c r="E145" s="2">
        <f>'r_in_301a.02'!E144</f>
        <v>0</v>
      </c>
      <c r="G145" s="2">
        <f t="shared" si="2"/>
        <v>1000</v>
      </c>
      <c r="H145" s="2">
        <f t="shared" si="2"/>
        <v>0</v>
      </c>
    </row>
    <row r="146" spans="1:8" x14ac:dyDescent="0.2">
      <c r="A146" s="53">
        <f>'r_in_301a.02'!A145</f>
        <v>43309</v>
      </c>
      <c r="B146" s="2">
        <f>'r_in_301a.02'!B145</f>
        <v>55</v>
      </c>
      <c r="C146" s="2">
        <f>'r_in_301a.02'!C145</f>
        <v>262</v>
      </c>
      <c r="D146" s="2">
        <f>'r_in_301a.02'!D145</f>
        <v>71</v>
      </c>
      <c r="E146" s="2">
        <f>'r_in_301a.02'!E145</f>
        <v>0</v>
      </c>
      <c r="G146" s="2">
        <f t="shared" si="2"/>
        <v>1000</v>
      </c>
      <c r="H146" s="2">
        <f t="shared" si="2"/>
        <v>0</v>
      </c>
    </row>
    <row r="147" spans="1:8" x14ac:dyDescent="0.2">
      <c r="A147" s="53">
        <f>'r_in_301a.02'!A146</f>
        <v>43310</v>
      </c>
      <c r="B147" s="2">
        <f>'r_in_301a.02'!B146</f>
        <v>55</v>
      </c>
      <c r="C147" s="2">
        <f>'r_in_301a.02'!C146</f>
        <v>262</v>
      </c>
      <c r="D147" s="2">
        <f>'r_in_301a.02'!D146</f>
        <v>71</v>
      </c>
      <c r="E147" s="2">
        <f>'r_in_301a.02'!E146</f>
        <v>0</v>
      </c>
      <c r="G147" s="2">
        <f t="shared" si="2"/>
        <v>1000</v>
      </c>
      <c r="H147" s="2">
        <f t="shared" si="2"/>
        <v>0</v>
      </c>
    </row>
    <row r="148" spans="1:8" x14ac:dyDescent="0.2">
      <c r="A148" s="53">
        <f>'r_in_301a.02'!A147</f>
        <v>43311</v>
      </c>
      <c r="B148" s="2">
        <f>'r_in_301a.02'!B147</f>
        <v>55</v>
      </c>
      <c r="C148" s="2">
        <f>'r_in_301a.02'!C147</f>
        <v>262</v>
      </c>
      <c r="D148" s="2">
        <f>'r_in_301a.02'!D147</f>
        <v>71</v>
      </c>
      <c r="E148" s="2">
        <f>'r_in_301a.02'!E147</f>
        <v>0</v>
      </c>
      <c r="G148" s="2">
        <f t="shared" si="2"/>
        <v>1000</v>
      </c>
      <c r="H148" s="2">
        <f t="shared" si="2"/>
        <v>0</v>
      </c>
    </row>
    <row r="149" spans="1:8" x14ac:dyDescent="0.2">
      <c r="A149" s="53">
        <f>'r_in_301a.02'!A148</f>
        <v>43312</v>
      </c>
      <c r="B149" s="2">
        <f>'r_in_301a.02'!B148</f>
        <v>55</v>
      </c>
      <c r="C149" s="2">
        <f>'r_in_301a.02'!C148</f>
        <v>262</v>
      </c>
      <c r="D149" s="2">
        <f>'r_in_301a.02'!D148</f>
        <v>71</v>
      </c>
      <c r="E149" s="2">
        <f>'r_in_301a.02'!E148</f>
        <v>0</v>
      </c>
      <c r="G149" s="2">
        <f t="shared" si="2"/>
        <v>1000</v>
      </c>
      <c r="H149" s="2">
        <f t="shared" si="2"/>
        <v>0</v>
      </c>
    </row>
    <row r="150" spans="1:8" x14ac:dyDescent="0.2">
      <c r="A150" s="53">
        <f>'r_in_301a.02'!A149</f>
        <v>43313</v>
      </c>
      <c r="B150" s="2">
        <f>'r_in_301a.02'!B149</f>
        <v>55</v>
      </c>
      <c r="C150" s="2">
        <f>'r_in_301a.02'!C149</f>
        <v>262</v>
      </c>
      <c r="D150" s="2">
        <f>'r_in_301a.02'!D149</f>
        <v>71</v>
      </c>
      <c r="E150" s="2">
        <f>'r_in_301a.02'!E149</f>
        <v>0</v>
      </c>
      <c r="G150" s="2">
        <f t="shared" si="2"/>
        <v>1000</v>
      </c>
      <c r="H150" s="2">
        <f t="shared" si="2"/>
        <v>0</v>
      </c>
    </row>
    <row r="151" spans="1:8" x14ac:dyDescent="0.2">
      <c r="A151" s="53">
        <f>'r_in_301a.02'!A150</f>
        <v>43314</v>
      </c>
      <c r="B151" s="2">
        <f>'r_in_301a.02'!B150</f>
        <v>55</v>
      </c>
      <c r="C151" s="2">
        <f>'r_in_301a.02'!C150</f>
        <v>262</v>
      </c>
      <c r="D151" s="2">
        <f>'r_in_301a.02'!D150</f>
        <v>71</v>
      </c>
      <c r="E151" s="2">
        <f>'r_in_301a.02'!E150</f>
        <v>0</v>
      </c>
      <c r="G151" s="2">
        <f t="shared" si="2"/>
        <v>1000</v>
      </c>
      <c r="H151" s="2">
        <f t="shared" si="2"/>
        <v>0</v>
      </c>
    </row>
    <row r="152" spans="1:8" x14ac:dyDescent="0.2">
      <c r="A152" s="53">
        <f>'r_in_301a.02'!A151</f>
        <v>43315</v>
      </c>
      <c r="B152" s="2">
        <f>'r_in_301a.02'!B151</f>
        <v>55</v>
      </c>
      <c r="C152" s="2">
        <f>'r_in_301a.02'!C151</f>
        <v>262</v>
      </c>
      <c r="D152" s="2">
        <f>'r_in_301a.02'!D151</f>
        <v>71</v>
      </c>
      <c r="E152" s="2">
        <f>'r_in_301a.02'!E151</f>
        <v>0</v>
      </c>
      <c r="G152" s="2">
        <f t="shared" si="2"/>
        <v>1000</v>
      </c>
      <c r="H152" s="2">
        <f t="shared" si="2"/>
        <v>0</v>
      </c>
    </row>
    <row r="153" spans="1:8" x14ac:dyDescent="0.2">
      <c r="A153" s="53">
        <f>'r_in_301a.02'!A152</f>
        <v>43316</v>
      </c>
      <c r="B153" s="2">
        <f>'r_in_301a.02'!B152</f>
        <v>55</v>
      </c>
      <c r="C153" s="2">
        <f>'r_in_301a.02'!C152</f>
        <v>262</v>
      </c>
      <c r="D153" s="2">
        <f>'r_in_301a.02'!D152</f>
        <v>71</v>
      </c>
      <c r="E153" s="2">
        <f>'r_in_301a.02'!E152</f>
        <v>0</v>
      </c>
      <c r="G153" s="2">
        <f t="shared" si="2"/>
        <v>1000</v>
      </c>
      <c r="H153" s="2">
        <f t="shared" si="2"/>
        <v>0</v>
      </c>
    </row>
    <row r="154" spans="1:8" x14ac:dyDescent="0.2">
      <c r="A154" s="53">
        <f>'r_in_301a.02'!A153</f>
        <v>43317</v>
      </c>
      <c r="B154" s="2">
        <f>'r_in_301a.02'!B153</f>
        <v>55</v>
      </c>
      <c r="C154" s="2">
        <f>'r_in_301a.02'!C153</f>
        <v>262</v>
      </c>
      <c r="D154" s="2">
        <f>'r_in_301a.02'!D153</f>
        <v>71</v>
      </c>
      <c r="E154" s="2">
        <f>'r_in_301a.02'!E153</f>
        <v>0</v>
      </c>
      <c r="G154" s="2">
        <f t="shared" si="2"/>
        <v>1000</v>
      </c>
      <c r="H154" s="2">
        <f t="shared" si="2"/>
        <v>0</v>
      </c>
    </row>
    <row r="155" spans="1:8" x14ac:dyDescent="0.2">
      <c r="A155" s="53">
        <f>'r_in_301a.02'!A154</f>
        <v>43318</v>
      </c>
      <c r="B155" s="2">
        <f>'r_in_301a.02'!B154</f>
        <v>55</v>
      </c>
      <c r="C155" s="2">
        <f>'r_in_301a.02'!C154</f>
        <v>262</v>
      </c>
      <c r="D155" s="2">
        <f>'r_in_301a.02'!D154</f>
        <v>71</v>
      </c>
      <c r="E155" s="2">
        <f>'r_in_301a.02'!E154</f>
        <v>0</v>
      </c>
      <c r="G155" s="2">
        <f t="shared" si="2"/>
        <v>1000</v>
      </c>
      <c r="H155" s="2">
        <f t="shared" si="2"/>
        <v>0</v>
      </c>
    </row>
    <row r="156" spans="1:8" x14ac:dyDescent="0.2">
      <c r="A156" s="53">
        <f>'r_in_301a.02'!A155</f>
        <v>43319</v>
      </c>
      <c r="B156" s="2">
        <f>'r_in_301a.02'!B155</f>
        <v>55</v>
      </c>
      <c r="C156" s="2">
        <f>'r_in_301a.02'!C155</f>
        <v>262</v>
      </c>
      <c r="D156" s="2">
        <f>'r_in_301a.02'!D155</f>
        <v>71</v>
      </c>
      <c r="E156" s="2">
        <f>'r_in_301a.02'!E155</f>
        <v>0</v>
      </c>
      <c r="G156" s="2">
        <f t="shared" si="2"/>
        <v>1000</v>
      </c>
      <c r="H156" s="2">
        <f t="shared" si="2"/>
        <v>0</v>
      </c>
    </row>
    <row r="157" spans="1:8" x14ac:dyDescent="0.2">
      <c r="A157" s="53">
        <f>'r_in_301a.02'!A156</f>
        <v>43320</v>
      </c>
      <c r="B157" s="2">
        <f>'r_in_301a.02'!B156</f>
        <v>55</v>
      </c>
      <c r="C157" s="2">
        <f>'r_in_301a.02'!C156</f>
        <v>262</v>
      </c>
      <c r="D157" s="2">
        <f>'r_in_301a.02'!D156</f>
        <v>71</v>
      </c>
      <c r="E157" s="2">
        <f>'r_in_301a.02'!E156</f>
        <v>0</v>
      </c>
      <c r="G157" s="2">
        <f t="shared" si="2"/>
        <v>1000</v>
      </c>
      <c r="H157" s="2">
        <f t="shared" si="2"/>
        <v>0</v>
      </c>
    </row>
    <row r="158" spans="1:8" x14ac:dyDescent="0.2">
      <c r="A158" s="53">
        <f>'r_in_301a.02'!A157</f>
        <v>43321</v>
      </c>
      <c r="B158" s="2">
        <f>'r_in_301a.02'!B157</f>
        <v>55</v>
      </c>
      <c r="C158" s="2">
        <f>'r_in_301a.02'!C157</f>
        <v>262</v>
      </c>
      <c r="D158" s="2">
        <f>'r_in_301a.02'!D157</f>
        <v>71</v>
      </c>
      <c r="E158" s="2">
        <f>'r_in_301a.02'!E157</f>
        <v>0</v>
      </c>
      <c r="G158" s="2">
        <f t="shared" si="2"/>
        <v>1000</v>
      </c>
      <c r="H158" s="2">
        <f t="shared" si="2"/>
        <v>0</v>
      </c>
    </row>
    <row r="159" spans="1:8" x14ac:dyDescent="0.2">
      <c r="A159" s="53">
        <f>'r_in_301a.02'!A158</f>
        <v>43322</v>
      </c>
      <c r="B159" s="2">
        <f>'r_in_301a.02'!B158</f>
        <v>55</v>
      </c>
      <c r="C159" s="2">
        <f>'r_in_301a.02'!C158</f>
        <v>262</v>
      </c>
      <c r="D159" s="2">
        <f>'r_in_301a.02'!D158</f>
        <v>71</v>
      </c>
      <c r="E159" s="2">
        <f>'r_in_301a.02'!E158</f>
        <v>0</v>
      </c>
      <c r="G159" s="2">
        <f t="shared" si="2"/>
        <v>1000</v>
      </c>
      <c r="H159" s="2">
        <f t="shared" si="2"/>
        <v>0</v>
      </c>
    </row>
    <row r="160" spans="1:8" x14ac:dyDescent="0.2">
      <c r="A160" s="53">
        <f>'r_in_301a.02'!A159</f>
        <v>43323</v>
      </c>
      <c r="B160" s="2">
        <f>'r_in_301a.02'!B159</f>
        <v>55</v>
      </c>
      <c r="C160" s="2">
        <f>'r_in_301a.02'!C159</f>
        <v>262</v>
      </c>
      <c r="D160" s="2">
        <f>'r_in_301a.02'!D159</f>
        <v>71</v>
      </c>
      <c r="E160" s="2">
        <f>'r_in_301a.02'!E159</f>
        <v>0</v>
      </c>
      <c r="G160" s="2">
        <f t="shared" si="2"/>
        <v>1000</v>
      </c>
      <c r="H160" s="2">
        <f t="shared" si="2"/>
        <v>0</v>
      </c>
    </row>
    <row r="161" spans="1:8" x14ac:dyDescent="0.2">
      <c r="A161" s="53">
        <f>'r_in_301a.02'!A160</f>
        <v>43324</v>
      </c>
      <c r="B161" s="2">
        <f>'r_in_301a.02'!B160</f>
        <v>55</v>
      </c>
      <c r="C161" s="2">
        <f>'r_in_301a.02'!C160</f>
        <v>262</v>
      </c>
      <c r="D161" s="2">
        <f>'r_in_301a.02'!D160</f>
        <v>71</v>
      </c>
      <c r="E161" s="2">
        <f>'r_in_301a.02'!E160</f>
        <v>0</v>
      </c>
      <c r="G161" s="2">
        <f t="shared" si="2"/>
        <v>1000</v>
      </c>
      <c r="H161" s="2">
        <f t="shared" si="2"/>
        <v>0</v>
      </c>
    </row>
    <row r="162" spans="1:8" x14ac:dyDescent="0.2">
      <c r="A162" s="53">
        <f>'r_in_301a.02'!A161</f>
        <v>43325</v>
      </c>
      <c r="B162" s="2">
        <f>'r_in_301a.02'!B161</f>
        <v>55</v>
      </c>
      <c r="C162" s="2">
        <f>'r_in_301a.02'!C161</f>
        <v>262</v>
      </c>
      <c r="D162" s="2">
        <f>'r_in_301a.02'!D161</f>
        <v>72</v>
      </c>
      <c r="E162" s="2">
        <f>'r_in_301a.02'!E161</f>
        <v>0</v>
      </c>
      <c r="G162" s="2">
        <f t="shared" si="2"/>
        <v>1000</v>
      </c>
      <c r="H162" s="2">
        <f t="shared" si="2"/>
        <v>0</v>
      </c>
    </row>
    <row r="163" spans="1:8" x14ac:dyDescent="0.2">
      <c r="A163" s="53">
        <f>'r_in_301a.02'!A162</f>
        <v>43326</v>
      </c>
      <c r="B163" s="2">
        <f>'r_in_301a.02'!B162</f>
        <v>55</v>
      </c>
      <c r="C163" s="2">
        <f>'r_in_301a.02'!C162</f>
        <v>262</v>
      </c>
      <c r="D163" s="2">
        <f>'r_in_301a.02'!D162</f>
        <v>72</v>
      </c>
      <c r="E163" s="2">
        <f>'r_in_301a.02'!E162</f>
        <v>0</v>
      </c>
      <c r="G163" s="2">
        <f t="shared" si="2"/>
        <v>1000</v>
      </c>
      <c r="H163" s="2">
        <f t="shared" si="2"/>
        <v>0</v>
      </c>
    </row>
    <row r="164" spans="1:8" x14ac:dyDescent="0.2">
      <c r="A164" s="53">
        <f>'r_in_301a.02'!A163</f>
        <v>43327</v>
      </c>
      <c r="B164" s="2">
        <f>'r_in_301a.02'!B163</f>
        <v>55</v>
      </c>
      <c r="C164" s="2">
        <f>'r_in_301a.02'!C163</f>
        <v>262</v>
      </c>
      <c r="D164" s="2">
        <f>'r_in_301a.02'!D163</f>
        <v>77</v>
      </c>
      <c r="E164" s="2">
        <f>'r_in_301a.02'!E163</f>
        <v>0</v>
      </c>
      <c r="G164" s="2">
        <f t="shared" si="2"/>
        <v>1000</v>
      </c>
      <c r="H164" s="2">
        <f t="shared" si="2"/>
        <v>0</v>
      </c>
    </row>
    <row r="165" spans="1:8" x14ac:dyDescent="0.2">
      <c r="A165" s="53">
        <f>'r_in_301a.02'!A164</f>
        <v>43328</v>
      </c>
      <c r="B165" s="2">
        <f>'r_in_301a.02'!B164</f>
        <v>55</v>
      </c>
      <c r="C165" s="2">
        <f>'r_in_301a.02'!C164</f>
        <v>262</v>
      </c>
      <c r="D165" s="2">
        <f>'r_in_301a.02'!D164</f>
        <v>81</v>
      </c>
      <c r="E165" s="2">
        <f>'r_in_301a.02'!E164</f>
        <v>0</v>
      </c>
      <c r="G165" s="2">
        <f t="shared" si="2"/>
        <v>1000</v>
      </c>
      <c r="H165" s="2">
        <f t="shared" si="2"/>
        <v>0</v>
      </c>
    </row>
    <row r="166" spans="1:8" x14ac:dyDescent="0.2">
      <c r="A166" s="53">
        <f>'r_in_301a.02'!A165</f>
        <v>43329</v>
      </c>
      <c r="B166" s="2">
        <f>'r_in_301a.02'!B165</f>
        <v>55</v>
      </c>
      <c r="C166" s="2">
        <f>'r_in_301a.02'!C165</f>
        <v>262</v>
      </c>
      <c r="D166" s="2">
        <f>'r_in_301a.02'!D165</f>
        <v>86</v>
      </c>
      <c r="E166" s="2">
        <f>'r_in_301a.02'!E165</f>
        <v>0</v>
      </c>
      <c r="G166" s="2">
        <f t="shared" si="2"/>
        <v>1000</v>
      </c>
      <c r="H166" s="2">
        <f t="shared" si="2"/>
        <v>0</v>
      </c>
    </row>
    <row r="167" spans="1:8" x14ac:dyDescent="0.2">
      <c r="A167" s="53">
        <f>'r_in_301a.02'!A166</f>
        <v>43330</v>
      </c>
      <c r="B167" s="2">
        <f>'r_in_301a.02'!B166</f>
        <v>55</v>
      </c>
      <c r="C167" s="2">
        <f>'r_in_301a.02'!C166</f>
        <v>262</v>
      </c>
      <c r="D167" s="2">
        <f>'r_in_301a.02'!D166</f>
        <v>86</v>
      </c>
      <c r="E167" s="2">
        <f>'r_in_301a.02'!E166</f>
        <v>0</v>
      </c>
      <c r="G167" s="2">
        <f t="shared" si="2"/>
        <v>1000</v>
      </c>
      <c r="H167" s="2">
        <f t="shared" si="2"/>
        <v>0</v>
      </c>
    </row>
    <row r="168" spans="1:8" x14ac:dyDescent="0.2">
      <c r="A168" s="53">
        <f>'r_in_301a.02'!A167</f>
        <v>43331</v>
      </c>
      <c r="B168" s="2">
        <f>'r_in_301a.02'!B167</f>
        <v>55</v>
      </c>
      <c r="C168" s="2">
        <f>'r_in_301a.02'!C167</f>
        <v>262</v>
      </c>
      <c r="D168" s="2">
        <f>'r_in_301a.02'!D167</f>
        <v>86</v>
      </c>
      <c r="E168" s="2">
        <f>'r_in_301a.02'!E167</f>
        <v>0</v>
      </c>
      <c r="G168" s="2">
        <f t="shared" si="2"/>
        <v>1000</v>
      </c>
      <c r="H168" s="2">
        <f t="shared" si="2"/>
        <v>0</v>
      </c>
    </row>
    <row r="169" spans="1:8" x14ac:dyDescent="0.2">
      <c r="A169" s="53">
        <f>'r_in_301a.02'!A168</f>
        <v>43332</v>
      </c>
      <c r="B169" s="2">
        <f>'r_in_301a.02'!B168</f>
        <v>55</v>
      </c>
      <c r="C169" s="2">
        <f>'r_in_301a.02'!C168</f>
        <v>262</v>
      </c>
      <c r="D169" s="2">
        <f>'r_in_301a.02'!D168</f>
        <v>86</v>
      </c>
      <c r="E169" s="2">
        <f>'r_in_301a.02'!E168</f>
        <v>0</v>
      </c>
      <c r="G169" s="2">
        <f t="shared" si="2"/>
        <v>1000</v>
      </c>
      <c r="H169" s="2">
        <f t="shared" si="2"/>
        <v>0</v>
      </c>
    </row>
    <row r="170" spans="1:8" x14ac:dyDescent="0.2">
      <c r="A170" s="53">
        <f>'r_in_301a.02'!A169</f>
        <v>43333</v>
      </c>
      <c r="B170" s="2">
        <f>'r_in_301a.02'!B169</f>
        <v>55</v>
      </c>
      <c r="C170" s="2">
        <f>'r_in_301a.02'!C169</f>
        <v>262</v>
      </c>
      <c r="D170" s="2">
        <f>'r_in_301a.02'!D169</f>
        <v>86</v>
      </c>
      <c r="E170" s="2">
        <f>'r_in_301a.02'!E169</f>
        <v>0</v>
      </c>
      <c r="G170" s="2">
        <f t="shared" si="2"/>
        <v>1000</v>
      </c>
      <c r="H170" s="2">
        <f t="shared" si="2"/>
        <v>0</v>
      </c>
    </row>
    <row r="171" spans="1:8" x14ac:dyDescent="0.2">
      <c r="A171" s="53">
        <f>'r_in_301a.02'!A170</f>
        <v>43334</v>
      </c>
      <c r="B171" s="2">
        <f>'r_in_301a.02'!B170</f>
        <v>55</v>
      </c>
      <c r="C171" s="2">
        <f>'r_in_301a.02'!C170</f>
        <v>262</v>
      </c>
      <c r="D171" s="2">
        <f>'r_in_301a.02'!D170</f>
        <v>86</v>
      </c>
      <c r="E171" s="2">
        <f>'r_in_301a.02'!E170</f>
        <v>0</v>
      </c>
      <c r="G171" s="2">
        <f t="shared" si="2"/>
        <v>1000</v>
      </c>
      <c r="H171" s="2">
        <f t="shared" si="2"/>
        <v>0</v>
      </c>
    </row>
    <row r="172" spans="1:8" x14ac:dyDescent="0.2">
      <c r="A172" s="53">
        <f>'r_in_301a.02'!A171</f>
        <v>43335</v>
      </c>
      <c r="B172" s="2">
        <f>'r_in_301a.02'!B171</f>
        <v>55</v>
      </c>
      <c r="C172" s="2">
        <f>'r_in_301a.02'!C171</f>
        <v>262</v>
      </c>
      <c r="D172" s="2">
        <f>'r_in_301a.02'!D171</f>
        <v>86</v>
      </c>
      <c r="E172" s="2">
        <f>'r_in_301a.02'!E171</f>
        <v>0</v>
      </c>
      <c r="G172" s="2">
        <f t="shared" si="2"/>
        <v>1000</v>
      </c>
      <c r="H172" s="2">
        <f t="shared" si="2"/>
        <v>0</v>
      </c>
    </row>
    <row r="173" spans="1:8" x14ac:dyDescent="0.2">
      <c r="A173" s="53">
        <f>'r_in_301a.02'!A172</f>
        <v>43336</v>
      </c>
      <c r="B173" s="2">
        <f>'r_in_301a.02'!B172</f>
        <v>55</v>
      </c>
      <c r="C173" s="2">
        <f>'r_in_301a.02'!C172</f>
        <v>262</v>
      </c>
      <c r="D173" s="2">
        <f>'r_in_301a.02'!D172</f>
        <v>86</v>
      </c>
      <c r="E173" s="2">
        <f>'r_in_301a.02'!E172</f>
        <v>0</v>
      </c>
      <c r="G173" s="2">
        <f t="shared" si="2"/>
        <v>1000</v>
      </c>
      <c r="H173" s="2">
        <f t="shared" si="2"/>
        <v>0</v>
      </c>
    </row>
    <row r="174" spans="1:8" x14ac:dyDescent="0.2">
      <c r="A174" s="53">
        <f>'r_in_301a.02'!A173</f>
        <v>43337</v>
      </c>
      <c r="B174" s="2">
        <f>'r_in_301a.02'!B173</f>
        <v>55</v>
      </c>
      <c r="C174" s="2">
        <f>'r_in_301a.02'!C173</f>
        <v>262</v>
      </c>
      <c r="D174" s="2">
        <f>'r_in_301a.02'!D173</f>
        <v>86</v>
      </c>
      <c r="E174" s="2">
        <f>'r_in_301a.02'!E173</f>
        <v>0</v>
      </c>
      <c r="G174" s="2">
        <f t="shared" si="2"/>
        <v>1000</v>
      </c>
      <c r="H174" s="2">
        <f t="shared" si="2"/>
        <v>0</v>
      </c>
    </row>
    <row r="175" spans="1:8" x14ac:dyDescent="0.2">
      <c r="A175" s="53">
        <f>'r_in_301a.02'!A174</f>
        <v>43338</v>
      </c>
      <c r="B175" s="2">
        <f>'r_in_301a.02'!B174</f>
        <v>55</v>
      </c>
      <c r="C175" s="2">
        <f>'r_in_301a.02'!C174</f>
        <v>262</v>
      </c>
      <c r="D175" s="2">
        <f>'r_in_301a.02'!D174</f>
        <v>86</v>
      </c>
      <c r="E175" s="2">
        <f>'r_in_301a.02'!E174</f>
        <v>0</v>
      </c>
      <c r="G175" s="2">
        <f t="shared" si="2"/>
        <v>1000</v>
      </c>
      <c r="H175" s="2">
        <f t="shared" si="2"/>
        <v>0</v>
      </c>
    </row>
    <row r="176" spans="1:8" x14ac:dyDescent="0.2">
      <c r="A176" s="53">
        <f>'r_in_301a.02'!A175</f>
        <v>43339</v>
      </c>
      <c r="B176" s="2">
        <f>'r_in_301a.02'!B175</f>
        <v>55</v>
      </c>
      <c r="C176" s="2">
        <f>'r_in_301a.02'!C175</f>
        <v>262</v>
      </c>
      <c r="D176" s="2">
        <f>'r_in_301a.02'!D175</f>
        <v>86</v>
      </c>
      <c r="E176" s="2">
        <f>'r_in_301a.02'!E175</f>
        <v>0</v>
      </c>
      <c r="G176" s="2">
        <f t="shared" si="2"/>
        <v>1000</v>
      </c>
      <c r="H176" s="2">
        <f t="shared" si="2"/>
        <v>0</v>
      </c>
    </row>
    <row r="177" spans="1:8" x14ac:dyDescent="0.2">
      <c r="A177" s="53">
        <f>'r_in_301a.02'!A176</f>
        <v>43340</v>
      </c>
      <c r="B177" s="2">
        <f>'r_in_301a.02'!B176</f>
        <v>55</v>
      </c>
      <c r="C177" s="2">
        <f>'r_in_301a.02'!C176</f>
        <v>262</v>
      </c>
      <c r="D177" s="2">
        <f>'r_in_301a.02'!D176</f>
        <v>86</v>
      </c>
      <c r="E177" s="2">
        <f>'r_in_301a.02'!E176</f>
        <v>37</v>
      </c>
      <c r="G177" s="2">
        <f t="shared" si="2"/>
        <v>1000</v>
      </c>
      <c r="H177" s="2">
        <f t="shared" si="2"/>
        <v>0</v>
      </c>
    </row>
    <row r="178" spans="1:8" x14ac:dyDescent="0.2">
      <c r="A178" s="53">
        <f>'r_in_301a.02'!A177</f>
        <v>43341</v>
      </c>
      <c r="B178" s="2">
        <f>'r_in_301a.02'!B177</f>
        <v>55</v>
      </c>
      <c r="C178" s="2">
        <f>'r_in_301a.02'!C177</f>
        <v>262</v>
      </c>
      <c r="D178" s="2">
        <f>'r_in_301a.02'!D177</f>
        <v>86</v>
      </c>
      <c r="E178" s="2">
        <f>'r_in_301a.02'!E177</f>
        <v>37</v>
      </c>
      <c r="G178" s="2">
        <f t="shared" si="2"/>
        <v>1000</v>
      </c>
      <c r="H178" s="2">
        <f t="shared" si="2"/>
        <v>0</v>
      </c>
    </row>
    <row r="179" spans="1:8" x14ac:dyDescent="0.2">
      <c r="A179" s="53">
        <f>'r_in_301a.02'!A178</f>
        <v>43342</v>
      </c>
      <c r="B179" s="2">
        <f>'r_in_301a.02'!B178</f>
        <v>55</v>
      </c>
      <c r="C179" s="2">
        <f>'r_in_301a.02'!C178</f>
        <v>262</v>
      </c>
      <c r="D179" s="2">
        <f>'r_in_301a.02'!D178</f>
        <v>86</v>
      </c>
      <c r="E179" s="2">
        <f>'r_in_301a.02'!E178</f>
        <v>37</v>
      </c>
      <c r="G179" s="2">
        <f t="shared" si="2"/>
        <v>1000</v>
      </c>
      <c r="H179" s="2">
        <f t="shared" si="2"/>
        <v>0</v>
      </c>
    </row>
    <row r="180" spans="1:8" x14ac:dyDescent="0.2">
      <c r="A180" s="53">
        <f>'r_in_301a.02'!A179</f>
        <v>43343</v>
      </c>
      <c r="B180" s="2">
        <f>'r_in_301a.02'!B179</f>
        <v>55</v>
      </c>
      <c r="C180" s="2">
        <f>'r_in_301a.02'!C179</f>
        <v>262</v>
      </c>
      <c r="D180" s="2">
        <f>'r_in_301a.02'!D179</f>
        <v>86</v>
      </c>
      <c r="E180" s="2">
        <f>'r_in_301a.02'!E179</f>
        <v>37</v>
      </c>
      <c r="G180" s="2">
        <f t="shared" si="2"/>
        <v>1000</v>
      </c>
      <c r="H180" s="2">
        <f t="shared" si="2"/>
        <v>0</v>
      </c>
    </row>
    <row r="181" spans="1:8" x14ac:dyDescent="0.2">
      <c r="A181" s="53">
        <f>'r_in_301a.02'!A180</f>
        <v>43344</v>
      </c>
      <c r="B181" s="2">
        <f>'r_in_301a.02'!B180</f>
        <v>55</v>
      </c>
      <c r="C181" s="2">
        <f>'r_in_301a.02'!C180</f>
        <v>262</v>
      </c>
      <c r="D181" s="2">
        <f>'r_in_301a.02'!D180</f>
        <v>86</v>
      </c>
      <c r="E181" s="2">
        <f>'r_in_301a.02'!E180</f>
        <v>37</v>
      </c>
      <c r="G181" s="2">
        <f t="shared" si="2"/>
        <v>1000</v>
      </c>
      <c r="H181" s="2">
        <f t="shared" si="2"/>
        <v>0</v>
      </c>
    </row>
    <row r="182" spans="1:8" x14ac:dyDescent="0.2">
      <c r="A182" s="53">
        <f>'r_in_301a.02'!A181</f>
        <v>43345</v>
      </c>
      <c r="B182" s="2">
        <f>'r_in_301a.02'!B181</f>
        <v>55</v>
      </c>
      <c r="C182" s="2">
        <f>'r_in_301a.02'!C181</f>
        <v>262</v>
      </c>
      <c r="D182" s="2">
        <f>'r_in_301a.02'!D181</f>
        <v>86</v>
      </c>
      <c r="E182" s="2">
        <f>'r_in_301a.02'!E181</f>
        <v>37</v>
      </c>
      <c r="G182" s="2">
        <f t="shared" si="2"/>
        <v>1000</v>
      </c>
      <c r="H182" s="2">
        <f t="shared" si="2"/>
        <v>0</v>
      </c>
    </row>
    <row r="183" spans="1:8" x14ac:dyDescent="0.2">
      <c r="A183" s="53">
        <f>'r_in_301a.02'!A182</f>
        <v>43346</v>
      </c>
      <c r="B183" s="2">
        <f>'r_in_301a.02'!B182</f>
        <v>55</v>
      </c>
      <c r="C183" s="2">
        <f>'r_in_301a.02'!C182</f>
        <v>262</v>
      </c>
      <c r="D183" s="2">
        <f>'r_in_301a.02'!D182</f>
        <v>86</v>
      </c>
      <c r="E183" s="2">
        <f>'r_in_301a.02'!E182</f>
        <v>37</v>
      </c>
      <c r="G183" s="2">
        <f t="shared" si="2"/>
        <v>1000</v>
      </c>
      <c r="H183" s="2">
        <f t="shared" si="2"/>
        <v>0</v>
      </c>
    </row>
    <row r="184" spans="1:8" x14ac:dyDescent="0.2">
      <c r="A184" s="53">
        <f>'r_in_301a.02'!A183</f>
        <v>43347</v>
      </c>
      <c r="B184" s="2">
        <f>'r_in_301a.02'!B183</f>
        <v>55</v>
      </c>
      <c r="C184" s="2">
        <f>'r_in_301a.02'!C183</f>
        <v>262</v>
      </c>
      <c r="D184" s="2">
        <f>'r_in_301a.02'!D183</f>
        <v>86</v>
      </c>
      <c r="E184" s="2">
        <f>'r_in_301a.02'!E183</f>
        <v>37</v>
      </c>
      <c r="G184" s="2">
        <f t="shared" si="2"/>
        <v>1000</v>
      </c>
      <c r="H184" s="2">
        <f t="shared" si="2"/>
        <v>0</v>
      </c>
    </row>
    <row r="185" spans="1:8" x14ac:dyDescent="0.2">
      <c r="A185" s="53">
        <f>'r_in_301a.02'!A184</f>
        <v>43348</v>
      </c>
      <c r="B185" s="2">
        <f>'r_in_301a.02'!B184</f>
        <v>55</v>
      </c>
      <c r="C185" s="2">
        <f>'r_in_301a.02'!C184</f>
        <v>262</v>
      </c>
      <c r="D185" s="2">
        <f>'r_in_301a.02'!D184</f>
        <v>86</v>
      </c>
      <c r="E185" s="2">
        <f>'r_in_301a.02'!E184</f>
        <v>37</v>
      </c>
      <c r="G185" s="2">
        <f t="shared" si="2"/>
        <v>1000</v>
      </c>
      <c r="H185" s="2">
        <f t="shared" si="2"/>
        <v>0</v>
      </c>
    </row>
    <row r="186" spans="1:8" x14ac:dyDescent="0.2">
      <c r="A186" s="53">
        <f>'r_in_301a.02'!A185</f>
        <v>43349</v>
      </c>
      <c r="B186" s="2">
        <f>'r_in_301a.02'!B185</f>
        <v>55</v>
      </c>
      <c r="C186" s="2">
        <f>'r_in_301a.02'!C185</f>
        <v>262</v>
      </c>
      <c r="D186" s="2">
        <f>'r_in_301a.02'!D185</f>
        <v>86</v>
      </c>
      <c r="E186" s="2">
        <f>'r_in_301a.02'!E185</f>
        <v>37</v>
      </c>
      <c r="G186" s="2">
        <f t="shared" si="2"/>
        <v>1000</v>
      </c>
      <c r="H186" s="2">
        <f t="shared" si="2"/>
        <v>0</v>
      </c>
    </row>
    <row r="187" spans="1:8" x14ac:dyDescent="0.2">
      <c r="A187" s="53">
        <f>'r_in_301a.02'!A186</f>
        <v>43350</v>
      </c>
      <c r="B187" s="2">
        <f>'r_in_301a.02'!B186</f>
        <v>55</v>
      </c>
      <c r="C187" s="2">
        <f>'r_in_301a.02'!C186</f>
        <v>262</v>
      </c>
      <c r="D187" s="2">
        <f>'r_in_301a.02'!D186</f>
        <v>86</v>
      </c>
      <c r="E187" s="2">
        <f>'r_in_301a.02'!E186</f>
        <v>37</v>
      </c>
      <c r="G187" s="2">
        <f t="shared" si="2"/>
        <v>1000</v>
      </c>
      <c r="H187" s="2">
        <f t="shared" si="2"/>
        <v>0</v>
      </c>
    </row>
    <row r="188" spans="1:8" x14ac:dyDescent="0.2">
      <c r="A188" s="53">
        <f>'r_in_301a.02'!A187</f>
        <v>43351</v>
      </c>
      <c r="B188" s="2">
        <f>'r_in_301a.02'!B187</f>
        <v>55</v>
      </c>
      <c r="C188" s="2">
        <f>'r_in_301a.02'!C187</f>
        <v>262</v>
      </c>
      <c r="D188" s="2">
        <f>'r_in_301a.02'!D187</f>
        <v>86</v>
      </c>
      <c r="E188" s="2">
        <f>'r_in_301a.02'!E187</f>
        <v>37</v>
      </c>
      <c r="G188" s="2">
        <f t="shared" si="2"/>
        <v>1000</v>
      </c>
      <c r="H188" s="2">
        <f t="shared" si="2"/>
        <v>0</v>
      </c>
    </row>
    <row r="189" spans="1:8" x14ac:dyDescent="0.2">
      <c r="A189" s="53">
        <f>'r_in_301a.02'!A188</f>
        <v>43352</v>
      </c>
      <c r="B189" s="2">
        <f>'r_in_301a.02'!B188</f>
        <v>55</v>
      </c>
      <c r="C189" s="2">
        <f>'r_in_301a.02'!C188</f>
        <v>262</v>
      </c>
      <c r="D189" s="2">
        <f>'r_in_301a.02'!D188</f>
        <v>86</v>
      </c>
      <c r="E189" s="2">
        <f>'r_in_301a.02'!E188</f>
        <v>37</v>
      </c>
      <c r="G189" s="2">
        <f t="shared" si="2"/>
        <v>1000</v>
      </c>
      <c r="H189" s="2">
        <f t="shared" si="2"/>
        <v>0</v>
      </c>
    </row>
    <row r="190" spans="1:8" x14ac:dyDescent="0.2">
      <c r="A190" s="53">
        <f>'r_in_301a.02'!A189</f>
        <v>43353</v>
      </c>
      <c r="B190" s="2">
        <f>'r_in_301a.02'!B189</f>
        <v>55</v>
      </c>
      <c r="C190" s="2">
        <f>'r_in_301a.02'!C189</f>
        <v>262</v>
      </c>
      <c r="D190" s="2">
        <f>'r_in_301a.02'!D189</f>
        <v>86</v>
      </c>
      <c r="E190" s="2">
        <f>'r_in_301a.02'!E189</f>
        <v>37</v>
      </c>
      <c r="G190" s="2">
        <f t="shared" si="2"/>
        <v>1000</v>
      </c>
      <c r="H190" s="2">
        <f t="shared" si="2"/>
        <v>0</v>
      </c>
    </row>
    <row r="191" spans="1:8" x14ac:dyDescent="0.2">
      <c r="A191" s="53">
        <f>'r_in_301a.02'!A190</f>
        <v>43354</v>
      </c>
      <c r="B191" s="2">
        <f>'r_in_301a.02'!B190</f>
        <v>55</v>
      </c>
      <c r="C191" s="2">
        <f>'r_in_301a.02'!C190</f>
        <v>262</v>
      </c>
      <c r="D191" s="2">
        <f>'r_in_301a.02'!D190</f>
        <v>86</v>
      </c>
      <c r="E191" s="2">
        <f>'r_in_301a.02'!E190</f>
        <v>37</v>
      </c>
      <c r="G191" s="2">
        <f t="shared" si="2"/>
        <v>1000</v>
      </c>
      <c r="H191" s="2">
        <f t="shared" si="2"/>
        <v>0</v>
      </c>
    </row>
    <row r="192" spans="1:8" x14ac:dyDescent="0.2">
      <c r="A192" s="53">
        <f>'r_in_301a.02'!A191</f>
        <v>43355</v>
      </c>
      <c r="B192" s="2">
        <f>'r_in_301a.02'!B191</f>
        <v>55</v>
      </c>
      <c r="C192" s="2">
        <f>'r_in_301a.02'!C191</f>
        <v>262</v>
      </c>
      <c r="D192" s="2">
        <f>'r_in_301a.02'!D191</f>
        <v>86</v>
      </c>
      <c r="E192" s="2">
        <f>'r_in_301a.02'!E191</f>
        <v>37</v>
      </c>
      <c r="G192" s="2">
        <f t="shared" si="2"/>
        <v>1000</v>
      </c>
      <c r="H192" s="2">
        <f t="shared" si="2"/>
        <v>0</v>
      </c>
    </row>
    <row r="193" spans="1:8" x14ac:dyDescent="0.2">
      <c r="A193" s="53">
        <f>'r_in_301a.02'!A192</f>
        <v>43356</v>
      </c>
      <c r="B193" s="2">
        <f>'r_in_301a.02'!B192</f>
        <v>55</v>
      </c>
      <c r="C193" s="2">
        <f>'r_in_301a.02'!C192</f>
        <v>262</v>
      </c>
      <c r="D193" s="2">
        <f>'r_in_301a.02'!D192</f>
        <v>86</v>
      </c>
      <c r="E193" s="2">
        <f>'r_in_301a.02'!E192</f>
        <v>37</v>
      </c>
      <c r="G193" s="2">
        <f t="shared" si="2"/>
        <v>1000</v>
      </c>
      <c r="H193" s="2">
        <f t="shared" si="2"/>
        <v>0</v>
      </c>
    </row>
    <row r="194" spans="1:8" x14ac:dyDescent="0.2">
      <c r="A194" s="53">
        <f>'r_in_301a.02'!A193</f>
        <v>43357</v>
      </c>
      <c r="B194" s="2">
        <f>'r_in_301a.02'!B193</f>
        <v>55</v>
      </c>
      <c r="C194" s="2">
        <f>'r_in_301a.02'!C193</f>
        <v>262</v>
      </c>
      <c r="D194" s="2">
        <f>'r_in_301a.02'!D193</f>
        <v>86</v>
      </c>
      <c r="E194" s="2">
        <f>'r_in_301a.02'!E193</f>
        <v>37</v>
      </c>
      <c r="G194" s="2">
        <f t="shared" si="2"/>
        <v>1000</v>
      </c>
      <c r="H194" s="2">
        <f t="shared" si="2"/>
        <v>0</v>
      </c>
    </row>
    <row r="195" spans="1:8" x14ac:dyDescent="0.2">
      <c r="A195" s="53">
        <f>'r_in_301a.02'!A194</f>
        <v>43358</v>
      </c>
      <c r="B195" s="2">
        <f>'r_in_301a.02'!B194</f>
        <v>55</v>
      </c>
      <c r="C195" s="2">
        <f>'r_in_301a.02'!C194</f>
        <v>262</v>
      </c>
      <c r="D195" s="2">
        <f>'r_in_301a.02'!D194</f>
        <v>86</v>
      </c>
      <c r="E195" s="2">
        <f>'r_in_301a.02'!E194</f>
        <v>37</v>
      </c>
      <c r="G195" s="2">
        <f t="shared" si="2"/>
        <v>1000</v>
      </c>
      <c r="H195" s="2">
        <f t="shared" si="2"/>
        <v>0</v>
      </c>
    </row>
    <row r="196" spans="1:8" x14ac:dyDescent="0.2">
      <c r="A196" s="53">
        <f>'r_in_301a.02'!A195</f>
        <v>43359</v>
      </c>
      <c r="B196" s="2">
        <f>'r_in_301a.02'!B195</f>
        <v>55</v>
      </c>
      <c r="C196" s="2">
        <f>'r_in_301a.02'!C195</f>
        <v>262</v>
      </c>
      <c r="D196" s="2">
        <f>'r_in_301a.02'!D195</f>
        <v>86</v>
      </c>
      <c r="E196" s="2">
        <f>'r_in_301a.02'!E195</f>
        <v>37</v>
      </c>
      <c r="G196" s="2">
        <f t="shared" si="2"/>
        <v>1000</v>
      </c>
      <c r="H196" s="2">
        <f t="shared" si="2"/>
        <v>0</v>
      </c>
    </row>
    <row r="197" spans="1:8" x14ac:dyDescent="0.2">
      <c r="A197" s="53">
        <f>'r_in_301a.02'!A196</f>
        <v>43360</v>
      </c>
      <c r="B197" s="2">
        <f>'r_in_301a.02'!B196</f>
        <v>55</v>
      </c>
      <c r="C197" s="2">
        <f>'r_in_301a.02'!C196</f>
        <v>262</v>
      </c>
      <c r="D197" s="2">
        <f>'r_in_301a.02'!D196</f>
        <v>86</v>
      </c>
      <c r="E197" s="2">
        <f>'r_in_301a.02'!E196</f>
        <v>37</v>
      </c>
      <c r="G197" s="2">
        <f t="shared" si="2"/>
        <v>1000</v>
      </c>
      <c r="H197" s="2">
        <f t="shared" si="2"/>
        <v>0</v>
      </c>
    </row>
    <row r="198" spans="1:8" x14ac:dyDescent="0.2">
      <c r="A198" s="53">
        <f>'r_in_301a.02'!A197</f>
        <v>43361</v>
      </c>
      <c r="B198" s="2">
        <f>'r_in_301a.02'!B197</f>
        <v>55</v>
      </c>
      <c r="C198" s="2">
        <f>'r_in_301a.02'!C197</f>
        <v>262</v>
      </c>
      <c r="D198" s="2">
        <f>'r_in_301a.02'!D197</f>
        <v>86</v>
      </c>
      <c r="E198" s="2">
        <f>'r_in_301a.02'!E197</f>
        <v>37</v>
      </c>
      <c r="G198" s="2">
        <f t="shared" si="2"/>
        <v>1000</v>
      </c>
      <c r="H198" s="2">
        <f t="shared" si="2"/>
        <v>0</v>
      </c>
    </row>
    <row r="199" spans="1:8" x14ac:dyDescent="0.2">
      <c r="A199" s="53">
        <f>'r_in_301a.02'!A198</f>
        <v>43362</v>
      </c>
      <c r="B199" s="2">
        <f>'r_in_301a.02'!B198</f>
        <v>55</v>
      </c>
      <c r="C199" s="2">
        <f>'r_in_301a.02'!C198</f>
        <v>262</v>
      </c>
      <c r="D199" s="2">
        <f>'r_in_301a.02'!D198</f>
        <v>86</v>
      </c>
      <c r="E199" s="2">
        <f>'r_in_301a.02'!E198</f>
        <v>37</v>
      </c>
      <c r="G199" s="2">
        <f t="shared" ref="G199:H262" si="3">IF(AND($A199&gt;=G$2,$A199&lt;=G$3),1000,0)</f>
        <v>1000</v>
      </c>
      <c r="H199" s="2">
        <f t="shared" si="3"/>
        <v>0</v>
      </c>
    </row>
    <row r="200" spans="1:8" x14ac:dyDescent="0.2">
      <c r="A200" s="53">
        <f>'r_in_301a.02'!A199</f>
        <v>43363</v>
      </c>
      <c r="B200" s="2">
        <f>'r_in_301a.02'!B199</f>
        <v>55</v>
      </c>
      <c r="C200" s="2">
        <f>'r_in_301a.02'!C199</f>
        <v>262</v>
      </c>
      <c r="D200" s="2">
        <f>'r_in_301a.02'!D199</f>
        <v>86</v>
      </c>
      <c r="E200" s="2">
        <f>'r_in_301a.02'!E199</f>
        <v>37</v>
      </c>
      <c r="G200" s="2">
        <f t="shared" si="3"/>
        <v>1000</v>
      </c>
      <c r="H200" s="2">
        <f t="shared" si="3"/>
        <v>0</v>
      </c>
    </row>
    <row r="201" spans="1:8" x14ac:dyDescent="0.2">
      <c r="A201" s="53">
        <f>'r_in_301a.02'!A200</f>
        <v>43364</v>
      </c>
      <c r="B201" s="2">
        <f>'r_in_301a.02'!B200</f>
        <v>55</v>
      </c>
      <c r="C201" s="2">
        <f>'r_in_301a.02'!C200</f>
        <v>262</v>
      </c>
      <c r="D201" s="2">
        <f>'r_in_301a.02'!D200</f>
        <v>86</v>
      </c>
      <c r="E201" s="2">
        <f>'r_in_301a.02'!E200</f>
        <v>37</v>
      </c>
      <c r="G201" s="2">
        <f t="shared" si="3"/>
        <v>1000</v>
      </c>
      <c r="H201" s="2">
        <f t="shared" si="3"/>
        <v>0</v>
      </c>
    </row>
    <row r="202" spans="1:8" x14ac:dyDescent="0.2">
      <c r="A202" s="53">
        <f>'r_in_301a.02'!A201</f>
        <v>43365</v>
      </c>
      <c r="B202" s="2">
        <f>'r_in_301a.02'!B201</f>
        <v>55</v>
      </c>
      <c r="C202" s="2">
        <f>'r_in_301a.02'!C201</f>
        <v>262</v>
      </c>
      <c r="D202" s="2">
        <f>'r_in_301a.02'!D201</f>
        <v>86</v>
      </c>
      <c r="E202" s="2">
        <f>'r_in_301a.02'!E201</f>
        <v>37</v>
      </c>
      <c r="G202" s="2">
        <f t="shared" si="3"/>
        <v>1000</v>
      </c>
      <c r="H202" s="2">
        <f t="shared" si="3"/>
        <v>0</v>
      </c>
    </row>
    <row r="203" spans="1:8" x14ac:dyDescent="0.2">
      <c r="A203" s="53">
        <f>'r_in_301a.02'!A202</f>
        <v>43366</v>
      </c>
      <c r="B203" s="2">
        <f>'r_in_301a.02'!B202</f>
        <v>55</v>
      </c>
      <c r="C203" s="2">
        <f>'r_in_301a.02'!C202</f>
        <v>262</v>
      </c>
      <c r="D203" s="2">
        <f>'r_in_301a.02'!D202</f>
        <v>86</v>
      </c>
      <c r="E203" s="2">
        <f>'r_in_301a.02'!E202</f>
        <v>37</v>
      </c>
      <c r="G203" s="2">
        <f t="shared" si="3"/>
        <v>1000</v>
      </c>
      <c r="H203" s="2">
        <f t="shared" si="3"/>
        <v>0</v>
      </c>
    </row>
    <row r="204" spans="1:8" x14ac:dyDescent="0.2">
      <c r="A204" s="53">
        <f>'r_in_301a.02'!A203</f>
        <v>43367</v>
      </c>
      <c r="B204" s="2">
        <f>'r_in_301a.02'!B203</f>
        <v>55</v>
      </c>
      <c r="C204" s="2">
        <f>'r_in_301a.02'!C203</f>
        <v>262</v>
      </c>
      <c r="D204" s="2">
        <f>'r_in_301a.02'!D203</f>
        <v>86</v>
      </c>
      <c r="E204" s="2">
        <f>'r_in_301a.02'!E203</f>
        <v>37</v>
      </c>
      <c r="G204" s="2">
        <f t="shared" si="3"/>
        <v>1000</v>
      </c>
      <c r="H204" s="2">
        <f t="shared" si="3"/>
        <v>0</v>
      </c>
    </row>
    <row r="205" spans="1:8" x14ac:dyDescent="0.2">
      <c r="A205" s="53">
        <f>'r_in_301a.02'!A204</f>
        <v>43368</v>
      </c>
      <c r="B205" s="2">
        <f>'r_in_301a.02'!B204</f>
        <v>55</v>
      </c>
      <c r="C205" s="2">
        <f>'r_in_301a.02'!C204</f>
        <v>262</v>
      </c>
      <c r="D205" s="2">
        <f>'r_in_301a.02'!D204</f>
        <v>86</v>
      </c>
      <c r="E205" s="2">
        <f>'r_in_301a.02'!E204</f>
        <v>37</v>
      </c>
      <c r="G205" s="2">
        <f t="shared" si="3"/>
        <v>1000</v>
      </c>
      <c r="H205" s="2">
        <f t="shared" si="3"/>
        <v>0</v>
      </c>
    </row>
    <row r="206" spans="1:8" x14ac:dyDescent="0.2">
      <c r="A206" s="53">
        <f>'r_in_301a.02'!A205</f>
        <v>43369</v>
      </c>
      <c r="B206" s="2">
        <f>'r_in_301a.02'!B205</f>
        <v>55</v>
      </c>
      <c r="C206" s="2">
        <f>'r_in_301a.02'!C205</f>
        <v>262</v>
      </c>
      <c r="D206" s="2">
        <f>'r_in_301a.02'!D205</f>
        <v>86</v>
      </c>
      <c r="E206" s="2">
        <f>'r_in_301a.02'!E205</f>
        <v>37</v>
      </c>
      <c r="G206" s="2">
        <f t="shared" si="3"/>
        <v>1000</v>
      </c>
      <c r="H206" s="2">
        <f t="shared" si="3"/>
        <v>0</v>
      </c>
    </row>
    <row r="207" spans="1:8" x14ac:dyDescent="0.2">
      <c r="A207" s="53">
        <f>'r_in_301a.02'!A206</f>
        <v>43370</v>
      </c>
      <c r="B207" s="2">
        <f>'r_in_301a.02'!B206</f>
        <v>55</v>
      </c>
      <c r="C207" s="2">
        <f>'r_in_301a.02'!C206</f>
        <v>262</v>
      </c>
      <c r="D207" s="2">
        <f>'r_in_301a.02'!D206</f>
        <v>86</v>
      </c>
      <c r="E207" s="2">
        <f>'r_in_301a.02'!E206</f>
        <v>37</v>
      </c>
      <c r="G207" s="2">
        <f t="shared" si="3"/>
        <v>1000</v>
      </c>
      <c r="H207" s="2">
        <f t="shared" si="3"/>
        <v>0</v>
      </c>
    </row>
    <row r="208" spans="1:8" x14ac:dyDescent="0.2">
      <c r="A208" s="53">
        <f>'r_in_301a.02'!A207</f>
        <v>43371</v>
      </c>
      <c r="B208" s="2">
        <f>'r_in_301a.02'!B207</f>
        <v>55</v>
      </c>
      <c r="C208" s="2">
        <f>'r_in_301a.02'!C207</f>
        <v>262</v>
      </c>
      <c r="D208" s="2">
        <f>'r_in_301a.02'!D207</f>
        <v>86</v>
      </c>
      <c r="E208" s="2">
        <f>'r_in_301a.02'!E207</f>
        <v>37</v>
      </c>
      <c r="G208" s="2">
        <f t="shared" si="3"/>
        <v>1000</v>
      </c>
      <c r="H208" s="2">
        <f t="shared" si="3"/>
        <v>0</v>
      </c>
    </row>
    <row r="209" spans="1:8" x14ac:dyDescent="0.2">
      <c r="A209" s="53">
        <f>'r_in_301a.02'!A208</f>
        <v>43372</v>
      </c>
      <c r="B209" s="2">
        <f>'r_in_301a.02'!B208</f>
        <v>55</v>
      </c>
      <c r="C209" s="2">
        <f>'r_in_301a.02'!C208</f>
        <v>262</v>
      </c>
      <c r="D209" s="2">
        <f>'r_in_301a.02'!D208</f>
        <v>86</v>
      </c>
      <c r="E209" s="2">
        <f>'r_in_301a.02'!E208</f>
        <v>37</v>
      </c>
      <c r="G209" s="2">
        <f t="shared" si="3"/>
        <v>1000</v>
      </c>
      <c r="H209" s="2">
        <f t="shared" si="3"/>
        <v>0</v>
      </c>
    </row>
    <row r="210" spans="1:8" x14ac:dyDescent="0.2">
      <c r="A210" s="53">
        <f>'r_in_301a.02'!A209</f>
        <v>43373</v>
      </c>
      <c r="B210" s="2">
        <f>'r_in_301a.02'!B209</f>
        <v>55</v>
      </c>
      <c r="C210" s="2">
        <f>'r_in_301a.02'!C209</f>
        <v>262</v>
      </c>
      <c r="D210" s="2">
        <f>'r_in_301a.02'!D209</f>
        <v>86</v>
      </c>
      <c r="E210" s="2">
        <f>'r_in_301a.02'!E209</f>
        <v>37</v>
      </c>
      <c r="G210" s="2">
        <f t="shared" si="3"/>
        <v>1000</v>
      </c>
      <c r="H210" s="2">
        <f t="shared" si="3"/>
        <v>0</v>
      </c>
    </row>
    <row r="211" spans="1:8" x14ac:dyDescent="0.2">
      <c r="A211" s="53">
        <f>'r_in_301a.02'!A210</f>
        <v>43374</v>
      </c>
      <c r="B211" s="2">
        <f>'r_in_301a.02'!B210</f>
        <v>55</v>
      </c>
      <c r="C211" s="2">
        <f>'r_in_301a.02'!C210</f>
        <v>262</v>
      </c>
      <c r="D211" s="2">
        <f>'r_in_301a.02'!D210</f>
        <v>86</v>
      </c>
      <c r="E211" s="2">
        <f>'r_in_301a.02'!E210</f>
        <v>37</v>
      </c>
      <c r="G211" s="2">
        <f t="shared" si="3"/>
        <v>1000</v>
      </c>
      <c r="H211" s="2">
        <f t="shared" si="3"/>
        <v>0</v>
      </c>
    </row>
    <row r="212" spans="1:8" x14ac:dyDescent="0.2">
      <c r="A212" s="53">
        <f>'r_in_301a.02'!A211</f>
        <v>43375</v>
      </c>
      <c r="B212" s="2">
        <f>'r_in_301a.02'!B211</f>
        <v>55</v>
      </c>
      <c r="C212" s="2">
        <f>'r_in_301a.02'!C211</f>
        <v>262</v>
      </c>
      <c r="D212" s="2">
        <f>'r_in_301a.02'!D211</f>
        <v>86</v>
      </c>
      <c r="E212" s="2">
        <f>'r_in_301a.02'!E211</f>
        <v>37</v>
      </c>
      <c r="G212" s="2">
        <f t="shared" si="3"/>
        <v>1000</v>
      </c>
      <c r="H212" s="2">
        <f t="shared" si="3"/>
        <v>0</v>
      </c>
    </row>
    <row r="213" spans="1:8" x14ac:dyDescent="0.2">
      <c r="A213" s="53">
        <f>'r_in_301a.02'!A212</f>
        <v>43376</v>
      </c>
      <c r="B213" s="2">
        <f>'r_in_301a.02'!B212</f>
        <v>55</v>
      </c>
      <c r="C213" s="2">
        <f>'r_in_301a.02'!C212</f>
        <v>262</v>
      </c>
      <c r="D213" s="2">
        <f>'r_in_301a.02'!D212</f>
        <v>86</v>
      </c>
      <c r="E213" s="2">
        <f>'r_in_301a.02'!E212</f>
        <v>37</v>
      </c>
      <c r="G213" s="2">
        <f t="shared" si="3"/>
        <v>1000</v>
      </c>
      <c r="H213" s="2">
        <f t="shared" si="3"/>
        <v>0</v>
      </c>
    </row>
    <row r="214" spans="1:8" x14ac:dyDescent="0.2">
      <c r="A214" s="53">
        <f>'r_in_301a.02'!A213</f>
        <v>43377</v>
      </c>
      <c r="B214" s="2">
        <f>'r_in_301a.02'!B213</f>
        <v>55</v>
      </c>
      <c r="C214" s="2">
        <f>'r_in_301a.02'!C213</f>
        <v>262</v>
      </c>
      <c r="D214" s="2">
        <f>'r_in_301a.02'!D213</f>
        <v>86</v>
      </c>
      <c r="E214" s="2">
        <f>'r_in_301a.02'!E213</f>
        <v>37</v>
      </c>
      <c r="G214" s="2">
        <f t="shared" si="3"/>
        <v>1000</v>
      </c>
      <c r="H214" s="2">
        <f t="shared" si="3"/>
        <v>0</v>
      </c>
    </row>
    <row r="215" spans="1:8" x14ac:dyDescent="0.2">
      <c r="A215" s="53">
        <f>'r_in_301a.02'!A214</f>
        <v>43378</v>
      </c>
      <c r="B215" s="2">
        <f>'r_in_301a.02'!B214</f>
        <v>55</v>
      </c>
      <c r="C215" s="2">
        <f>'r_in_301a.02'!C214</f>
        <v>262</v>
      </c>
      <c r="D215" s="2">
        <f>'r_in_301a.02'!D214</f>
        <v>86</v>
      </c>
      <c r="E215" s="2">
        <f>'r_in_301a.02'!E214</f>
        <v>37</v>
      </c>
      <c r="G215" s="2">
        <f t="shared" si="3"/>
        <v>1000</v>
      </c>
      <c r="H215" s="2">
        <f t="shared" si="3"/>
        <v>0</v>
      </c>
    </row>
    <row r="216" spans="1:8" x14ac:dyDescent="0.2">
      <c r="A216" s="53">
        <f>'r_in_301a.02'!A215</f>
        <v>43379</v>
      </c>
      <c r="B216" s="2">
        <f>'r_in_301a.02'!B215</f>
        <v>55</v>
      </c>
      <c r="C216" s="2">
        <f>'r_in_301a.02'!C215</f>
        <v>262</v>
      </c>
      <c r="D216" s="2">
        <f>'r_in_301a.02'!D215</f>
        <v>86</v>
      </c>
      <c r="E216" s="2">
        <f>'r_in_301a.02'!E215</f>
        <v>37</v>
      </c>
      <c r="G216" s="2">
        <f t="shared" si="3"/>
        <v>1000</v>
      </c>
      <c r="H216" s="2">
        <f t="shared" si="3"/>
        <v>0</v>
      </c>
    </row>
    <row r="217" spans="1:8" x14ac:dyDescent="0.2">
      <c r="A217" s="53">
        <f>'r_in_301a.02'!A216</f>
        <v>43380</v>
      </c>
      <c r="B217" s="2">
        <f>'r_in_301a.02'!B216</f>
        <v>55</v>
      </c>
      <c r="C217" s="2">
        <f>'r_in_301a.02'!C216</f>
        <v>262</v>
      </c>
      <c r="D217" s="2">
        <f>'r_in_301a.02'!D216</f>
        <v>86</v>
      </c>
      <c r="E217" s="2">
        <f>'r_in_301a.02'!E216</f>
        <v>37</v>
      </c>
      <c r="G217" s="2">
        <f t="shared" si="3"/>
        <v>1000</v>
      </c>
      <c r="H217" s="2">
        <f t="shared" si="3"/>
        <v>0</v>
      </c>
    </row>
    <row r="218" spans="1:8" x14ac:dyDescent="0.2">
      <c r="A218" s="53">
        <f>'r_in_301a.02'!A217</f>
        <v>43381</v>
      </c>
      <c r="B218" s="2">
        <f>'r_in_301a.02'!B217</f>
        <v>55</v>
      </c>
      <c r="C218" s="2">
        <f>'r_in_301a.02'!C217</f>
        <v>262</v>
      </c>
      <c r="D218" s="2">
        <f>'r_in_301a.02'!D217</f>
        <v>86</v>
      </c>
      <c r="E218" s="2">
        <f>'r_in_301a.02'!E217</f>
        <v>37</v>
      </c>
      <c r="G218" s="2">
        <f t="shared" si="3"/>
        <v>1000</v>
      </c>
      <c r="H218" s="2">
        <f t="shared" si="3"/>
        <v>0</v>
      </c>
    </row>
    <row r="219" spans="1:8" x14ac:dyDescent="0.2">
      <c r="A219" s="53">
        <f>'r_in_301a.02'!A218</f>
        <v>43382</v>
      </c>
      <c r="B219" s="2">
        <f>'r_in_301a.02'!B218</f>
        <v>55</v>
      </c>
      <c r="C219" s="2">
        <f>'r_in_301a.02'!C218</f>
        <v>262</v>
      </c>
      <c r="D219" s="2">
        <f>'r_in_301a.02'!D218</f>
        <v>86</v>
      </c>
      <c r="E219" s="2">
        <f>'r_in_301a.02'!E218</f>
        <v>37</v>
      </c>
      <c r="G219" s="2">
        <f t="shared" si="3"/>
        <v>1000</v>
      </c>
      <c r="H219" s="2">
        <f t="shared" si="3"/>
        <v>0</v>
      </c>
    </row>
    <row r="220" spans="1:8" x14ac:dyDescent="0.2">
      <c r="A220" s="53">
        <f>'r_in_301a.02'!A219</f>
        <v>43383</v>
      </c>
      <c r="B220" s="2">
        <f>'r_in_301a.02'!B219</f>
        <v>55</v>
      </c>
      <c r="C220" s="2">
        <f>'r_in_301a.02'!C219</f>
        <v>262</v>
      </c>
      <c r="D220" s="2">
        <f>'r_in_301a.02'!D219</f>
        <v>86</v>
      </c>
      <c r="E220" s="2">
        <f>'r_in_301a.02'!E219</f>
        <v>37</v>
      </c>
      <c r="G220" s="2">
        <f t="shared" si="3"/>
        <v>1000</v>
      </c>
      <c r="H220" s="2">
        <f t="shared" si="3"/>
        <v>0</v>
      </c>
    </row>
    <row r="221" spans="1:8" x14ac:dyDescent="0.2">
      <c r="A221" s="53">
        <f>'r_in_301a.02'!A220</f>
        <v>43384</v>
      </c>
      <c r="B221" s="2">
        <f>'r_in_301a.02'!B220</f>
        <v>55</v>
      </c>
      <c r="C221" s="2">
        <f>'r_in_301a.02'!C220</f>
        <v>262</v>
      </c>
      <c r="D221" s="2">
        <f>'r_in_301a.02'!D220</f>
        <v>86</v>
      </c>
      <c r="E221" s="2">
        <f>'r_in_301a.02'!E220</f>
        <v>37</v>
      </c>
      <c r="G221" s="2">
        <f t="shared" si="3"/>
        <v>1000</v>
      </c>
      <c r="H221" s="2">
        <f t="shared" si="3"/>
        <v>0</v>
      </c>
    </row>
    <row r="222" spans="1:8" x14ac:dyDescent="0.2">
      <c r="A222" s="53">
        <f>'r_in_301a.02'!A221</f>
        <v>43385</v>
      </c>
      <c r="B222" s="2">
        <f>'r_in_301a.02'!B221</f>
        <v>55</v>
      </c>
      <c r="C222" s="2">
        <f>'r_in_301a.02'!C221</f>
        <v>262</v>
      </c>
      <c r="D222" s="2">
        <f>'r_in_301a.02'!D221</f>
        <v>86</v>
      </c>
      <c r="E222" s="2">
        <f>'r_in_301a.02'!E221</f>
        <v>37</v>
      </c>
      <c r="G222" s="2">
        <f t="shared" si="3"/>
        <v>1000</v>
      </c>
      <c r="H222" s="2">
        <f t="shared" si="3"/>
        <v>0</v>
      </c>
    </row>
    <row r="223" spans="1:8" x14ac:dyDescent="0.2">
      <c r="A223" s="53">
        <f>'r_in_301a.02'!A222</f>
        <v>43386</v>
      </c>
      <c r="B223" s="2">
        <f>'r_in_301a.02'!B222</f>
        <v>55</v>
      </c>
      <c r="C223" s="2">
        <f>'r_in_301a.02'!C222</f>
        <v>262</v>
      </c>
      <c r="D223" s="2">
        <f>'r_in_301a.02'!D222</f>
        <v>86</v>
      </c>
      <c r="E223" s="2">
        <f>'r_in_301a.02'!E222</f>
        <v>37</v>
      </c>
      <c r="G223" s="2">
        <f t="shared" si="3"/>
        <v>1000</v>
      </c>
      <c r="H223" s="2">
        <f t="shared" si="3"/>
        <v>0</v>
      </c>
    </row>
    <row r="224" spans="1:8" x14ac:dyDescent="0.2">
      <c r="A224" s="53">
        <f>'r_in_301a.02'!A223</f>
        <v>43387</v>
      </c>
      <c r="B224" s="2">
        <f>'r_in_301a.02'!B223</f>
        <v>55</v>
      </c>
      <c r="C224" s="2">
        <f>'r_in_301a.02'!C223</f>
        <v>262</v>
      </c>
      <c r="D224" s="2">
        <f>'r_in_301a.02'!D223</f>
        <v>86</v>
      </c>
      <c r="E224" s="2">
        <f>'r_in_301a.02'!E223</f>
        <v>37</v>
      </c>
      <c r="G224" s="2">
        <f t="shared" si="3"/>
        <v>1000</v>
      </c>
      <c r="H224" s="2">
        <f t="shared" si="3"/>
        <v>0</v>
      </c>
    </row>
    <row r="225" spans="1:8" x14ac:dyDescent="0.2">
      <c r="A225" s="53">
        <f>'r_in_301a.02'!A224</f>
        <v>43388</v>
      </c>
      <c r="B225" s="2">
        <f>'r_in_301a.02'!B224</f>
        <v>55</v>
      </c>
      <c r="C225" s="2">
        <f>'r_in_301a.02'!C224</f>
        <v>262</v>
      </c>
      <c r="D225" s="2">
        <f>'r_in_301a.02'!D224</f>
        <v>86</v>
      </c>
      <c r="E225" s="2">
        <f>'r_in_301a.02'!E224</f>
        <v>37</v>
      </c>
      <c r="G225" s="2">
        <f t="shared" si="3"/>
        <v>1000</v>
      </c>
      <c r="H225" s="2">
        <f t="shared" si="3"/>
        <v>0</v>
      </c>
    </row>
    <row r="226" spans="1:8" x14ac:dyDescent="0.2">
      <c r="A226" s="53">
        <f>'r_in_301a.02'!A225</f>
        <v>43389</v>
      </c>
      <c r="B226" s="2">
        <f>'r_in_301a.02'!B225</f>
        <v>55</v>
      </c>
      <c r="C226" s="2">
        <f>'r_in_301a.02'!C225</f>
        <v>262</v>
      </c>
      <c r="D226" s="2">
        <f>'r_in_301a.02'!D225</f>
        <v>86</v>
      </c>
      <c r="E226" s="2">
        <f>'r_in_301a.02'!E225</f>
        <v>37</v>
      </c>
      <c r="G226" s="2">
        <f t="shared" si="3"/>
        <v>1000</v>
      </c>
      <c r="H226" s="2">
        <f t="shared" si="3"/>
        <v>0</v>
      </c>
    </row>
    <row r="227" spans="1:8" x14ac:dyDescent="0.2">
      <c r="A227" s="53">
        <f>'r_in_301a.02'!A226</f>
        <v>43390</v>
      </c>
      <c r="B227" s="2">
        <f>'r_in_301a.02'!B226</f>
        <v>55</v>
      </c>
      <c r="C227" s="2">
        <f>'r_in_301a.02'!C226</f>
        <v>262</v>
      </c>
      <c r="D227" s="2">
        <f>'r_in_301a.02'!D226</f>
        <v>86</v>
      </c>
      <c r="E227" s="2">
        <f>'r_in_301a.02'!E226</f>
        <v>37</v>
      </c>
      <c r="G227" s="2">
        <f t="shared" si="3"/>
        <v>1000</v>
      </c>
      <c r="H227" s="2">
        <f t="shared" si="3"/>
        <v>0</v>
      </c>
    </row>
    <row r="228" spans="1:8" x14ac:dyDescent="0.2">
      <c r="A228" s="53">
        <f>'r_in_301a.02'!A227</f>
        <v>43391</v>
      </c>
      <c r="B228" s="2">
        <f>'r_in_301a.02'!B227</f>
        <v>55</v>
      </c>
      <c r="C228" s="2">
        <f>'r_in_301a.02'!C227</f>
        <v>262</v>
      </c>
      <c r="D228" s="2">
        <f>'r_in_301a.02'!D227</f>
        <v>86</v>
      </c>
      <c r="E228" s="2">
        <f>'r_in_301a.02'!E227</f>
        <v>37</v>
      </c>
      <c r="G228" s="2">
        <f t="shared" si="3"/>
        <v>1000</v>
      </c>
      <c r="H228" s="2">
        <f t="shared" si="3"/>
        <v>0</v>
      </c>
    </row>
    <row r="229" spans="1:8" x14ac:dyDescent="0.2">
      <c r="A229" s="53">
        <f>'r_in_301a.02'!A228</f>
        <v>43392</v>
      </c>
      <c r="B229" s="2">
        <f>'r_in_301a.02'!B228</f>
        <v>55</v>
      </c>
      <c r="C229" s="2">
        <f>'r_in_301a.02'!C228</f>
        <v>262</v>
      </c>
      <c r="D229" s="2">
        <f>'r_in_301a.02'!D228</f>
        <v>86</v>
      </c>
      <c r="E229" s="2">
        <f>'r_in_301a.02'!E228</f>
        <v>37</v>
      </c>
      <c r="G229" s="2">
        <f t="shared" si="3"/>
        <v>1000</v>
      </c>
      <c r="H229" s="2">
        <f t="shared" si="3"/>
        <v>0</v>
      </c>
    </row>
    <row r="230" spans="1:8" x14ac:dyDescent="0.2">
      <c r="A230" s="53">
        <f>'r_in_301a.02'!A229</f>
        <v>43393</v>
      </c>
      <c r="B230" s="2">
        <f>'r_in_301a.02'!B229</f>
        <v>55</v>
      </c>
      <c r="C230" s="2">
        <f>'r_in_301a.02'!C229</f>
        <v>262</v>
      </c>
      <c r="D230" s="2">
        <f>'r_in_301a.02'!D229</f>
        <v>86</v>
      </c>
      <c r="E230" s="2">
        <f>'r_in_301a.02'!E229</f>
        <v>37</v>
      </c>
      <c r="G230" s="2">
        <f t="shared" si="3"/>
        <v>1000</v>
      </c>
      <c r="H230" s="2">
        <f t="shared" si="3"/>
        <v>0</v>
      </c>
    </row>
    <row r="231" spans="1:8" x14ac:dyDescent="0.2">
      <c r="A231" s="53">
        <f>'r_in_301a.02'!A230</f>
        <v>43394</v>
      </c>
      <c r="B231" s="2">
        <f>'r_in_301a.02'!B230</f>
        <v>55</v>
      </c>
      <c r="C231" s="2">
        <f>'r_in_301a.02'!C230</f>
        <v>262</v>
      </c>
      <c r="D231" s="2">
        <f>'r_in_301a.02'!D230</f>
        <v>86</v>
      </c>
      <c r="E231" s="2">
        <f>'r_in_301a.02'!E230</f>
        <v>37</v>
      </c>
      <c r="G231" s="2">
        <f t="shared" si="3"/>
        <v>1000</v>
      </c>
      <c r="H231" s="2">
        <f t="shared" si="3"/>
        <v>0</v>
      </c>
    </row>
    <row r="232" spans="1:8" x14ac:dyDescent="0.2">
      <c r="A232" s="53">
        <f>'r_in_301a.02'!A231</f>
        <v>43395</v>
      </c>
      <c r="B232" s="2">
        <f>'r_in_301a.02'!B231</f>
        <v>55</v>
      </c>
      <c r="C232" s="2">
        <f>'r_in_301a.02'!C231</f>
        <v>262</v>
      </c>
      <c r="D232" s="2">
        <f>'r_in_301a.02'!D231</f>
        <v>86</v>
      </c>
      <c r="E232" s="2">
        <f>'r_in_301a.02'!E231</f>
        <v>37</v>
      </c>
      <c r="G232" s="2">
        <f t="shared" si="3"/>
        <v>1000</v>
      </c>
      <c r="H232" s="2">
        <f t="shared" si="3"/>
        <v>0</v>
      </c>
    </row>
    <row r="233" spans="1:8" x14ac:dyDescent="0.2">
      <c r="A233" s="53">
        <f>'r_in_301a.02'!A232</f>
        <v>43396</v>
      </c>
      <c r="B233" s="2">
        <f>'r_in_301a.02'!B232</f>
        <v>55</v>
      </c>
      <c r="C233" s="2">
        <f>'r_in_301a.02'!C232</f>
        <v>262</v>
      </c>
      <c r="D233" s="2">
        <f>'r_in_301a.02'!D232</f>
        <v>86</v>
      </c>
      <c r="E233" s="2">
        <f>'r_in_301a.02'!E232</f>
        <v>37</v>
      </c>
      <c r="G233" s="2">
        <f t="shared" si="3"/>
        <v>1000</v>
      </c>
      <c r="H233" s="2">
        <f t="shared" si="3"/>
        <v>0</v>
      </c>
    </row>
    <row r="234" spans="1:8" x14ac:dyDescent="0.2">
      <c r="A234" s="53">
        <f>'r_in_301a.02'!A233</f>
        <v>43397</v>
      </c>
      <c r="B234" s="2">
        <f>'r_in_301a.02'!B233</f>
        <v>55</v>
      </c>
      <c r="C234" s="2">
        <f>'r_in_301a.02'!C233</f>
        <v>262</v>
      </c>
      <c r="D234" s="2">
        <f>'r_in_301a.02'!D233</f>
        <v>86</v>
      </c>
      <c r="E234" s="2">
        <f>'r_in_301a.02'!E233</f>
        <v>37</v>
      </c>
      <c r="G234" s="2">
        <f t="shared" si="3"/>
        <v>1000</v>
      </c>
      <c r="H234" s="2">
        <f t="shared" si="3"/>
        <v>0</v>
      </c>
    </row>
    <row r="235" spans="1:8" x14ac:dyDescent="0.2">
      <c r="A235" s="53">
        <f>'r_in_301a.02'!A234</f>
        <v>43398</v>
      </c>
      <c r="B235" s="2">
        <f>'r_in_301a.02'!B234</f>
        <v>55</v>
      </c>
      <c r="C235" s="2">
        <f>'r_in_301a.02'!C234</f>
        <v>262</v>
      </c>
      <c r="D235" s="2">
        <f>'r_in_301a.02'!D234</f>
        <v>86</v>
      </c>
      <c r="E235" s="2">
        <f>'r_in_301a.02'!E234</f>
        <v>37</v>
      </c>
      <c r="G235" s="2">
        <f t="shared" si="3"/>
        <v>1000</v>
      </c>
      <c r="H235" s="2">
        <f t="shared" si="3"/>
        <v>0</v>
      </c>
    </row>
    <row r="236" spans="1:8" x14ac:dyDescent="0.2">
      <c r="A236" s="53">
        <f>'r_in_301a.02'!A235</f>
        <v>43399</v>
      </c>
      <c r="B236" s="2">
        <f>'r_in_301a.02'!B235</f>
        <v>55</v>
      </c>
      <c r="C236" s="2">
        <f>'r_in_301a.02'!C235</f>
        <v>262</v>
      </c>
      <c r="D236" s="2">
        <f>'r_in_301a.02'!D235</f>
        <v>86</v>
      </c>
      <c r="E236" s="2">
        <f>'r_in_301a.02'!E235</f>
        <v>37</v>
      </c>
      <c r="G236" s="2">
        <f t="shared" si="3"/>
        <v>1000</v>
      </c>
      <c r="H236" s="2">
        <f t="shared" si="3"/>
        <v>0</v>
      </c>
    </row>
    <row r="237" spans="1:8" x14ac:dyDescent="0.2">
      <c r="A237" s="53">
        <f>'r_in_301a.02'!A236</f>
        <v>43400</v>
      </c>
      <c r="B237" s="2">
        <f>'r_in_301a.02'!B236</f>
        <v>55</v>
      </c>
      <c r="C237" s="2">
        <f>'r_in_301a.02'!C236</f>
        <v>262</v>
      </c>
      <c r="D237" s="2">
        <f>'r_in_301a.02'!D236</f>
        <v>86</v>
      </c>
      <c r="E237" s="2">
        <f>'r_in_301a.02'!E236</f>
        <v>37</v>
      </c>
      <c r="G237" s="2">
        <f t="shared" si="3"/>
        <v>1000</v>
      </c>
      <c r="H237" s="2">
        <f t="shared" si="3"/>
        <v>0</v>
      </c>
    </row>
    <row r="238" spans="1:8" x14ac:dyDescent="0.2">
      <c r="A238" s="53">
        <f>'r_in_301a.02'!A237</f>
        <v>43401</v>
      </c>
      <c r="B238" s="2">
        <f>'r_in_301a.02'!B237</f>
        <v>55</v>
      </c>
      <c r="C238" s="2">
        <f>'r_in_301a.02'!C237</f>
        <v>262</v>
      </c>
      <c r="D238" s="2">
        <f>'r_in_301a.02'!D237</f>
        <v>86</v>
      </c>
      <c r="E238" s="2">
        <f>'r_in_301a.02'!E237</f>
        <v>37</v>
      </c>
      <c r="G238" s="2">
        <f t="shared" si="3"/>
        <v>1000</v>
      </c>
      <c r="H238" s="2">
        <f t="shared" si="3"/>
        <v>0</v>
      </c>
    </row>
    <row r="239" spans="1:8" x14ac:dyDescent="0.2">
      <c r="A239" s="53">
        <f>'r_in_301a.02'!A238</f>
        <v>43402</v>
      </c>
      <c r="B239" s="2">
        <f>'r_in_301a.02'!B238</f>
        <v>55</v>
      </c>
      <c r="C239" s="2">
        <f>'r_in_301a.02'!C238</f>
        <v>262</v>
      </c>
      <c r="D239" s="2">
        <f>'r_in_301a.02'!D238</f>
        <v>86</v>
      </c>
      <c r="E239" s="2">
        <f>'r_in_301a.02'!E238</f>
        <v>37</v>
      </c>
      <c r="G239" s="2">
        <f t="shared" si="3"/>
        <v>1000</v>
      </c>
      <c r="H239" s="2">
        <f t="shared" si="3"/>
        <v>0</v>
      </c>
    </row>
    <row r="240" spans="1:8" x14ac:dyDescent="0.2">
      <c r="A240" s="53">
        <f>'r_in_301a.02'!A239</f>
        <v>43403</v>
      </c>
      <c r="B240" s="2">
        <f>'r_in_301a.02'!B239</f>
        <v>55</v>
      </c>
      <c r="C240" s="2">
        <f>'r_in_301a.02'!C239</f>
        <v>262</v>
      </c>
      <c r="D240" s="2">
        <f>'r_in_301a.02'!D239</f>
        <v>86</v>
      </c>
      <c r="E240" s="2">
        <f>'r_in_301a.02'!E239</f>
        <v>37</v>
      </c>
      <c r="G240" s="2">
        <f t="shared" si="3"/>
        <v>1000</v>
      </c>
      <c r="H240" s="2">
        <f t="shared" si="3"/>
        <v>0</v>
      </c>
    </row>
    <row r="241" spans="1:8" x14ac:dyDescent="0.2">
      <c r="A241" s="53">
        <f>'r_in_301a.02'!A240</f>
        <v>43404</v>
      </c>
      <c r="B241" s="2">
        <f>'r_in_301a.02'!B240</f>
        <v>55</v>
      </c>
      <c r="C241" s="2">
        <f>'r_in_301a.02'!C240</f>
        <v>262</v>
      </c>
      <c r="D241" s="2">
        <f>'r_in_301a.02'!D240</f>
        <v>86</v>
      </c>
      <c r="E241" s="2">
        <f>'r_in_301a.02'!E240</f>
        <v>37</v>
      </c>
      <c r="G241" s="2">
        <f t="shared" si="3"/>
        <v>1000</v>
      </c>
      <c r="H241" s="2">
        <f t="shared" si="3"/>
        <v>0</v>
      </c>
    </row>
    <row r="242" spans="1:8" x14ac:dyDescent="0.2">
      <c r="A242" s="53">
        <f>'r_in_301a.02'!A241</f>
        <v>43405</v>
      </c>
      <c r="B242" s="2">
        <f>'r_in_301a.02'!B241</f>
        <v>55</v>
      </c>
      <c r="C242" s="2">
        <f>'r_in_301a.02'!C241</f>
        <v>262</v>
      </c>
      <c r="D242" s="2">
        <f>'r_in_301a.02'!D241</f>
        <v>86</v>
      </c>
      <c r="E242" s="2">
        <f>'r_in_301a.02'!E241</f>
        <v>37</v>
      </c>
      <c r="G242" s="2">
        <f t="shared" si="3"/>
        <v>0</v>
      </c>
      <c r="H242" s="2">
        <f t="shared" si="3"/>
        <v>1000</v>
      </c>
    </row>
    <row r="243" spans="1:8" x14ac:dyDescent="0.2">
      <c r="A243" s="53">
        <f>'r_in_301a.02'!A242</f>
        <v>43406</v>
      </c>
      <c r="B243" s="2">
        <f>'r_in_301a.02'!B242</f>
        <v>55</v>
      </c>
      <c r="C243" s="2">
        <f>'r_in_301a.02'!C242</f>
        <v>262</v>
      </c>
      <c r="D243" s="2">
        <f>'r_in_301a.02'!D242</f>
        <v>86</v>
      </c>
      <c r="E243" s="2">
        <f>'r_in_301a.02'!E242</f>
        <v>37</v>
      </c>
      <c r="G243" s="2">
        <f t="shared" si="3"/>
        <v>0</v>
      </c>
      <c r="H243" s="2">
        <f t="shared" si="3"/>
        <v>1000</v>
      </c>
    </row>
    <row r="244" spans="1:8" x14ac:dyDescent="0.2">
      <c r="A244" s="53">
        <f>'r_in_301a.02'!A243</f>
        <v>43407</v>
      </c>
      <c r="B244" s="2">
        <f>'r_in_301a.02'!B243</f>
        <v>55</v>
      </c>
      <c r="C244" s="2">
        <f>'r_in_301a.02'!C243</f>
        <v>262</v>
      </c>
      <c r="D244" s="2">
        <f>'r_in_301a.02'!D243</f>
        <v>86</v>
      </c>
      <c r="E244" s="2">
        <f>'r_in_301a.02'!E243</f>
        <v>37</v>
      </c>
      <c r="G244" s="2">
        <f t="shared" si="3"/>
        <v>0</v>
      </c>
      <c r="H244" s="2">
        <f t="shared" si="3"/>
        <v>1000</v>
      </c>
    </row>
    <row r="245" spans="1:8" x14ac:dyDescent="0.2">
      <c r="A245" s="53">
        <f>'r_in_301a.02'!A244</f>
        <v>43408</v>
      </c>
      <c r="B245" s="2">
        <f>'r_in_301a.02'!B244</f>
        <v>55</v>
      </c>
      <c r="C245" s="2">
        <f>'r_in_301a.02'!C244</f>
        <v>262</v>
      </c>
      <c r="D245" s="2">
        <f>'r_in_301a.02'!D244</f>
        <v>86</v>
      </c>
      <c r="E245" s="2">
        <f>'r_in_301a.02'!E244</f>
        <v>37</v>
      </c>
      <c r="G245" s="2">
        <f t="shared" si="3"/>
        <v>0</v>
      </c>
      <c r="H245" s="2">
        <f t="shared" si="3"/>
        <v>1000</v>
      </c>
    </row>
    <row r="246" spans="1:8" x14ac:dyDescent="0.2">
      <c r="A246" s="53">
        <f>'r_in_301a.02'!A245</f>
        <v>43409</v>
      </c>
      <c r="B246" s="2">
        <f>'r_in_301a.02'!B245</f>
        <v>55</v>
      </c>
      <c r="C246" s="2">
        <f>'r_in_301a.02'!C245</f>
        <v>262</v>
      </c>
      <c r="D246" s="2">
        <f>'r_in_301a.02'!D245</f>
        <v>86</v>
      </c>
      <c r="E246" s="2">
        <f>'r_in_301a.02'!E245</f>
        <v>37</v>
      </c>
      <c r="G246" s="2">
        <f t="shared" si="3"/>
        <v>0</v>
      </c>
      <c r="H246" s="2">
        <f t="shared" si="3"/>
        <v>1000</v>
      </c>
    </row>
    <row r="247" spans="1:8" x14ac:dyDescent="0.2">
      <c r="A247" s="53">
        <f>'r_in_301a.02'!A246</f>
        <v>43410</v>
      </c>
      <c r="B247" s="2">
        <f>'r_in_301a.02'!B246</f>
        <v>55</v>
      </c>
      <c r="C247" s="2">
        <f>'r_in_301a.02'!C246</f>
        <v>262</v>
      </c>
      <c r="D247" s="2">
        <f>'r_in_301a.02'!D246</f>
        <v>86</v>
      </c>
      <c r="E247" s="2">
        <f>'r_in_301a.02'!E246</f>
        <v>37</v>
      </c>
      <c r="G247" s="2">
        <f t="shared" si="3"/>
        <v>0</v>
      </c>
      <c r="H247" s="2">
        <f t="shared" si="3"/>
        <v>1000</v>
      </c>
    </row>
    <row r="248" spans="1:8" x14ac:dyDescent="0.2">
      <c r="A248" s="53">
        <f>'r_in_301a.02'!A247</f>
        <v>43411</v>
      </c>
      <c r="B248" s="2">
        <f>'r_in_301a.02'!B247</f>
        <v>55</v>
      </c>
      <c r="C248" s="2">
        <f>'r_in_301a.02'!C247</f>
        <v>262</v>
      </c>
      <c r="D248" s="2">
        <f>'r_in_301a.02'!D247</f>
        <v>86</v>
      </c>
      <c r="E248" s="2">
        <f>'r_in_301a.02'!E247</f>
        <v>37</v>
      </c>
      <c r="G248" s="2">
        <f t="shared" si="3"/>
        <v>0</v>
      </c>
      <c r="H248" s="2">
        <f t="shared" si="3"/>
        <v>1000</v>
      </c>
    </row>
    <row r="249" spans="1:8" x14ac:dyDescent="0.2">
      <c r="A249" s="53">
        <f>'r_in_301a.02'!A248</f>
        <v>43412</v>
      </c>
      <c r="B249" s="2">
        <f>'r_in_301a.02'!B248</f>
        <v>55</v>
      </c>
      <c r="C249" s="2">
        <f>'r_in_301a.02'!C248</f>
        <v>262</v>
      </c>
      <c r="D249" s="2">
        <f>'r_in_301a.02'!D248</f>
        <v>86</v>
      </c>
      <c r="E249" s="2">
        <f>'r_in_301a.02'!E248</f>
        <v>37</v>
      </c>
      <c r="G249" s="2">
        <f t="shared" si="3"/>
        <v>0</v>
      </c>
      <c r="H249" s="2">
        <f t="shared" si="3"/>
        <v>1000</v>
      </c>
    </row>
    <row r="250" spans="1:8" x14ac:dyDescent="0.2">
      <c r="A250" s="53">
        <f>'r_in_301a.02'!A249</f>
        <v>43413</v>
      </c>
      <c r="B250" s="2">
        <f>'r_in_301a.02'!B249</f>
        <v>55</v>
      </c>
      <c r="C250" s="2">
        <f>'r_in_301a.02'!C249</f>
        <v>262</v>
      </c>
      <c r="D250" s="2">
        <f>'r_in_301a.02'!D249</f>
        <v>86</v>
      </c>
      <c r="E250" s="2">
        <f>'r_in_301a.02'!E249</f>
        <v>37</v>
      </c>
      <c r="G250" s="2">
        <f t="shared" si="3"/>
        <v>0</v>
      </c>
      <c r="H250" s="2">
        <f t="shared" si="3"/>
        <v>1000</v>
      </c>
    </row>
    <row r="251" spans="1:8" x14ac:dyDescent="0.2">
      <c r="A251" s="53">
        <f>'r_in_301a.02'!A250</f>
        <v>43414</v>
      </c>
      <c r="B251" s="2">
        <f>'r_in_301a.02'!B250</f>
        <v>55</v>
      </c>
      <c r="C251" s="2">
        <f>'r_in_301a.02'!C250</f>
        <v>262</v>
      </c>
      <c r="D251" s="2">
        <f>'r_in_301a.02'!D250</f>
        <v>86</v>
      </c>
      <c r="E251" s="2">
        <f>'r_in_301a.02'!E250</f>
        <v>37</v>
      </c>
      <c r="G251" s="2">
        <f t="shared" si="3"/>
        <v>0</v>
      </c>
      <c r="H251" s="2">
        <f t="shared" si="3"/>
        <v>1000</v>
      </c>
    </row>
    <row r="252" spans="1:8" x14ac:dyDescent="0.2">
      <c r="A252" s="53">
        <f>'r_in_301a.02'!A251</f>
        <v>43415</v>
      </c>
      <c r="B252" s="2">
        <f>'r_in_301a.02'!B251</f>
        <v>55</v>
      </c>
      <c r="C252" s="2">
        <f>'r_in_301a.02'!C251</f>
        <v>262</v>
      </c>
      <c r="D252" s="2">
        <f>'r_in_301a.02'!D251</f>
        <v>86</v>
      </c>
      <c r="E252" s="2">
        <f>'r_in_301a.02'!E251</f>
        <v>37</v>
      </c>
      <c r="G252" s="2">
        <f t="shared" si="3"/>
        <v>0</v>
      </c>
      <c r="H252" s="2">
        <f t="shared" si="3"/>
        <v>1000</v>
      </c>
    </row>
    <row r="253" spans="1:8" x14ac:dyDescent="0.2">
      <c r="A253" s="53">
        <f>'r_in_301a.02'!A252</f>
        <v>43416</v>
      </c>
      <c r="B253" s="2">
        <f>'r_in_301a.02'!B252</f>
        <v>55</v>
      </c>
      <c r="C253" s="2">
        <f>'r_in_301a.02'!C252</f>
        <v>262</v>
      </c>
      <c r="D253" s="2">
        <f>'r_in_301a.02'!D252</f>
        <v>86</v>
      </c>
      <c r="E253" s="2">
        <f>'r_in_301a.02'!E252</f>
        <v>37</v>
      </c>
      <c r="G253" s="2">
        <f t="shared" si="3"/>
        <v>0</v>
      </c>
      <c r="H253" s="2">
        <f t="shared" si="3"/>
        <v>1000</v>
      </c>
    </row>
    <row r="254" spans="1:8" x14ac:dyDescent="0.2">
      <c r="A254" s="53">
        <f>'r_in_301a.02'!A253</f>
        <v>43417</v>
      </c>
      <c r="B254" s="2">
        <f>'r_in_301a.02'!B253</f>
        <v>55</v>
      </c>
      <c r="C254" s="2">
        <f>'r_in_301a.02'!C253</f>
        <v>262</v>
      </c>
      <c r="D254" s="2">
        <f>'r_in_301a.02'!D253</f>
        <v>86</v>
      </c>
      <c r="E254" s="2">
        <f>'r_in_301a.02'!E253</f>
        <v>37</v>
      </c>
      <c r="G254" s="2">
        <f t="shared" si="3"/>
        <v>0</v>
      </c>
      <c r="H254" s="2">
        <f t="shared" si="3"/>
        <v>1000</v>
      </c>
    </row>
    <row r="255" spans="1:8" x14ac:dyDescent="0.2">
      <c r="A255" s="53">
        <f>'r_in_301a.02'!A254</f>
        <v>43418</v>
      </c>
      <c r="B255" s="2">
        <f>'r_in_301a.02'!B254</f>
        <v>55</v>
      </c>
      <c r="C255" s="2">
        <f>'r_in_301a.02'!C254</f>
        <v>262</v>
      </c>
      <c r="D255" s="2">
        <f>'r_in_301a.02'!D254</f>
        <v>86</v>
      </c>
      <c r="E255" s="2">
        <f>'r_in_301a.02'!E254</f>
        <v>37</v>
      </c>
      <c r="G255" s="2">
        <f t="shared" si="3"/>
        <v>0</v>
      </c>
      <c r="H255" s="2">
        <f t="shared" si="3"/>
        <v>1000</v>
      </c>
    </row>
    <row r="256" spans="1:8" x14ac:dyDescent="0.2">
      <c r="A256" s="53">
        <f>'r_in_301a.02'!A255</f>
        <v>43419</v>
      </c>
      <c r="B256" s="2">
        <f>'r_in_301a.02'!B255</f>
        <v>55</v>
      </c>
      <c r="C256" s="2">
        <f>'r_in_301a.02'!C255</f>
        <v>262</v>
      </c>
      <c r="D256" s="2">
        <f>'r_in_301a.02'!D255</f>
        <v>86</v>
      </c>
      <c r="E256" s="2">
        <f>'r_in_301a.02'!E255</f>
        <v>37</v>
      </c>
      <c r="G256" s="2">
        <f t="shared" si="3"/>
        <v>0</v>
      </c>
      <c r="H256" s="2">
        <f t="shared" si="3"/>
        <v>1000</v>
      </c>
    </row>
    <row r="257" spans="1:8" x14ac:dyDescent="0.2">
      <c r="A257" s="53">
        <f>'r_in_301a.02'!A256</f>
        <v>43420</v>
      </c>
      <c r="B257" s="2">
        <f>'r_in_301a.02'!B256</f>
        <v>55</v>
      </c>
      <c r="C257" s="2">
        <f>'r_in_301a.02'!C256</f>
        <v>262</v>
      </c>
      <c r="D257" s="2">
        <f>'r_in_301a.02'!D256</f>
        <v>86</v>
      </c>
      <c r="E257" s="2">
        <f>'r_in_301a.02'!E256</f>
        <v>37</v>
      </c>
      <c r="G257" s="2">
        <f t="shared" si="3"/>
        <v>0</v>
      </c>
      <c r="H257" s="2">
        <f t="shared" si="3"/>
        <v>1000</v>
      </c>
    </row>
    <row r="258" spans="1:8" x14ac:dyDescent="0.2">
      <c r="A258" s="53">
        <f>'r_in_301a.02'!A257</f>
        <v>43421</v>
      </c>
      <c r="B258" s="2">
        <f>'r_in_301a.02'!B257</f>
        <v>55</v>
      </c>
      <c r="C258" s="2">
        <f>'r_in_301a.02'!C257</f>
        <v>262</v>
      </c>
      <c r="D258" s="2">
        <f>'r_in_301a.02'!D257</f>
        <v>86</v>
      </c>
      <c r="E258" s="2">
        <f>'r_in_301a.02'!E257</f>
        <v>37</v>
      </c>
      <c r="G258" s="2">
        <f t="shared" si="3"/>
        <v>0</v>
      </c>
      <c r="H258" s="2">
        <f t="shared" si="3"/>
        <v>1000</v>
      </c>
    </row>
    <row r="259" spans="1:8" x14ac:dyDescent="0.2">
      <c r="A259" s="53">
        <f>'r_in_301a.02'!A258</f>
        <v>43422</v>
      </c>
      <c r="B259" s="2">
        <f>'r_in_301a.02'!B258</f>
        <v>55</v>
      </c>
      <c r="C259" s="2">
        <f>'r_in_301a.02'!C258</f>
        <v>262</v>
      </c>
      <c r="D259" s="2">
        <f>'r_in_301a.02'!D258</f>
        <v>86</v>
      </c>
      <c r="E259" s="2">
        <f>'r_in_301a.02'!E258</f>
        <v>37</v>
      </c>
      <c r="G259" s="2">
        <f t="shared" si="3"/>
        <v>0</v>
      </c>
      <c r="H259" s="2">
        <f t="shared" si="3"/>
        <v>1000</v>
      </c>
    </row>
    <row r="260" spans="1:8" x14ac:dyDescent="0.2">
      <c r="A260" s="53">
        <f>'r_in_301a.02'!A259</f>
        <v>43423</v>
      </c>
      <c r="B260" s="2">
        <f>'r_in_301a.02'!B259</f>
        <v>55</v>
      </c>
      <c r="C260" s="2">
        <f>'r_in_301a.02'!C259</f>
        <v>262</v>
      </c>
      <c r="D260" s="2">
        <f>'r_in_301a.02'!D259</f>
        <v>86</v>
      </c>
      <c r="E260" s="2">
        <f>'r_in_301a.02'!E259</f>
        <v>37</v>
      </c>
      <c r="G260" s="2">
        <f t="shared" si="3"/>
        <v>0</v>
      </c>
      <c r="H260" s="2">
        <f t="shared" si="3"/>
        <v>1000</v>
      </c>
    </row>
    <row r="261" spans="1:8" x14ac:dyDescent="0.2">
      <c r="A261" s="53">
        <f>'r_in_301a.02'!A260</f>
        <v>43424</v>
      </c>
      <c r="B261" s="2">
        <f>'r_in_301a.02'!B260</f>
        <v>55</v>
      </c>
      <c r="C261" s="2">
        <f>'r_in_301a.02'!C260</f>
        <v>262</v>
      </c>
      <c r="D261" s="2">
        <f>'r_in_301a.02'!D260</f>
        <v>86</v>
      </c>
      <c r="E261" s="2">
        <f>'r_in_301a.02'!E260</f>
        <v>37</v>
      </c>
      <c r="G261" s="2">
        <f t="shared" si="3"/>
        <v>0</v>
      </c>
      <c r="H261" s="2">
        <f t="shared" si="3"/>
        <v>1000</v>
      </c>
    </row>
    <row r="262" spans="1:8" x14ac:dyDescent="0.2">
      <c r="A262" s="53">
        <f>'r_in_301a.02'!A261</f>
        <v>43425</v>
      </c>
      <c r="B262" s="2">
        <f>'r_in_301a.02'!B261</f>
        <v>55</v>
      </c>
      <c r="C262" s="2">
        <f>'r_in_301a.02'!C261</f>
        <v>262</v>
      </c>
      <c r="D262" s="2">
        <f>'r_in_301a.02'!D261</f>
        <v>86</v>
      </c>
      <c r="E262" s="2">
        <f>'r_in_301a.02'!E261</f>
        <v>37</v>
      </c>
      <c r="G262" s="2">
        <f t="shared" si="3"/>
        <v>0</v>
      </c>
      <c r="H262" s="2">
        <f t="shared" si="3"/>
        <v>1000</v>
      </c>
    </row>
    <row r="263" spans="1:8" x14ac:dyDescent="0.2">
      <c r="A263" s="53">
        <f>'r_in_301a.02'!A262</f>
        <v>43426</v>
      </c>
      <c r="B263" s="2">
        <f>'r_in_301a.02'!B262</f>
        <v>55</v>
      </c>
      <c r="C263" s="2">
        <f>'r_in_301a.02'!C262</f>
        <v>262</v>
      </c>
      <c r="D263" s="2">
        <f>'r_in_301a.02'!D262</f>
        <v>86</v>
      </c>
      <c r="E263" s="2">
        <f>'r_in_301a.02'!E262</f>
        <v>37</v>
      </c>
      <c r="G263" s="2">
        <f t="shared" ref="G263:H326" si="4">IF(AND($A263&gt;=G$2,$A263&lt;=G$3),1000,0)</f>
        <v>0</v>
      </c>
      <c r="H263" s="2">
        <f t="shared" si="4"/>
        <v>1000</v>
      </c>
    </row>
    <row r="264" spans="1:8" x14ac:dyDescent="0.2">
      <c r="A264" s="53">
        <f>'r_in_301a.02'!A263</f>
        <v>43427</v>
      </c>
      <c r="B264" s="2">
        <f>'r_in_301a.02'!B263</f>
        <v>55</v>
      </c>
      <c r="C264" s="2">
        <f>'r_in_301a.02'!C263</f>
        <v>262</v>
      </c>
      <c r="D264" s="2">
        <f>'r_in_301a.02'!D263</f>
        <v>86</v>
      </c>
      <c r="E264" s="2">
        <f>'r_in_301a.02'!E263</f>
        <v>37</v>
      </c>
      <c r="G264" s="2">
        <f t="shared" si="4"/>
        <v>0</v>
      </c>
      <c r="H264" s="2">
        <f t="shared" si="4"/>
        <v>1000</v>
      </c>
    </row>
    <row r="265" spans="1:8" x14ac:dyDescent="0.2">
      <c r="A265" s="53">
        <f>'r_in_301a.02'!A264</f>
        <v>43428</v>
      </c>
      <c r="B265" s="2">
        <f>'r_in_301a.02'!B264</f>
        <v>55</v>
      </c>
      <c r="C265" s="2">
        <f>'r_in_301a.02'!C264</f>
        <v>262</v>
      </c>
      <c r="D265" s="2">
        <f>'r_in_301a.02'!D264</f>
        <v>86</v>
      </c>
      <c r="E265" s="2">
        <f>'r_in_301a.02'!E264</f>
        <v>37</v>
      </c>
      <c r="G265" s="2">
        <f t="shared" si="4"/>
        <v>0</v>
      </c>
      <c r="H265" s="2">
        <f t="shared" si="4"/>
        <v>1000</v>
      </c>
    </row>
    <row r="266" spans="1:8" x14ac:dyDescent="0.2">
      <c r="A266" s="53">
        <f>'r_in_301a.02'!A265</f>
        <v>43429</v>
      </c>
      <c r="B266" s="2">
        <f>'r_in_301a.02'!B265</f>
        <v>55</v>
      </c>
      <c r="C266" s="2">
        <f>'r_in_301a.02'!C265</f>
        <v>262</v>
      </c>
      <c r="D266" s="2">
        <f>'r_in_301a.02'!D265</f>
        <v>86</v>
      </c>
      <c r="E266" s="2">
        <f>'r_in_301a.02'!E265</f>
        <v>37</v>
      </c>
      <c r="G266" s="2">
        <f t="shared" si="4"/>
        <v>0</v>
      </c>
      <c r="H266" s="2">
        <f t="shared" si="4"/>
        <v>1000</v>
      </c>
    </row>
    <row r="267" spans="1:8" x14ac:dyDescent="0.2">
      <c r="A267" s="53">
        <f>'r_in_301a.02'!A266</f>
        <v>43430</v>
      </c>
      <c r="B267" s="2">
        <f>'r_in_301a.02'!B266</f>
        <v>55</v>
      </c>
      <c r="C267" s="2">
        <f>'r_in_301a.02'!C266</f>
        <v>262</v>
      </c>
      <c r="D267" s="2">
        <f>'r_in_301a.02'!D266</f>
        <v>86</v>
      </c>
      <c r="E267" s="2">
        <f>'r_in_301a.02'!E266</f>
        <v>37</v>
      </c>
      <c r="G267" s="2">
        <f t="shared" si="4"/>
        <v>0</v>
      </c>
      <c r="H267" s="2">
        <f t="shared" si="4"/>
        <v>1000</v>
      </c>
    </row>
    <row r="268" spans="1:8" x14ac:dyDescent="0.2">
      <c r="A268" s="53">
        <f>'r_in_301a.02'!A267</f>
        <v>43431</v>
      </c>
      <c r="B268" s="2">
        <f>'r_in_301a.02'!B267</f>
        <v>55</v>
      </c>
      <c r="C268" s="2">
        <f>'r_in_301a.02'!C267</f>
        <v>262</v>
      </c>
      <c r="D268" s="2">
        <f>'r_in_301a.02'!D267</f>
        <v>86</v>
      </c>
      <c r="E268" s="2">
        <f>'r_in_301a.02'!E267</f>
        <v>37</v>
      </c>
      <c r="G268" s="2">
        <f t="shared" si="4"/>
        <v>0</v>
      </c>
      <c r="H268" s="2">
        <f t="shared" si="4"/>
        <v>1000</v>
      </c>
    </row>
    <row r="269" spans="1:8" x14ac:dyDescent="0.2">
      <c r="A269" s="53">
        <f>'r_in_301a.02'!A268</f>
        <v>43432</v>
      </c>
      <c r="B269" s="2">
        <f>'r_in_301a.02'!B268</f>
        <v>55</v>
      </c>
      <c r="C269" s="2">
        <f>'r_in_301a.02'!C268</f>
        <v>262</v>
      </c>
      <c r="D269" s="2">
        <f>'r_in_301a.02'!D268</f>
        <v>86</v>
      </c>
      <c r="E269" s="2">
        <f>'r_in_301a.02'!E268</f>
        <v>37</v>
      </c>
      <c r="G269" s="2">
        <f t="shared" si="4"/>
        <v>0</v>
      </c>
      <c r="H269" s="2">
        <f t="shared" si="4"/>
        <v>1000</v>
      </c>
    </row>
    <row r="270" spans="1:8" x14ac:dyDescent="0.2">
      <c r="A270" s="53">
        <f>'r_in_301a.02'!A269</f>
        <v>43433</v>
      </c>
      <c r="B270" s="2">
        <f>'r_in_301a.02'!B269</f>
        <v>55</v>
      </c>
      <c r="C270" s="2">
        <f>'r_in_301a.02'!C269</f>
        <v>262</v>
      </c>
      <c r="D270" s="2">
        <f>'r_in_301a.02'!D269</f>
        <v>86</v>
      </c>
      <c r="E270" s="2">
        <f>'r_in_301a.02'!E269</f>
        <v>37</v>
      </c>
      <c r="G270" s="2">
        <f t="shared" si="4"/>
        <v>0</v>
      </c>
      <c r="H270" s="2">
        <f t="shared" si="4"/>
        <v>1000</v>
      </c>
    </row>
    <row r="271" spans="1:8" x14ac:dyDescent="0.2">
      <c r="A271" s="53">
        <f>'r_in_301a.02'!A270</f>
        <v>43434</v>
      </c>
      <c r="B271" s="2">
        <f>'r_in_301a.02'!B270</f>
        <v>55</v>
      </c>
      <c r="C271" s="2">
        <f>'r_in_301a.02'!C270</f>
        <v>262</v>
      </c>
      <c r="D271" s="2">
        <f>'r_in_301a.02'!D270</f>
        <v>86</v>
      </c>
      <c r="E271" s="2">
        <f>'r_in_301a.02'!E270</f>
        <v>37</v>
      </c>
      <c r="G271" s="2">
        <f t="shared" si="4"/>
        <v>0</v>
      </c>
      <c r="H271" s="2">
        <f t="shared" si="4"/>
        <v>1000</v>
      </c>
    </row>
    <row r="272" spans="1:8" x14ac:dyDescent="0.2">
      <c r="A272" s="53">
        <f>'r_in_301a.02'!A271</f>
        <v>43435</v>
      </c>
      <c r="B272" s="2">
        <f>'r_in_301a.02'!B271</f>
        <v>55</v>
      </c>
      <c r="C272" s="2">
        <f>'r_in_301a.02'!C271</f>
        <v>262</v>
      </c>
      <c r="D272" s="2">
        <f>'r_in_301a.02'!D271</f>
        <v>86</v>
      </c>
      <c r="E272" s="2">
        <f>'r_in_301a.02'!E271</f>
        <v>37</v>
      </c>
      <c r="G272" s="2">
        <f t="shared" si="4"/>
        <v>0</v>
      </c>
      <c r="H272" s="2">
        <f t="shared" si="4"/>
        <v>1000</v>
      </c>
    </row>
    <row r="273" spans="1:8" x14ac:dyDescent="0.2">
      <c r="A273" s="53">
        <f>'r_in_301a.02'!A272</f>
        <v>43436</v>
      </c>
      <c r="B273" s="2">
        <f>'r_in_301a.02'!B272</f>
        <v>55</v>
      </c>
      <c r="C273" s="2">
        <f>'r_in_301a.02'!C272</f>
        <v>262</v>
      </c>
      <c r="D273" s="2">
        <f>'r_in_301a.02'!D272</f>
        <v>86</v>
      </c>
      <c r="E273" s="2">
        <f>'r_in_301a.02'!E272</f>
        <v>37</v>
      </c>
      <c r="G273" s="2">
        <f t="shared" si="4"/>
        <v>0</v>
      </c>
      <c r="H273" s="2">
        <f t="shared" si="4"/>
        <v>1000</v>
      </c>
    </row>
    <row r="274" spans="1:8" x14ac:dyDescent="0.2">
      <c r="A274" s="53">
        <f>'r_in_301a.02'!A273</f>
        <v>43437</v>
      </c>
      <c r="B274" s="2">
        <f>'r_in_301a.02'!B273</f>
        <v>55</v>
      </c>
      <c r="C274" s="2">
        <f>'r_in_301a.02'!C273</f>
        <v>262</v>
      </c>
      <c r="D274" s="2">
        <f>'r_in_301a.02'!D273</f>
        <v>86</v>
      </c>
      <c r="E274" s="2">
        <f>'r_in_301a.02'!E273</f>
        <v>37</v>
      </c>
      <c r="G274" s="2">
        <f t="shared" si="4"/>
        <v>0</v>
      </c>
      <c r="H274" s="2">
        <f t="shared" si="4"/>
        <v>1000</v>
      </c>
    </row>
    <row r="275" spans="1:8" x14ac:dyDescent="0.2">
      <c r="A275" s="53">
        <f>'r_in_301a.02'!A274</f>
        <v>43438</v>
      </c>
      <c r="B275" s="2">
        <f>'r_in_301a.02'!B274</f>
        <v>55</v>
      </c>
      <c r="C275" s="2">
        <f>'r_in_301a.02'!C274</f>
        <v>262</v>
      </c>
      <c r="D275" s="2">
        <f>'r_in_301a.02'!D274</f>
        <v>86</v>
      </c>
      <c r="E275" s="2">
        <f>'r_in_301a.02'!E274</f>
        <v>37</v>
      </c>
      <c r="G275" s="2">
        <f t="shared" si="4"/>
        <v>0</v>
      </c>
      <c r="H275" s="2">
        <f t="shared" si="4"/>
        <v>1000</v>
      </c>
    </row>
    <row r="276" spans="1:8" x14ac:dyDescent="0.2">
      <c r="A276" s="53">
        <f>'r_in_301a.02'!A275</f>
        <v>43439</v>
      </c>
      <c r="B276" s="2">
        <f>'r_in_301a.02'!B275</f>
        <v>55</v>
      </c>
      <c r="C276" s="2">
        <f>'r_in_301a.02'!C275</f>
        <v>262</v>
      </c>
      <c r="D276" s="2">
        <f>'r_in_301a.02'!D275</f>
        <v>86</v>
      </c>
      <c r="E276" s="2">
        <f>'r_in_301a.02'!E275</f>
        <v>37</v>
      </c>
      <c r="G276" s="2">
        <f t="shared" si="4"/>
        <v>0</v>
      </c>
      <c r="H276" s="2">
        <f t="shared" si="4"/>
        <v>1000</v>
      </c>
    </row>
    <row r="277" spans="1:8" x14ac:dyDescent="0.2">
      <c r="A277" s="53">
        <f>'r_in_301a.02'!A276</f>
        <v>43440</v>
      </c>
      <c r="B277" s="2">
        <f>'r_in_301a.02'!B276</f>
        <v>55</v>
      </c>
      <c r="C277" s="2">
        <f>'r_in_301a.02'!C276</f>
        <v>262</v>
      </c>
      <c r="D277" s="2">
        <f>'r_in_301a.02'!D276</f>
        <v>86</v>
      </c>
      <c r="E277" s="2">
        <f>'r_in_301a.02'!E276</f>
        <v>37</v>
      </c>
      <c r="G277" s="2">
        <f t="shared" si="4"/>
        <v>0</v>
      </c>
      <c r="H277" s="2">
        <f t="shared" si="4"/>
        <v>1000</v>
      </c>
    </row>
    <row r="278" spans="1:8" x14ac:dyDescent="0.2">
      <c r="A278" s="53">
        <f>'r_in_301a.02'!A277</f>
        <v>43441</v>
      </c>
      <c r="B278" s="2">
        <f>'r_in_301a.02'!B277</f>
        <v>55</v>
      </c>
      <c r="C278" s="2">
        <f>'r_in_301a.02'!C277</f>
        <v>262</v>
      </c>
      <c r="D278" s="2">
        <f>'r_in_301a.02'!D277</f>
        <v>86</v>
      </c>
      <c r="E278" s="2">
        <f>'r_in_301a.02'!E277</f>
        <v>37</v>
      </c>
      <c r="G278" s="2">
        <f t="shared" si="4"/>
        <v>0</v>
      </c>
      <c r="H278" s="2">
        <f t="shared" si="4"/>
        <v>1000</v>
      </c>
    </row>
    <row r="279" spans="1:8" x14ac:dyDescent="0.2">
      <c r="A279" s="53">
        <f>'r_in_301a.02'!A278</f>
        <v>43442</v>
      </c>
      <c r="B279" s="2">
        <f>'r_in_301a.02'!B278</f>
        <v>55</v>
      </c>
      <c r="C279" s="2">
        <f>'r_in_301a.02'!C278</f>
        <v>262</v>
      </c>
      <c r="D279" s="2">
        <f>'r_in_301a.02'!D278</f>
        <v>86</v>
      </c>
      <c r="E279" s="2">
        <f>'r_in_301a.02'!E278</f>
        <v>37</v>
      </c>
      <c r="G279" s="2">
        <f t="shared" si="4"/>
        <v>0</v>
      </c>
      <c r="H279" s="2">
        <f t="shared" si="4"/>
        <v>1000</v>
      </c>
    </row>
    <row r="280" spans="1:8" x14ac:dyDescent="0.2">
      <c r="A280" s="53">
        <f>'r_in_301a.02'!A279</f>
        <v>43443</v>
      </c>
      <c r="B280" s="2">
        <f>'r_in_301a.02'!B279</f>
        <v>55</v>
      </c>
      <c r="C280" s="2">
        <f>'r_in_301a.02'!C279</f>
        <v>262</v>
      </c>
      <c r="D280" s="2">
        <f>'r_in_301a.02'!D279</f>
        <v>86</v>
      </c>
      <c r="E280" s="2">
        <f>'r_in_301a.02'!E279</f>
        <v>37</v>
      </c>
      <c r="G280" s="2">
        <f t="shared" si="4"/>
        <v>0</v>
      </c>
      <c r="H280" s="2">
        <f t="shared" si="4"/>
        <v>1000</v>
      </c>
    </row>
    <row r="281" spans="1:8" x14ac:dyDescent="0.2">
      <c r="A281" s="53">
        <f>'r_in_301a.02'!A280</f>
        <v>43444</v>
      </c>
      <c r="B281" s="2">
        <f>'r_in_301a.02'!B280</f>
        <v>55</v>
      </c>
      <c r="C281" s="2">
        <f>'r_in_301a.02'!C280</f>
        <v>262</v>
      </c>
      <c r="D281" s="2">
        <f>'r_in_301a.02'!D280</f>
        <v>86</v>
      </c>
      <c r="E281" s="2">
        <f>'r_in_301a.02'!E280</f>
        <v>37</v>
      </c>
      <c r="G281" s="2">
        <f t="shared" si="4"/>
        <v>0</v>
      </c>
      <c r="H281" s="2">
        <f t="shared" si="4"/>
        <v>1000</v>
      </c>
    </row>
    <row r="282" spans="1:8" x14ac:dyDescent="0.2">
      <c r="A282" s="53">
        <f>'r_in_301a.02'!A281</f>
        <v>43445</v>
      </c>
      <c r="B282" s="2">
        <f>'r_in_301a.02'!B281</f>
        <v>55</v>
      </c>
      <c r="C282" s="2">
        <f>'r_in_301a.02'!C281</f>
        <v>262</v>
      </c>
      <c r="D282" s="2">
        <f>'r_in_301a.02'!D281</f>
        <v>86</v>
      </c>
      <c r="E282" s="2">
        <f>'r_in_301a.02'!E281</f>
        <v>37</v>
      </c>
      <c r="G282" s="2">
        <f t="shared" si="4"/>
        <v>0</v>
      </c>
      <c r="H282" s="2">
        <f t="shared" si="4"/>
        <v>1000</v>
      </c>
    </row>
    <row r="283" spans="1:8" x14ac:dyDescent="0.2">
      <c r="A283" s="53">
        <f>'r_in_301a.02'!A282</f>
        <v>43446</v>
      </c>
      <c r="B283" s="2">
        <f>'r_in_301a.02'!B282</f>
        <v>62</v>
      </c>
      <c r="C283" s="2">
        <f>'r_in_301a.02'!C282</f>
        <v>262</v>
      </c>
      <c r="D283" s="2">
        <f>'r_in_301a.02'!D282</f>
        <v>86</v>
      </c>
      <c r="E283" s="2">
        <f>'r_in_301a.02'!E282</f>
        <v>37</v>
      </c>
      <c r="G283" s="2">
        <f t="shared" si="4"/>
        <v>0</v>
      </c>
      <c r="H283" s="2">
        <f t="shared" si="4"/>
        <v>1000</v>
      </c>
    </row>
    <row r="284" spans="1:8" x14ac:dyDescent="0.2">
      <c r="A284" s="53">
        <f>'r_in_301a.02'!A283</f>
        <v>43447</v>
      </c>
      <c r="B284" s="2">
        <f>'r_in_301a.02'!B283</f>
        <v>62</v>
      </c>
      <c r="C284" s="2">
        <f>'r_in_301a.02'!C283</f>
        <v>262</v>
      </c>
      <c r="D284" s="2">
        <f>'r_in_301a.02'!D283</f>
        <v>86</v>
      </c>
      <c r="E284" s="2">
        <f>'r_in_301a.02'!E283</f>
        <v>37</v>
      </c>
      <c r="G284" s="2">
        <f t="shared" si="4"/>
        <v>0</v>
      </c>
      <c r="H284" s="2">
        <f t="shared" si="4"/>
        <v>1000</v>
      </c>
    </row>
    <row r="285" spans="1:8" x14ac:dyDescent="0.2">
      <c r="A285" s="53">
        <f>'r_in_301a.02'!A284</f>
        <v>43448</v>
      </c>
      <c r="B285" s="2">
        <f>'r_in_301a.02'!B284</f>
        <v>62</v>
      </c>
      <c r="C285" s="2">
        <f>'r_in_301a.02'!C284</f>
        <v>262</v>
      </c>
      <c r="D285" s="2">
        <f>'r_in_301a.02'!D284</f>
        <v>86</v>
      </c>
      <c r="E285" s="2">
        <f>'r_in_301a.02'!E284</f>
        <v>37</v>
      </c>
      <c r="G285" s="2">
        <f t="shared" si="4"/>
        <v>0</v>
      </c>
      <c r="H285" s="2">
        <f t="shared" si="4"/>
        <v>1000</v>
      </c>
    </row>
    <row r="286" spans="1:8" x14ac:dyDescent="0.2">
      <c r="A286" s="53">
        <f>'r_in_301a.02'!A285</f>
        <v>43449</v>
      </c>
      <c r="B286" s="2">
        <f>'r_in_301a.02'!B285</f>
        <v>62</v>
      </c>
      <c r="C286" s="2">
        <f>'r_in_301a.02'!C285</f>
        <v>262</v>
      </c>
      <c r="D286" s="2">
        <f>'r_in_301a.02'!D285</f>
        <v>86</v>
      </c>
      <c r="E286" s="2">
        <f>'r_in_301a.02'!E285</f>
        <v>37</v>
      </c>
      <c r="G286" s="2">
        <f t="shared" si="4"/>
        <v>0</v>
      </c>
      <c r="H286" s="2">
        <f t="shared" si="4"/>
        <v>1000</v>
      </c>
    </row>
    <row r="287" spans="1:8" x14ac:dyDescent="0.2">
      <c r="A287" s="53">
        <f>'r_in_301a.02'!A286</f>
        <v>43450</v>
      </c>
      <c r="B287" s="2">
        <f>'r_in_301a.02'!B286</f>
        <v>62</v>
      </c>
      <c r="C287" s="2">
        <f>'r_in_301a.02'!C286</f>
        <v>262</v>
      </c>
      <c r="D287" s="2">
        <f>'r_in_301a.02'!D286</f>
        <v>86</v>
      </c>
      <c r="E287" s="2">
        <f>'r_in_301a.02'!E286</f>
        <v>37</v>
      </c>
      <c r="G287" s="2">
        <f t="shared" si="4"/>
        <v>0</v>
      </c>
      <c r="H287" s="2">
        <f t="shared" si="4"/>
        <v>1000</v>
      </c>
    </row>
    <row r="288" spans="1:8" x14ac:dyDescent="0.2">
      <c r="A288" s="53">
        <f>'r_in_301a.02'!A287</f>
        <v>43451</v>
      </c>
      <c r="B288" s="2">
        <f>'r_in_301a.02'!B287</f>
        <v>62</v>
      </c>
      <c r="C288" s="2">
        <f>'r_in_301a.02'!C287</f>
        <v>262</v>
      </c>
      <c r="D288" s="2">
        <f>'r_in_301a.02'!D287</f>
        <v>86</v>
      </c>
      <c r="E288" s="2">
        <f>'r_in_301a.02'!E287</f>
        <v>37</v>
      </c>
      <c r="G288" s="2">
        <f t="shared" si="4"/>
        <v>0</v>
      </c>
      <c r="H288" s="2">
        <f t="shared" si="4"/>
        <v>1000</v>
      </c>
    </row>
    <row r="289" spans="1:8" x14ac:dyDescent="0.2">
      <c r="A289" s="53">
        <f>'r_in_301a.02'!A288</f>
        <v>43452</v>
      </c>
      <c r="B289" s="2">
        <f>'r_in_301a.02'!B288</f>
        <v>62</v>
      </c>
      <c r="C289" s="2">
        <f>'r_in_301a.02'!C288</f>
        <v>262</v>
      </c>
      <c r="D289" s="2">
        <f>'r_in_301a.02'!D288</f>
        <v>86</v>
      </c>
      <c r="E289" s="2">
        <f>'r_in_301a.02'!E288</f>
        <v>37</v>
      </c>
      <c r="G289" s="2">
        <f t="shared" si="4"/>
        <v>0</v>
      </c>
      <c r="H289" s="2">
        <f t="shared" si="4"/>
        <v>1000</v>
      </c>
    </row>
    <row r="290" spans="1:8" x14ac:dyDescent="0.2">
      <c r="A290" s="53">
        <f>'r_in_301a.02'!A289</f>
        <v>43453</v>
      </c>
      <c r="B290" s="2">
        <f>'r_in_301a.02'!B289</f>
        <v>62</v>
      </c>
      <c r="C290" s="2">
        <f>'r_in_301a.02'!C289</f>
        <v>262</v>
      </c>
      <c r="D290" s="2">
        <f>'r_in_301a.02'!D289</f>
        <v>86</v>
      </c>
      <c r="E290" s="2">
        <f>'r_in_301a.02'!E289</f>
        <v>37</v>
      </c>
      <c r="G290" s="2">
        <f t="shared" si="4"/>
        <v>0</v>
      </c>
      <c r="H290" s="2">
        <f t="shared" si="4"/>
        <v>1000</v>
      </c>
    </row>
    <row r="291" spans="1:8" x14ac:dyDescent="0.2">
      <c r="A291" s="53">
        <f>'r_in_301a.02'!A290</f>
        <v>43454</v>
      </c>
      <c r="B291" s="2">
        <f>'r_in_301a.02'!B290</f>
        <v>62</v>
      </c>
      <c r="C291" s="2">
        <f>'r_in_301a.02'!C290</f>
        <v>262</v>
      </c>
      <c r="D291" s="2">
        <f>'r_in_301a.02'!D290</f>
        <v>86</v>
      </c>
      <c r="E291" s="2">
        <f>'r_in_301a.02'!E290</f>
        <v>37</v>
      </c>
      <c r="G291" s="2">
        <f t="shared" si="4"/>
        <v>0</v>
      </c>
      <c r="H291" s="2">
        <f t="shared" si="4"/>
        <v>1000</v>
      </c>
    </row>
    <row r="292" spans="1:8" x14ac:dyDescent="0.2">
      <c r="A292" s="53">
        <f>'r_in_301a.02'!A291</f>
        <v>43455</v>
      </c>
      <c r="B292" s="2">
        <f>'r_in_301a.02'!B291</f>
        <v>62</v>
      </c>
      <c r="C292" s="2">
        <f>'r_in_301a.02'!C291</f>
        <v>262</v>
      </c>
      <c r="D292" s="2">
        <f>'r_in_301a.02'!D291</f>
        <v>86</v>
      </c>
      <c r="E292" s="2">
        <f>'r_in_301a.02'!E291</f>
        <v>37</v>
      </c>
      <c r="G292" s="2">
        <f t="shared" si="4"/>
        <v>0</v>
      </c>
      <c r="H292" s="2">
        <f t="shared" si="4"/>
        <v>1000</v>
      </c>
    </row>
    <row r="293" spans="1:8" x14ac:dyDescent="0.2">
      <c r="A293" s="53">
        <f>'r_in_301a.02'!A292</f>
        <v>43456</v>
      </c>
      <c r="B293" s="2">
        <f>'r_in_301a.02'!B292</f>
        <v>62</v>
      </c>
      <c r="C293" s="2">
        <f>'r_in_301a.02'!C292</f>
        <v>262</v>
      </c>
      <c r="D293" s="2">
        <f>'r_in_301a.02'!D292</f>
        <v>86</v>
      </c>
      <c r="E293" s="2">
        <f>'r_in_301a.02'!E292</f>
        <v>37</v>
      </c>
      <c r="G293" s="2">
        <f t="shared" si="4"/>
        <v>0</v>
      </c>
      <c r="H293" s="2">
        <f t="shared" si="4"/>
        <v>1000</v>
      </c>
    </row>
    <row r="294" spans="1:8" x14ac:dyDescent="0.2">
      <c r="A294" s="53">
        <f>'r_in_301a.02'!A293</f>
        <v>43457</v>
      </c>
      <c r="B294" s="2">
        <f>'r_in_301a.02'!B293</f>
        <v>62</v>
      </c>
      <c r="C294" s="2">
        <f>'r_in_301a.02'!C293</f>
        <v>262</v>
      </c>
      <c r="D294" s="2">
        <f>'r_in_301a.02'!D293</f>
        <v>86</v>
      </c>
      <c r="E294" s="2">
        <f>'r_in_301a.02'!E293</f>
        <v>37</v>
      </c>
      <c r="G294" s="2">
        <f t="shared" si="4"/>
        <v>0</v>
      </c>
      <c r="H294" s="2">
        <f t="shared" si="4"/>
        <v>1000</v>
      </c>
    </row>
    <row r="295" spans="1:8" x14ac:dyDescent="0.2">
      <c r="A295" s="53">
        <f>'r_in_301a.02'!A294</f>
        <v>43458</v>
      </c>
      <c r="B295" s="2">
        <f>'r_in_301a.02'!B294</f>
        <v>62</v>
      </c>
      <c r="C295" s="2">
        <f>'r_in_301a.02'!C294</f>
        <v>262</v>
      </c>
      <c r="D295" s="2">
        <f>'r_in_301a.02'!D294</f>
        <v>86</v>
      </c>
      <c r="E295" s="2">
        <f>'r_in_301a.02'!E294</f>
        <v>37</v>
      </c>
      <c r="G295" s="2">
        <f t="shared" si="4"/>
        <v>0</v>
      </c>
      <c r="H295" s="2">
        <f t="shared" si="4"/>
        <v>1000</v>
      </c>
    </row>
    <row r="296" spans="1:8" x14ac:dyDescent="0.2">
      <c r="A296" s="53">
        <f>'r_in_301a.02'!A295</f>
        <v>43459</v>
      </c>
      <c r="B296" s="2">
        <f>'r_in_301a.02'!B295</f>
        <v>62</v>
      </c>
      <c r="C296" s="2">
        <f>'r_in_301a.02'!C295</f>
        <v>262</v>
      </c>
      <c r="D296" s="2">
        <f>'r_in_301a.02'!D295</f>
        <v>86</v>
      </c>
      <c r="E296" s="2">
        <f>'r_in_301a.02'!E295</f>
        <v>37</v>
      </c>
      <c r="G296" s="2">
        <f t="shared" si="4"/>
        <v>0</v>
      </c>
      <c r="H296" s="2">
        <f t="shared" si="4"/>
        <v>1000</v>
      </c>
    </row>
    <row r="297" spans="1:8" x14ac:dyDescent="0.2">
      <c r="A297" s="53">
        <f>'r_in_301a.02'!A296</f>
        <v>43460</v>
      </c>
      <c r="B297" s="2">
        <f>'r_in_301a.02'!B296</f>
        <v>62</v>
      </c>
      <c r="C297" s="2">
        <f>'r_in_301a.02'!C296</f>
        <v>262</v>
      </c>
      <c r="D297" s="2">
        <f>'r_in_301a.02'!D296</f>
        <v>86</v>
      </c>
      <c r="E297" s="2">
        <f>'r_in_301a.02'!E296</f>
        <v>37</v>
      </c>
      <c r="G297" s="2">
        <f t="shared" si="4"/>
        <v>0</v>
      </c>
      <c r="H297" s="2">
        <f t="shared" si="4"/>
        <v>1000</v>
      </c>
    </row>
    <row r="298" spans="1:8" x14ac:dyDescent="0.2">
      <c r="A298" s="53">
        <f>'r_in_301a.02'!A297</f>
        <v>43461</v>
      </c>
      <c r="B298" s="2">
        <f>'r_in_301a.02'!B297</f>
        <v>62</v>
      </c>
      <c r="C298" s="2">
        <f>'r_in_301a.02'!C297</f>
        <v>262</v>
      </c>
      <c r="D298" s="2">
        <f>'r_in_301a.02'!D297</f>
        <v>86</v>
      </c>
      <c r="E298" s="2">
        <f>'r_in_301a.02'!E297</f>
        <v>37</v>
      </c>
      <c r="G298" s="2">
        <f t="shared" si="4"/>
        <v>0</v>
      </c>
      <c r="H298" s="2">
        <f t="shared" si="4"/>
        <v>1000</v>
      </c>
    </row>
    <row r="299" spans="1:8" x14ac:dyDescent="0.2">
      <c r="A299" s="53">
        <f>'r_in_301a.02'!A298</f>
        <v>43462</v>
      </c>
      <c r="B299" s="2">
        <f>'r_in_301a.02'!B298</f>
        <v>62</v>
      </c>
      <c r="C299" s="2">
        <f>'r_in_301a.02'!C298</f>
        <v>262</v>
      </c>
      <c r="D299" s="2">
        <f>'r_in_301a.02'!D298</f>
        <v>86</v>
      </c>
      <c r="E299" s="2">
        <f>'r_in_301a.02'!E298</f>
        <v>37</v>
      </c>
      <c r="G299" s="2">
        <f t="shared" si="4"/>
        <v>0</v>
      </c>
      <c r="H299" s="2">
        <f t="shared" si="4"/>
        <v>1000</v>
      </c>
    </row>
    <row r="300" spans="1:8" x14ac:dyDescent="0.2">
      <c r="A300" s="53">
        <f>'r_in_301a.02'!A299</f>
        <v>43463</v>
      </c>
      <c r="B300" s="2">
        <f>'r_in_301a.02'!B299</f>
        <v>62</v>
      </c>
      <c r="C300" s="2">
        <f>'r_in_301a.02'!C299</f>
        <v>262</v>
      </c>
      <c r="D300" s="2">
        <f>'r_in_301a.02'!D299</f>
        <v>86</v>
      </c>
      <c r="E300" s="2">
        <f>'r_in_301a.02'!E299</f>
        <v>37</v>
      </c>
      <c r="G300" s="2">
        <f t="shared" si="4"/>
        <v>0</v>
      </c>
      <c r="H300" s="2">
        <f t="shared" si="4"/>
        <v>1000</v>
      </c>
    </row>
    <row r="301" spans="1:8" x14ac:dyDescent="0.2">
      <c r="A301" s="53">
        <f>'r_in_301a.02'!A300</f>
        <v>43464</v>
      </c>
      <c r="B301" s="2">
        <f>'r_in_301a.02'!B300</f>
        <v>62</v>
      </c>
      <c r="C301" s="2">
        <f>'r_in_301a.02'!C300</f>
        <v>262</v>
      </c>
      <c r="D301" s="2">
        <f>'r_in_301a.02'!D300</f>
        <v>86</v>
      </c>
      <c r="E301" s="2">
        <f>'r_in_301a.02'!E300</f>
        <v>37</v>
      </c>
      <c r="G301" s="2">
        <f t="shared" si="4"/>
        <v>0</v>
      </c>
      <c r="H301" s="2">
        <f t="shared" si="4"/>
        <v>1000</v>
      </c>
    </row>
    <row r="302" spans="1:8" x14ac:dyDescent="0.2">
      <c r="A302" s="53">
        <f>'r_in_301a.02'!A301</f>
        <v>43465</v>
      </c>
      <c r="B302" s="2">
        <f>'r_in_301a.02'!B301</f>
        <v>62</v>
      </c>
      <c r="C302" s="2">
        <f>'r_in_301a.02'!C301</f>
        <v>262</v>
      </c>
      <c r="D302" s="2">
        <f>'r_in_301a.02'!D301</f>
        <v>86</v>
      </c>
      <c r="E302" s="2">
        <f>'r_in_301a.02'!E301</f>
        <v>37</v>
      </c>
      <c r="G302" s="2">
        <f t="shared" si="4"/>
        <v>0</v>
      </c>
      <c r="H302" s="2">
        <f t="shared" si="4"/>
        <v>1000</v>
      </c>
    </row>
    <row r="303" spans="1:8" x14ac:dyDescent="0.2">
      <c r="A303" s="53">
        <f>'r_in_301a.02'!A302</f>
        <v>43466</v>
      </c>
      <c r="B303" s="2">
        <f>'r_in_301a.02'!B302</f>
        <v>62</v>
      </c>
      <c r="C303" s="2">
        <f>'r_in_301a.02'!C302</f>
        <v>262</v>
      </c>
      <c r="D303" s="2">
        <f>'r_in_301a.02'!D302</f>
        <v>86</v>
      </c>
      <c r="E303" s="2">
        <f>'r_in_301a.02'!E302</f>
        <v>37</v>
      </c>
      <c r="G303" s="2">
        <f t="shared" si="4"/>
        <v>0</v>
      </c>
      <c r="H303" s="2">
        <f t="shared" si="4"/>
        <v>1000</v>
      </c>
    </row>
    <row r="304" spans="1:8" x14ac:dyDescent="0.2">
      <c r="A304" s="53">
        <f>'r_in_301a.02'!A303</f>
        <v>43467</v>
      </c>
      <c r="B304" s="2">
        <f>'r_in_301a.02'!B303</f>
        <v>62</v>
      </c>
      <c r="C304" s="2">
        <f>'r_in_301a.02'!C303</f>
        <v>262</v>
      </c>
      <c r="D304" s="2">
        <f>'r_in_301a.02'!D303</f>
        <v>86</v>
      </c>
      <c r="E304" s="2">
        <f>'r_in_301a.02'!E303</f>
        <v>37</v>
      </c>
      <c r="G304" s="2">
        <f t="shared" si="4"/>
        <v>0</v>
      </c>
      <c r="H304" s="2">
        <f t="shared" si="4"/>
        <v>1000</v>
      </c>
    </row>
    <row r="305" spans="1:8" x14ac:dyDescent="0.2">
      <c r="A305" s="53">
        <f>'r_in_301a.02'!A304</f>
        <v>43468</v>
      </c>
      <c r="B305" s="2">
        <f>'r_in_301a.02'!B304</f>
        <v>62</v>
      </c>
      <c r="C305" s="2">
        <f>'r_in_301a.02'!C304</f>
        <v>262</v>
      </c>
      <c r="D305" s="2">
        <f>'r_in_301a.02'!D304</f>
        <v>86</v>
      </c>
      <c r="E305" s="2">
        <f>'r_in_301a.02'!E304</f>
        <v>37</v>
      </c>
      <c r="G305" s="2">
        <f t="shared" si="4"/>
        <v>0</v>
      </c>
      <c r="H305" s="2">
        <f t="shared" si="4"/>
        <v>1000</v>
      </c>
    </row>
    <row r="306" spans="1:8" x14ac:dyDescent="0.2">
      <c r="A306" s="53">
        <f>'r_in_301a.02'!A305</f>
        <v>43469</v>
      </c>
      <c r="B306" s="2">
        <f>'r_in_301a.02'!B305</f>
        <v>62</v>
      </c>
      <c r="C306" s="2">
        <f>'r_in_301a.02'!C305</f>
        <v>262</v>
      </c>
      <c r="D306" s="2">
        <f>'r_in_301a.02'!D305</f>
        <v>86</v>
      </c>
      <c r="E306" s="2">
        <f>'r_in_301a.02'!E305</f>
        <v>37</v>
      </c>
      <c r="G306" s="2">
        <f t="shared" si="4"/>
        <v>0</v>
      </c>
      <c r="H306" s="2">
        <f t="shared" si="4"/>
        <v>1000</v>
      </c>
    </row>
    <row r="307" spans="1:8" x14ac:dyDescent="0.2">
      <c r="A307" s="53">
        <f>'r_in_301a.02'!A306</f>
        <v>43470</v>
      </c>
      <c r="B307" s="2">
        <f>'r_in_301a.02'!B306</f>
        <v>62</v>
      </c>
      <c r="C307" s="2">
        <f>'r_in_301a.02'!C306</f>
        <v>262</v>
      </c>
      <c r="D307" s="2">
        <f>'r_in_301a.02'!D306</f>
        <v>86</v>
      </c>
      <c r="E307" s="2">
        <f>'r_in_301a.02'!E306</f>
        <v>37</v>
      </c>
      <c r="G307" s="2">
        <f t="shared" si="4"/>
        <v>0</v>
      </c>
      <c r="H307" s="2">
        <f t="shared" si="4"/>
        <v>1000</v>
      </c>
    </row>
    <row r="308" spans="1:8" x14ac:dyDescent="0.2">
      <c r="A308" s="53">
        <f>'r_in_301a.02'!A307</f>
        <v>43471</v>
      </c>
      <c r="B308" s="2">
        <f>'r_in_301a.02'!B307</f>
        <v>62</v>
      </c>
      <c r="C308" s="2">
        <f>'r_in_301a.02'!C307</f>
        <v>262</v>
      </c>
      <c r="D308" s="2">
        <f>'r_in_301a.02'!D307</f>
        <v>86</v>
      </c>
      <c r="E308" s="2">
        <f>'r_in_301a.02'!E307</f>
        <v>37</v>
      </c>
      <c r="G308" s="2">
        <f t="shared" si="4"/>
        <v>0</v>
      </c>
      <c r="H308" s="2">
        <f t="shared" si="4"/>
        <v>1000</v>
      </c>
    </row>
    <row r="309" spans="1:8" x14ac:dyDescent="0.2">
      <c r="A309" s="53">
        <f>'r_in_301a.02'!A308</f>
        <v>43472</v>
      </c>
      <c r="B309" s="2">
        <f>'r_in_301a.02'!B308</f>
        <v>62</v>
      </c>
      <c r="C309" s="2">
        <f>'r_in_301a.02'!C308</f>
        <v>262</v>
      </c>
      <c r="D309" s="2">
        <f>'r_in_301a.02'!D308</f>
        <v>86</v>
      </c>
      <c r="E309" s="2">
        <f>'r_in_301a.02'!E308</f>
        <v>37</v>
      </c>
      <c r="G309" s="2">
        <f t="shared" si="4"/>
        <v>0</v>
      </c>
      <c r="H309" s="2">
        <f t="shared" si="4"/>
        <v>1000</v>
      </c>
    </row>
    <row r="310" spans="1:8" x14ac:dyDescent="0.2">
      <c r="A310" s="53">
        <f>'r_in_301a.02'!A309</f>
        <v>43473</v>
      </c>
      <c r="B310" s="2">
        <f>'r_in_301a.02'!B309</f>
        <v>62</v>
      </c>
      <c r="C310" s="2">
        <f>'r_in_301a.02'!C309</f>
        <v>262</v>
      </c>
      <c r="D310" s="2">
        <f>'r_in_301a.02'!D309</f>
        <v>86</v>
      </c>
      <c r="E310" s="2">
        <f>'r_in_301a.02'!E309</f>
        <v>37</v>
      </c>
      <c r="G310" s="2">
        <f t="shared" si="4"/>
        <v>0</v>
      </c>
      <c r="H310" s="2">
        <f t="shared" si="4"/>
        <v>1000</v>
      </c>
    </row>
    <row r="311" spans="1:8" x14ac:dyDescent="0.2">
      <c r="A311" s="53">
        <f>'r_in_301a.02'!A310</f>
        <v>43474</v>
      </c>
      <c r="B311" s="2">
        <f>'r_in_301a.02'!B310</f>
        <v>62</v>
      </c>
      <c r="C311" s="2">
        <f>'r_in_301a.02'!C310</f>
        <v>262</v>
      </c>
      <c r="D311" s="2">
        <f>'r_in_301a.02'!D310</f>
        <v>86</v>
      </c>
      <c r="E311" s="2">
        <f>'r_in_301a.02'!E310</f>
        <v>37</v>
      </c>
      <c r="G311" s="2">
        <f t="shared" si="4"/>
        <v>0</v>
      </c>
      <c r="H311" s="2">
        <f t="shared" si="4"/>
        <v>1000</v>
      </c>
    </row>
    <row r="312" spans="1:8" x14ac:dyDescent="0.2">
      <c r="A312" s="53">
        <f>'r_in_301a.02'!A311</f>
        <v>43475</v>
      </c>
      <c r="B312" s="2">
        <f>'r_in_301a.02'!B311</f>
        <v>62</v>
      </c>
      <c r="C312" s="2">
        <f>'r_in_301a.02'!C311</f>
        <v>262</v>
      </c>
      <c r="D312" s="2">
        <f>'r_in_301a.02'!D311</f>
        <v>86</v>
      </c>
      <c r="E312" s="2">
        <f>'r_in_301a.02'!E311</f>
        <v>37</v>
      </c>
      <c r="G312" s="2">
        <f t="shared" si="4"/>
        <v>0</v>
      </c>
      <c r="H312" s="2">
        <f t="shared" si="4"/>
        <v>1000</v>
      </c>
    </row>
    <row r="313" spans="1:8" x14ac:dyDescent="0.2">
      <c r="A313" s="53">
        <f>'r_in_301a.02'!A312</f>
        <v>43476</v>
      </c>
      <c r="B313" s="2">
        <f>'r_in_301a.02'!B312</f>
        <v>62</v>
      </c>
      <c r="C313" s="2">
        <f>'r_in_301a.02'!C312</f>
        <v>262</v>
      </c>
      <c r="D313" s="2">
        <f>'r_in_301a.02'!D312</f>
        <v>86</v>
      </c>
      <c r="E313" s="2">
        <f>'r_in_301a.02'!E312</f>
        <v>37</v>
      </c>
      <c r="G313" s="2">
        <f t="shared" si="4"/>
        <v>0</v>
      </c>
      <c r="H313" s="2">
        <f t="shared" si="4"/>
        <v>1000</v>
      </c>
    </row>
    <row r="314" spans="1:8" x14ac:dyDescent="0.2">
      <c r="A314" s="53">
        <f>'r_in_301a.02'!A313</f>
        <v>43477</v>
      </c>
      <c r="B314" s="2">
        <f>'r_in_301a.02'!B313</f>
        <v>62</v>
      </c>
      <c r="C314" s="2">
        <f>'r_in_301a.02'!C313</f>
        <v>262</v>
      </c>
      <c r="D314" s="2">
        <f>'r_in_301a.02'!D313</f>
        <v>86</v>
      </c>
      <c r="E314" s="2">
        <f>'r_in_301a.02'!E313</f>
        <v>37</v>
      </c>
      <c r="G314" s="2">
        <f t="shared" si="4"/>
        <v>0</v>
      </c>
      <c r="H314" s="2">
        <f t="shared" si="4"/>
        <v>1000</v>
      </c>
    </row>
    <row r="315" spans="1:8" x14ac:dyDescent="0.2">
      <c r="A315" s="53">
        <f>'r_in_301a.02'!A314</f>
        <v>43478</v>
      </c>
      <c r="B315" s="2">
        <f>'r_in_301a.02'!B314</f>
        <v>62</v>
      </c>
      <c r="C315" s="2">
        <f>'r_in_301a.02'!C314</f>
        <v>262</v>
      </c>
      <c r="D315" s="2">
        <f>'r_in_301a.02'!D314</f>
        <v>86</v>
      </c>
      <c r="E315" s="2">
        <f>'r_in_301a.02'!E314</f>
        <v>37</v>
      </c>
      <c r="G315" s="2">
        <f t="shared" si="4"/>
        <v>0</v>
      </c>
      <c r="H315" s="2">
        <f t="shared" si="4"/>
        <v>1000</v>
      </c>
    </row>
    <row r="316" spans="1:8" x14ac:dyDescent="0.2">
      <c r="A316" s="53">
        <f>'r_in_301a.02'!A315</f>
        <v>43479</v>
      </c>
      <c r="B316" s="2">
        <f>'r_in_301a.02'!B315</f>
        <v>62</v>
      </c>
      <c r="C316" s="2">
        <f>'r_in_301a.02'!C315</f>
        <v>262</v>
      </c>
      <c r="D316" s="2">
        <f>'r_in_301a.02'!D315</f>
        <v>86</v>
      </c>
      <c r="E316" s="2">
        <f>'r_in_301a.02'!E315</f>
        <v>37</v>
      </c>
      <c r="G316" s="2">
        <f t="shared" si="4"/>
        <v>0</v>
      </c>
      <c r="H316" s="2">
        <f t="shared" si="4"/>
        <v>1000</v>
      </c>
    </row>
    <row r="317" spans="1:8" x14ac:dyDescent="0.2">
      <c r="A317" s="53">
        <f>'r_in_301a.02'!A316</f>
        <v>43480</v>
      </c>
      <c r="B317" s="2">
        <f>'r_in_301a.02'!B316</f>
        <v>62</v>
      </c>
      <c r="C317" s="2">
        <f>'r_in_301a.02'!C316</f>
        <v>262</v>
      </c>
      <c r="D317" s="2">
        <f>'r_in_301a.02'!D316</f>
        <v>86</v>
      </c>
      <c r="E317" s="2">
        <f>'r_in_301a.02'!E316</f>
        <v>37</v>
      </c>
      <c r="G317" s="2">
        <f t="shared" si="4"/>
        <v>0</v>
      </c>
      <c r="H317" s="2">
        <f t="shared" si="4"/>
        <v>1000</v>
      </c>
    </row>
    <row r="318" spans="1:8" x14ac:dyDescent="0.2">
      <c r="A318" s="53">
        <f>'r_in_301a.02'!A317</f>
        <v>43481</v>
      </c>
      <c r="B318" s="2">
        <f>'r_in_301a.02'!B317</f>
        <v>62</v>
      </c>
      <c r="C318" s="2">
        <f>'r_in_301a.02'!C317</f>
        <v>262</v>
      </c>
      <c r="D318" s="2">
        <f>'r_in_301a.02'!D317</f>
        <v>86</v>
      </c>
      <c r="E318" s="2">
        <f>'r_in_301a.02'!E317</f>
        <v>37</v>
      </c>
      <c r="G318" s="2">
        <f t="shared" si="4"/>
        <v>0</v>
      </c>
      <c r="H318" s="2">
        <f t="shared" si="4"/>
        <v>1000</v>
      </c>
    </row>
    <row r="319" spans="1:8" x14ac:dyDescent="0.2">
      <c r="A319" s="53">
        <f>'r_in_301a.02'!A318</f>
        <v>43482</v>
      </c>
      <c r="B319" s="2">
        <f>'r_in_301a.02'!B318</f>
        <v>62</v>
      </c>
      <c r="C319" s="2">
        <f>'r_in_301a.02'!C318</f>
        <v>262</v>
      </c>
      <c r="D319" s="2">
        <f>'r_in_301a.02'!D318</f>
        <v>86</v>
      </c>
      <c r="E319" s="2">
        <f>'r_in_301a.02'!E318</f>
        <v>37</v>
      </c>
      <c r="G319" s="2">
        <f t="shared" si="4"/>
        <v>0</v>
      </c>
      <c r="H319" s="2">
        <f t="shared" si="4"/>
        <v>1000</v>
      </c>
    </row>
    <row r="320" spans="1:8" x14ac:dyDescent="0.2">
      <c r="A320" s="53">
        <f>'r_in_301a.02'!A319</f>
        <v>43483</v>
      </c>
      <c r="B320" s="2">
        <f>'r_in_301a.02'!B319</f>
        <v>62</v>
      </c>
      <c r="C320" s="2">
        <f>'r_in_301a.02'!C319</f>
        <v>262</v>
      </c>
      <c r="D320" s="2">
        <f>'r_in_301a.02'!D319</f>
        <v>86</v>
      </c>
      <c r="E320" s="2">
        <f>'r_in_301a.02'!E319</f>
        <v>37</v>
      </c>
      <c r="G320" s="2">
        <f t="shared" si="4"/>
        <v>0</v>
      </c>
      <c r="H320" s="2">
        <f t="shared" si="4"/>
        <v>1000</v>
      </c>
    </row>
    <row r="321" spans="1:8" x14ac:dyDescent="0.2">
      <c r="A321" s="53">
        <f>'r_in_301a.02'!A320</f>
        <v>43484</v>
      </c>
      <c r="B321" s="2">
        <f>'r_in_301a.02'!B320</f>
        <v>62</v>
      </c>
      <c r="C321" s="2">
        <f>'r_in_301a.02'!C320</f>
        <v>262</v>
      </c>
      <c r="D321" s="2">
        <f>'r_in_301a.02'!D320</f>
        <v>86</v>
      </c>
      <c r="E321" s="2">
        <f>'r_in_301a.02'!E320</f>
        <v>37</v>
      </c>
      <c r="G321" s="2">
        <f t="shared" si="4"/>
        <v>0</v>
      </c>
      <c r="H321" s="2">
        <f t="shared" si="4"/>
        <v>1000</v>
      </c>
    </row>
    <row r="322" spans="1:8" x14ac:dyDescent="0.2">
      <c r="A322" s="53">
        <f>'r_in_301a.02'!A321</f>
        <v>43485</v>
      </c>
      <c r="B322" s="2">
        <f>'r_in_301a.02'!B321</f>
        <v>62</v>
      </c>
      <c r="C322" s="2">
        <f>'r_in_301a.02'!C321</f>
        <v>262</v>
      </c>
      <c r="D322" s="2">
        <f>'r_in_301a.02'!D321</f>
        <v>86</v>
      </c>
      <c r="E322" s="2">
        <f>'r_in_301a.02'!E321</f>
        <v>37</v>
      </c>
      <c r="G322" s="2">
        <f t="shared" si="4"/>
        <v>0</v>
      </c>
      <c r="H322" s="2">
        <f t="shared" si="4"/>
        <v>1000</v>
      </c>
    </row>
    <row r="323" spans="1:8" x14ac:dyDescent="0.2">
      <c r="A323" s="53">
        <f>'r_in_301a.02'!A322</f>
        <v>43486</v>
      </c>
      <c r="B323" s="2">
        <f>'r_in_301a.02'!B322</f>
        <v>62</v>
      </c>
      <c r="C323" s="2">
        <f>'r_in_301a.02'!C322</f>
        <v>262</v>
      </c>
      <c r="D323" s="2">
        <f>'r_in_301a.02'!D322</f>
        <v>87</v>
      </c>
      <c r="E323" s="2">
        <f>'r_in_301a.02'!E322</f>
        <v>37</v>
      </c>
      <c r="G323" s="2">
        <f t="shared" si="4"/>
        <v>0</v>
      </c>
      <c r="H323" s="2">
        <f t="shared" si="4"/>
        <v>1000</v>
      </c>
    </row>
    <row r="324" spans="1:8" x14ac:dyDescent="0.2">
      <c r="A324" s="53">
        <f>'r_in_301a.02'!A323</f>
        <v>43487</v>
      </c>
      <c r="B324" s="2">
        <f>'r_in_301a.02'!B323</f>
        <v>62</v>
      </c>
      <c r="C324" s="2">
        <f>'r_in_301a.02'!C323</f>
        <v>262</v>
      </c>
      <c r="D324" s="2">
        <f>'r_in_301a.02'!D323</f>
        <v>88</v>
      </c>
      <c r="E324" s="2">
        <f>'r_in_301a.02'!E323</f>
        <v>37</v>
      </c>
      <c r="G324" s="2">
        <f t="shared" si="4"/>
        <v>0</v>
      </c>
      <c r="H324" s="2">
        <f t="shared" si="4"/>
        <v>1000</v>
      </c>
    </row>
    <row r="325" spans="1:8" x14ac:dyDescent="0.2">
      <c r="A325" s="53">
        <f>'r_in_301a.02'!A324</f>
        <v>43488</v>
      </c>
      <c r="B325" s="2">
        <f>'r_in_301a.02'!B324</f>
        <v>62</v>
      </c>
      <c r="C325" s="2">
        <f>'r_in_301a.02'!C324</f>
        <v>262</v>
      </c>
      <c r="D325" s="2">
        <f>'r_in_301a.02'!D324</f>
        <v>90</v>
      </c>
      <c r="E325" s="2">
        <f>'r_in_301a.02'!E324</f>
        <v>37</v>
      </c>
      <c r="G325" s="2">
        <f t="shared" si="4"/>
        <v>0</v>
      </c>
      <c r="H325" s="2">
        <f t="shared" si="4"/>
        <v>1000</v>
      </c>
    </row>
    <row r="326" spans="1:8" x14ac:dyDescent="0.2">
      <c r="A326" s="53">
        <f>'r_in_301a.02'!A325</f>
        <v>43489</v>
      </c>
      <c r="B326" s="2">
        <f>'r_in_301a.02'!B325</f>
        <v>62</v>
      </c>
      <c r="C326" s="2">
        <f>'r_in_301a.02'!C325</f>
        <v>262</v>
      </c>
      <c r="D326" s="2">
        <f>'r_in_301a.02'!D325</f>
        <v>91</v>
      </c>
      <c r="E326" s="2">
        <f>'r_in_301a.02'!E325</f>
        <v>37</v>
      </c>
      <c r="G326" s="2">
        <f t="shared" si="4"/>
        <v>0</v>
      </c>
      <c r="H326" s="2">
        <f t="shared" si="4"/>
        <v>1000</v>
      </c>
    </row>
    <row r="327" spans="1:8" x14ac:dyDescent="0.2">
      <c r="A327" s="53">
        <f>'r_in_301a.02'!A326</f>
        <v>43490</v>
      </c>
      <c r="B327" s="2">
        <f>'r_in_301a.02'!B326</f>
        <v>62</v>
      </c>
      <c r="C327" s="2">
        <f>'r_in_301a.02'!C326</f>
        <v>262</v>
      </c>
      <c r="D327" s="2">
        <f>'r_in_301a.02'!D326</f>
        <v>92</v>
      </c>
      <c r="E327" s="2">
        <f>'r_in_301a.02'!E326</f>
        <v>37</v>
      </c>
      <c r="G327" s="2">
        <f t="shared" ref="G327:H390" si="5">IF(AND($A327&gt;=G$2,$A327&lt;=G$3),1000,0)</f>
        <v>0</v>
      </c>
      <c r="H327" s="2">
        <f t="shared" si="5"/>
        <v>1000</v>
      </c>
    </row>
    <row r="328" spans="1:8" x14ac:dyDescent="0.2">
      <c r="A328" s="53">
        <f>'r_in_301a.02'!A327</f>
        <v>43491</v>
      </c>
      <c r="B328" s="2">
        <f>'r_in_301a.02'!B327</f>
        <v>62</v>
      </c>
      <c r="C328" s="2">
        <f>'r_in_301a.02'!C327</f>
        <v>262</v>
      </c>
      <c r="D328" s="2">
        <f>'r_in_301a.02'!D327</f>
        <v>92</v>
      </c>
      <c r="E328" s="2">
        <f>'r_in_301a.02'!E327</f>
        <v>37</v>
      </c>
      <c r="G328" s="2">
        <f t="shared" si="5"/>
        <v>0</v>
      </c>
      <c r="H328" s="2">
        <f t="shared" si="5"/>
        <v>1000</v>
      </c>
    </row>
    <row r="329" spans="1:8" x14ac:dyDescent="0.2">
      <c r="A329" s="53">
        <f>'r_in_301a.02'!A328</f>
        <v>43492</v>
      </c>
      <c r="B329" s="2">
        <f>'r_in_301a.02'!B328</f>
        <v>62</v>
      </c>
      <c r="C329" s="2">
        <f>'r_in_301a.02'!C328</f>
        <v>262</v>
      </c>
      <c r="D329" s="2">
        <f>'r_in_301a.02'!D328</f>
        <v>92</v>
      </c>
      <c r="E329" s="2">
        <f>'r_in_301a.02'!E328</f>
        <v>37</v>
      </c>
      <c r="G329" s="2">
        <f t="shared" si="5"/>
        <v>0</v>
      </c>
      <c r="H329" s="2">
        <f t="shared" si="5"/>
        <v>1000</v>
      </c>
    </row>
    <row r="330" spans="1:8" x14ac:dyDescent="0.2">
      <c r="A330" s="53">
        <f>'r_in_301a.02'!A329</f>
        <v>43493</v>
      </c>
      <c r="B330" s="2">
        <f>'r_in_301a.02'!B329</f>
        <v>62</v>
      </c>
      <c r="C330" s="2">
        <f>'r_in_301a.02'!C329</f>
        <v>262</v>
      </c>
      <c r="D330" s="2">
        <f>'r_in_301a.02'!D329</f>
        <v>92</v>
      </c>
      <c r="E330" s="2">
        <f>'r_in_301a.02'!E329</f>
        <v>37</v>
      </c>
      <c r="G330" s="2">
        <f t="shared" si="5"/>
        <v>0</v>
      </c>
      <c r="H330" s="2">
        <f t="shared" si="5"/>
        <v>1000</v>
      </c>
    </row>
    <row r="331" spans="1:8" x14ac:dyDescent="0.2">
      <c r="A331" s="53">
        <f>'r_in_301a.02'!A330</f>
        <v>43494</v>
      </c>
      <c r="B331" s="2">
        <f>'r_in_301a.02'!B330</f>
        <v>62</v>
      </c>
      <c r="C331" s="2">
        <f>'r_in_301a.02'!C330</f>
        <v>262</v>
      </c>
      <c r="D331" s="2">
        <f>'r_in_301a.02'!D330</f>
        <v>92</v>
      </c>
      <c r="E331" s="2">
        <f>'r_in_301a.02'!E330</f>
        <v>37</v>
      </c>
      <c r="G331" s="2">
        <f t="shared" si="5"/>
        <v>0</v>
      </c>
      <c r="H331" s="2">
        <f t="shared" si="5"/>
        <v>1000</v>
      </c>
    </row>
    <row r="332" spans="1:8" x14ac:dyDescent="0.2">
      <c r="A332" s="53">
        <f>'r_in_301a.02'!A331</f>
        <v>43495</v>
      </c>
      <c r="B332" s="2">
        <f>'r_in_301a.02'!B331</f>
        <v>62</v>
      </c>
      <c r="C332" s="2">
        <f>'r_in_301a.02'!C331</f>
        <v>262</v>
      </c>
      <c r="D332" s="2">
        <f>'r_in_301a.02'!D331</f>
        <v>92</v>
      </c>
      <c r="E332" s="2">
        <f>'r_in_301a.02'!E331</f>
        <v>37</v>
      </c>
      <c r="G332" s="2">
        <f t="shared" si="5"/>
        <v>0</v>
      </c>
      <c r="H332" s="2">
        <f t="shared" si="5"/>
        <v>1000</v>
      </c>
    </row>
    <row r="333" spans="1:8" x14ac:dyDescent="0.2">
      <c r="A333" s="53">
        <f>'r_in_301a.02'!A332</f>
        <v>43496</v>
      </c>
      <c r="B333" s="2">
        <f>'r_in_301a.02'!B332</f>
        <v>62</v>
      </c>
      <c r="C333" s="2">
        <f>'r_in_301a.02'!C332</f>
        <v>262</v>
      </c>
      <c r="D333" s="2">
        <f>'r_in_301a.02'!D332</f>
        <v>92</v>
      </c>
      <c r="E333" s="2">
        <f>'r_in_301a.02'!E332</f>
        <v>37</v>
      </c>
      <c r="G333" s="2">
        <f t="shared" si="5"/>
        <v>0</v>
      </c>
      <c r="H333" s="2">
        <f t="shared" si="5"/>
        <v>1000</v>
      </c>
    </row>
    <row r="334" spans="1:8" x14ac:dyDescent="0.2">
      <c r="A334" s="53">
        <f>'r_in_301a.02'!A333</f>
        <v>43497</v>
      </c>
      <c r="B334" s="2">
        <f>'r_in_301a.02'!B333</f>
        <v>62</v>
      </c>
      <c r="C334" s="2">
        <f>'r_in_301a.02'!C333</f>
        <v>262</v>
      </c>
      <c r="D334" s="2">
        <f>'r_in_301a.02'!D333</f>
        <v>92</v>
      </c>
      <c r="E334" s="2">
        <f>'r_in_301a.02'!E333</f>
        <v>37</v>
      </c>
      <c r="G334" s="2">
        <f t="shared" si="5"/>
        <v>0</v>
      </c>
      <c r="H334" s="2">
        <f t="shared" si="5"/>
        <v>1000</v>
      </c>
    </row>
    <row r="335" spans="1:8" x14ac:dyDescent="0.2">
      <c r="A335" s="53">
        <f>'r_in_301a.02'!A334</f>
        <v>43498</v>
      </c>
      <c r="B335" s="2">
        <f>'r_in_301a.02'!B334</f>
        <v>62</v>
      </c>
      <c r="C335" s="2">
        <f>'r_in_301a.02'!C334</f>
        <v>262</v>
      </c>
      <c r="D335" s="2">
        <f>'r_in_301a.02'!D334</f>
        <v>92</v>
      </c>
      <c r="E335" s="2">
        <f>'r_in_301a.02'!E334</f>
        <v>37</v>
      </c>
      <c r="G335" s="2">
        <f t="shared" si="5"/>
        <v>0</v>
      </c>
      <c r="H335" s="2">
        <f t="shared" si="5"/>
        <v>1000</v>
      </c>
    </row>
    <row r="336" spans="1:8" x14ac:dyDescent="0.2">
      <c r="A336" s="53">
        <f>'r_in_301a.02'!A335</f>
        <v>43499</v>
      </c>
      <c r="B336" s="2">
        <f>'r_in_301a.02'!B335</f>
        <v>62</v>
      </c>
      <c r="C336" s="2">
        <f>'r_in_301a.02'!C335</f>
        <v>262</v>
      </c>
      <c r="D336" s="2">
        <f>'r_in_301a.02'!D335</f>
        <v>92</v>
      </c>
      <c r="E336" s="2">
        <f>'r_in_301a.02'!E335</f>
        <v>37</v>
      </c>
      <c r="G336" s="2">
        <f t="shared" si="5"/>
        <v>0</v>
      </c>
      <c r="H336" s="2">
        <f t="shared" si="5"/>
        <v>1000</v>
      </c>
    </row>
    <row r="337" spans="1:8" x14ac:dyDescent="0.2">
      <c r="A337" s="53">
        <f>'r_in_301a.02'!A336</f>
        <v>43500</v>
      </c>
      <c r="B337" s="2">
        <f>'r_in_301a.02'!B336</f>
        <v>62</v>
      </c>
      <c r="C337" s="2">
        <f>'r_in_301a.02'!C336</f>
        <v>262</v>
      </c>
      <c r="D337" s="2">
        <f>'r_in_301a.02'!D336</f>
        <v>92</v>
      </c>
      <c r="E337" s="2">
        <f>'r_in_301a.02'!E336</f>
        <v>37</v>
      </c>
      <c r="G337" s="2">
        <f t="shared" si="5"/>
        <v>0</v>
      </c>
      <c r="H337" s="2">
        <f t="shared" si="5"/>
        <v>1000</v>
      </c>
    </row>
    <row r="338" spans="1:8" x14ac:dyDescent="0.2">
      <c r="A338" s="53">
        <f>'r_in_301a.02'!A337</f>
        <v>43501</v>
      </c>
      <c r="B338" s="2">
        <f>'r_in_301a.02'!B337</f>
        <v>62</v>
      </c>
      <c r="C338" s="2">
        <f>'r_in_301a.02'!C337</f>
        <v>262</v>
      </c>
      <c r="D338" s="2">
        <f>'r_in_301a.02'!D337</f>
        <v>92</v>
      </c>
      <c r="E338" s="2">
        <f>'r_in_301a.02'!E337</f>
        <v>37</v>
      </c>
      <c r="G338" s="2">
        <f t="shared" si="5"/>
        <v>0</v>
      </c>
      <c r="H338" s="2">
        <f t="shared" si="5"/>
        <v>1000</v>
      </c>
    </row>
    <row r="339" spans="1:8" x14ac:dyDescent="0.2">
      <c r="A339" s="53">
        <f>'r_in_301a.02'!A338</f>
        <v>43502</v>
      </c>
      <c r="B339" s="2">
        <f>'r_in_301a.02'!B338</f>
        <v>62</v>
      </c>
      <c r="C339" s="2">
        <f>'r_in_301a.02'!C338</f>
        <v>262</v>
      </c>
      <c r="D339" s="2">
        <f>'r_in_301a.02'!D338</f>
        <v>92</v>
      </c>
      <c r="E339" s="2">
        <f>'r_in_301a.02'!E338</f>
        <v>37</v>
      </c>
      <c r="G339" s="2">
        <f t="shared" si="5"/>
        <v>0</v>
      </c>
      <c r="H339" s="2">
        <f t="shared" si="5"/>
        <v>1000</v>
      </c>
    </row>
    <row r="340" spans="1:8" x14ac:dyDescent="0.2">
      <c r="A340" s="53">
        <f>'r_in_301a.02'!A339</f>
        <v>43503</v>
      </c>
      <c r="B340" s="2">
        <f>'r_in_301a.02'!B339</f>
        <v>62</v>
      </c>
      <c r="C340" s="2">
        <f>'r_in_301a.02'!C339</f>
        <v>262</v>
      </c>
      <c r="D340" s="2">
        <f>'r_in_301a.02'!D339</f>
        <v>92</v>
      </c>
      <c r="E340" s="2">
        <f>'r_in_301a.02'!E339</f>
        <v>37</v>
      </c>
      <c r="G340" s="2">
        <f t="shared" si="5"/>
        <v>0</v>
      </c>
      <c r="H340" s="2">
        <f t="shared" si="5"/>
        <v>1000</v>
      </c>
    </row>
    <row r="341" spans="1:8" x14ac:dyDescent="0.2">
      <c r="A341" s="53">
        <f>'r_in_301a.02'!A340</f>
        <v>43504</v>
      </c>
      <c r="B341" s="2">
        <f>'r_in_301a.02'!B340</f>
        <v>62</v>
      </c>
      <c r="C341" s="2">
        <f>'r_in_301a.02'!C340</f>
        <v>262</v>
      </c>
      <c r="D341" s="2">
        <f>'r_in_301a.02'!D340</f>
        <v>92</v>
      </c>
      <c r="E341" s="2">
        <f>'r_in_301a.02'!E340</f>
        <v>37</v>
      </c>
      <c r="G341" s="2">
        <f t="shared" si="5"/>
        <v>0</v>
      </c>
      <c r="H341" s="2">
        <f t="shared" si="5"/>
        <v>1000</v>
      </c>
    </row>
    <row r="342" spans="1:8" x14ac:dyDescent="0.2">
      <c r="A342" s="53">
        <f>'r_in_301a.02'!A341</f>
        <v>43505</v>
      </c>
      <c r="B342" s="2">
        <f>'r_in_301a.02'!B341</f>
        <v>62</v>
      </c>
      <c r="C342" s="2">
        <f>'r_in_301a.02'!C341</f>
        <v>262</v>
      </c>
      <c r="D342" s="2">
        <f>'r_in_301a.02'!D341</f>
        <v>92</v>
      </c>
      <c r="E342" s="2">
        <f>'r_in_301a.02'!E341</f>
        <v>37</v>
      </c>
      <c r="G342" s="2">
        <f t="shared" si="5"/>
        <v>0</v>
      </c>
      <c r="H342" s="2">
        <f t="shared" si="5"/>
        <v>1000</v>
      </c>
    </row>
    <row r="343" spans="1:8" x14ac:dyDescent="0.2">
      <c r="A343" s="53">
        <f>'r_in_301a.02'!A342</f>
        <v>43506</v>
      </c>
      <c r="B343" s="2">
        <f>'r_in_301a.02'!B342</f>
        <v>62</v>
      </c>
      <c r="C343" s="2">
        <f>'r_in_301a.02'!C342</f>
        <v>262</v>
      </c>
      <c r="D343" s="2">
        <f>'r_in_301a.02'!D342</f>
        <v>92</v>
      </c>
      <c r="E343" s="2">
        <f>'r_in_301a.02'!E342</f>
        <v>37</v>
      </c>
      <c r="G343" s="2">
        <f t="shared" si="5"/>
        <v>0</v>
      </c>
      <c r="H343" s="2">
        <f t="shared" si="5"/>
        <v>1000</v>
      </c>
    </row>
    <row r="344" spans="1:8" x14ac:dyDescent="0.2">
      <c r="A344" s="53">
        <f>'r_in_301a.02'!A343</f>
        <v>43507</v>
      </c>
      <c r="B344" s="2">
        <f>'r_in_301a.02'!B343</f>
        <v>62</v>
      </c>
      <c r="C344" s="2">
        <f>'r_in_301a.02'!C343</f>
        <v>262</v>
      </c>
      <c r="D344" s="2">
        <f>'r_in_301a.02'!D343</f>
        <v>92</v>
      </c>
      <c r="E344" s="2">
        <f>'r_in_301a.02'!E343</f>
        <v>37</v>
      </c>
      <c r="G344" s="2">
        <f t="shared" si="5"/>
        <v>0</v>
      </c>
      <c r="H344" s="2">
        <f t="shared" si="5"/>
        <v>1000</v>
      </c>
    </row>
    <row r="345" spans="1:8" x14ac:dyDescent="0.2">
      <c r="A345" s="53">
        <f>'r_in_301a.02'!A344</f>
        <v>43508</v>
      </c>
      <c r="B345" s="2">
        <f>'r_in_301a.02'!B344</f>
        <v>62</v>
      </c>
      <c r="C345" s="2">
        <f>'r_in_301a.02'!C344</f>
        <v>262</v>
      </c>
      <c r="D345" s="2">
        <f>'r_in_301a.02'!D344</f>
        <v>92</v>
      </c>
      <c r="E345" s="2">
        <f>'r_in_301a.02'!E344</f>
        <v>37</v>
      </c>
      <c r="G345" s="2">
        <f t="shared" si="5"/>
        <v>0</v>
      </c>
      <c r="H345" s="2">
        <f t="shared" si="5"/>
        <v>1000</v>
      </c>
    </row>
    <row r="346" spans="1:8" x14ac:dyDescent="0.2">
      <c r="A346" s="53">
        <f>'r_in_301a.02'!A345</f>
        <v>43509</v>
      </c>
      <c r="B346" s="2">
        <f>'r_in_301a.02'!B345</f>
        <v>62</v>
      </c>
      <c r="C346" s="2">
        <f>'r_in_301a.02'!C345</f>
        <v>262</v>
      </c>
      <c r="D346" s="2">
        <f>'r_in_301a.02'!D345</f>
        <v>92</v>
      </c>
      <c r="E346" s="2">
        <f>'r_in_301a.02'!E345</f>
        <v>37</v>
      </c>
      <c r="G346" s="2">
        <f t="shared" si="5"/>
        <v>0</v>
      </c>
      <c r="H346" s="2">
        <f t="shared" si="5"/>
        <v>1000</v>
      </c>
    </row>
    <row r="347" spans="1:8" x14ac:dyDescent="0.2">
      <c r="A347" s="53">
        <f>'r_in_301a.02'!A346</f>
        <v>43510</v>
      </c>
      <c r="B347" s="2">
        <f>'r_in_301a.02'!B346</f>
        <v>62</v>
      </c>
      <c r="C347" s="2">
        <f>'r_in_301a.02'!C346</f>
        <v>262</v>
      </c>
      <c r="D347" s="2">
        <f>'r_in_301a.02'!D346</f>
        <v>92</v>
      </c>
      <c r="E347" s="2">
        <f>'r_in_301a.02'!E346</f>
        <v>37</v>
      </c>
      <c r="G347" s="2">
        <f t="shared" si="5"/>
        <v>0</v>
      </c>
      <c r="H347" s="2">
        <f t="shared" si="5"/>
        <v>1000</v>
      </c>
    </row>
    <row r="348" spans="1:8" x14ac:dyDescent="0.2">
      <c r="A348" s="53">
        <f>'r_in_301a.02'!A347</f>
        <v>43511</v>
      </c>
      <c r="B348" s="2">
        <f>'r_in_301a.02'!B347</f>
        <v>62</v>
      </c>
      <c r="C348" s="2">
        <f>'r_in_301a.02'!C347</f>
        <v>262</v>
      </c>
      <c r="D348" s="2">
        <f>'r_in_301a.02'!D347</f>
        <v>92</v>
      </c>
      <c r="E348" s="2">
        <f>'r_in_301a.02'!E347</f>
        <v>37</v>
      </c>
      <c r="G348" s="2">
        <f t="shared" si="5"/>
        <v>0</v>
      </c>
      <c r="H348" s="2">
        <f t="shared" si="5"/>
        <v>1000</v>
      </c>
    </row>
    <row r="349" spans="1:8" x14ac:dyDescent="0.2">
      <c r="A349" s="53">
        <f>'r_in_301a.02'!A348</f>
        <v>43512</v>
      </c>
      <c r="B349" s="2">
        <f>'r_in_301a.02'!B348</f>
        <v>62</v>
      </c>
      <c r="C349" s="2">
        <f>'r_in_301a.02'!C348</f>
        <v>262</v>
      </c>
      <c r="D349" s="2">
        <f>'r_in_301a.02'!D348</f>
        <v>92</v>
      </c>
      <c r="E349" s="2">
        <f>'r_in_301a.02'!E348</f>
        <v>37</v>
      </c>
      <c r="G349" s="2">
        <f t="shared" si="5"/>
        <v>0</v>
      </c>
      <c r="H349" s="2">
        <f t="shared" si="5"/>
        <v>1000</v>
      </c>
    </row>
    <row r="350" spans="1:8" x14ac:dyDescent="0.2">
      <c r="A350" s="53">
        <f>'r_in_301a.02'!A349</f>
        <v>43513</v>
      </c>
      <c r="B350" s="2">
        <f>'r_in_301a.02'!B349</f>
        <v>62</v>
      </c>
      <c r="C350" s="2">
        <f>'r_in_301a.02'!C349</f>
        <v>262</v>
      </c>
      <c r="D350" s="2">
        <f>'r_in_301a.02'!D349</f>
        <v>92</v>
      </c>
      <c r="E350" s="2">
        <f>'r_in_301a.02'!E349</f>
        <v>37</v>
      </c>
      <c r="G350" s="2">
        <f t="shared" si="5"/>
        <v>0</v>
      </c>
      <c r="H350" s="2">
        <f t="shared" si="5"/>
        <v>1000</v>
      </c>
    </row>
    <row r="351" spans="1:8" x14ac:dyDescent="0.2">
      <c r="A351" s="53">
        <f>'r_in_301a.02'!A350</f>
        <v>43514</v>
      </c>
      <c r="B351" s="2">
        <f>'r_in_301a.02'!B350</f>
        <v>62</v>
      </c>
      <c r="C351" s="2">
        <f>'r_in_301a.02'!C350</f>
        <v>262</v>
      </c>
      <c r="D351" s="2">
        <f>'r_in_301a.02'!D350</f>
        <v>92</v>
      </c>
      <c r="E351" s="2">
        <f>'r_in_301a.02'!E350</f>
        <v>37</v>
      </c>
      <c r="G351" s="2">
        <f t="shared" si="5"/>
        <v>0</v>
      </c>
      <c r="H351" s="2">
        <f t="shared" si="5"/>
        <v>1000</v>
      </c>
    </row>
    <row r="352" spans="1:8" x14ac:dyDescent="0.2">
      <c r="A352" s="53">
        <f>'r_in_301a.02'!A351</f>
        <v>43515</v>
      </c>
      <c r="B352" s="2">
        <f>'r_in_301a.02'!B351</f>
        <v>62</v>
      </c>
      <c r="C352" s="2">
        <f>'r_in_301a.02'!C351</f>
        <v>262</v>
      </c>
      <c r="D352" s="2">
        <f>'r_in_301a.02'!D351</f>
        <v>92</v>
      </c>
      <c r="E352" s="2">
        <f>'r_in_301a.02'!E351</f>
        <v>37</v>
      </c>
      <c r="G352" s="2">
        <f t="shared" si="5"/>
        <v>0</v>
      </c>
      <c r="H352" s="2">
        <f t="shared" si="5"/>
        <v>1000</v>
      </c>
    </row>
    <row r="353" spans="1:8" x14ac:dyDescent="0.2">
      <c r="A353" s="53">
        <f>'r_in_301a.02'!A352</f>
        <v>43516</v>
      </c>
      <c r="B353" s="2">
        <f>'r_in_301a.02'!B352</f>
        <v>62</v>
      </c>
      <c r="C353" s="2">
        <f>'r_in_301a.02'!C352</f>
        <v>262</v>
      </c>
      <c r="D353" s="2">
        <f>'r_in_301a.02'!D352</f>
        <v>92</v>
      </c>
      <c r="E353" s="2">
        <f>'r_in_301a.02'!E352</f>
        <v>37</v>
      </c>
      <c r="G353" s="2">
        <f t="shared" si="5"/>
        <v>0</v>
      </c>
      <c r="H353" s="2">
        <f t="shared" si="5"/>
        <v>1000</v>
      </c>
    </row>
    <row r="354" spans="1:8" x14ac:dyDescent="0.2">
      <c r="A354" s="53">
        <f>'r_in_301a.02'!A353</f>
        <v>43517</v>
      </c>
      <c r="B354" s="2">
        <f>'r_in_301a.02'!B353</f>
        <v>62</v>
      </c>
      <c r="C354" s="2">
        <f>'r_in_301a.02'!C353</f>
        <v>262</v>
      </c>
      <c r="D354" s="2">
        <f>'r_in_301a.02'!D353</f>
        <v>92</v>
      </c>
      <c r="E354" s="2">
        <f>'r_in_301a.02'!E353</f>
        <v>37</v>
      </c>
      <c r="G354" s="2">
        <f t="shared" si="5"/>
        <v>0</v>
      </c>
      <c r="H354" s="2">
        <f t="shared" si="5"/>
        <v>1000</v>
      </c>
    </row>
    <row r="355" spans="1:8" x14ac:dyDescent="0.2">
      <c r="A355" s="53">
        <f>'r_in_301a.02'!A354</f>
        <v>43518</v>
      </c>
      <c r="B355" s="2">
        <f>'r_in_301a.02'!B354</f>
        <v>62</v>
      </c>
      <c r="C355" s="2">
        <f>'r_in_301a.02'!C354</f>
        <v>262</v>
      </c>
      <c r="D355" s="2">
        <f>'r_in_301a.02'!D354</f>
        <v>92</v>
      </c>
      <c r="E355" s="2">
        <f>'r_in_301a.02'!E354</f>
        <v>37</v>
      </c>
      <c r="G355" s="2">
        <f t="shared" si="5"/>
        <v>0</v>
      </c>
      <c r="H355" s="2">
        <f t="shared" si="5"/>
        <v>1000</v>
      </c>
    </row>
    <row r="356" spans="1:8" x14ac:dyDescent="0.2">
      <c r="A356" s="53">
        <f>'r_in_301a.02'!A355</f>
        <v>43519</v>
      </c>
      <c r="B356" s="2">
        <f>'r_in_301a.02'!B355</f>
        <v>62</v>
      </c>
      <c r="C356" s="2">
        <f>'r_in_301a.02'!C355</f>
        <v>262</v>
      </c>
      <c r="D356" s="2">
        <f>'r_in_301a.02'!D355</f>
        <v>92</v>
      </c>
      <c r="E356" s="2">
        <f>'r_in_301a.02'!E355</f>
        <v>37</v>
      </c>
      <c r="G356" s="2">
        <f t="shared" si="5"/>
        <v>0</v>
      </c>
      <c r="H356" s="2">
        <f t="shared" si="5"/>
        <v>1000</v>
      </c>
    </row>
    <row r="357" spans="1:8" x14ac:dyDescent="0.2">
      <c r="A357" s="53">
        <f>'r_in_301a.02'!A356</f>
        <v>43520</v>
      </c>
      <c r="B357" s="2">
        <f>'r_in_301a.02'!B356</f>
        <v>62</v>
      </c>
      <c r="C357" s="2">
        <f>'r_in_301a.02'!C356</f>
        <v>262</v>
      </c>
      <c r="D357" s="2">
        <f>'r_in_301a.02'!D356</f>
        <v>92</v>
      </c>
      <c r="E357" s="2">
        <f>'r_in_301a.02'!E356</f>
        <v>37</v>
      </c>
      <c r="G357" s="2">
        <f t="shared" si="5"/>
        <v>0</v>
      </c>
      <c r="H357" s="2">
        <f t="shared" si="5"/>
        <v>1000</v>
      </c>
    </row>
    <row r="358" spans="1:8" x14ac:dyDescent="0.2">
      <c r="A358" s="53">
        <f>'r_in_301a.02'!A357</f>
        <v>43521</v>
      </c>
      <c r="B358" s="2">
        <f>'r_in_301a.02'!B357</f>
        <v>62</v>
      </c>
      <c r="C358" s="2">
        <f>'r_in_301a.02'!C357</f>
        <v>262</v>
      </c>
      <c r="D358" s="2">
        <f>'r_in_301a.02'!D357</f>
        <v>92</v>
      </c>
      <c r="E358" s="2">
        <f>'r_in_301a.02'!E357</f>
        <v>37</v>
      </c>
      <c r="G358" s="2">
        <f t="shared" si="5"/>
        <v>0</v>
      </c>
      <c r="H358" s="2">
        <f t="shared" si="5"/>
        <v>1000</v>
      </c>
    </row>
    <row r="359" spans="1:8" x14ac:dyDescent="0.2">
      <c r="A359" s="53">
        <f>'r_in_301a.02'!A358</f>
        <v>43522</v>
      </c>
      <c r="B359" s="2">
        <f>'r_in_301a.02'!B358</f>
        <v>62</v>
      </c>
      <c r="C359" s="2">
        <f>'r_in_301a.02'!C358</f>
        <v>262</v>
      </c>
      <c r="D359" s="2">
        <f>'r_in_301a.02'!D358</f>
        <v>92</v>
      </c>
      <c r="E359" s="2">
        <f>'r_in_301a.02'!E358</f>
        <v>37</v>
      </c>
      <c r="G359" s="2">
        <f t="shared" si="5"/>
        <v>0</v>
      </c>
      <c r="H359" s="2">
        <f t="shared" si="5"/>
        <v>1000</v>
      </c>
    </row>
    <row r="360" spans="1:8" x14ac:dyDescent="0.2">
      <c r="A360" s="53">
        <f>'r_in_301a.02'!A359</f>
        <v>43523</v>
      </c>
      <c r="B360" s="2">
        <f>'r_in_301a.02'!B359</f>
        <v>62</v>
      </c>
      <c r="C360" s="2">
        <f>'r_in_301a.02'!C359</f>
        <v>262</v>
      </c>
      <c r="D360" s="2">
        <f>'r_in_301a.02'!D359</f>
        <v>92</v>
      </c>
      <c r="E360" s="2">
        <f>'r_in_301a.02'!E359</f>
        <v>37</v>
      </c>
      <c r="G360" s="2">
        <f t="shared" si="5"/>
        <v>0</v>
      </c>
      <c r="H360" s="2">
        <f t="shared" si="5"/>
        <v>1000</v>
      </c>
    </row>
    <row r="361" spans="1:8" x14ac:dyDescent="0.2">
      <c r="A361" s="53">
        <f>'r_in_301a.02'!A360</f>
        <v>43524</v>
      </c>
      <c r="B361" s="2">
        <f>'r_in_301a.02'!B360</f>
        <v>62</v>
      </c>
      <c r="C361" s="2">
        <f>'r_in_301a.02'!C360</f>
        <v>262</v>
      </c>
      <c r="D361" s="2">
        <f>'r_in_301a.02'!D360</f>
        <v>92</v>
      </c>
      <c r="E361" s="2">
        <f>'r_in_301a.02'!E360</f>
        <v>37</v>
      </c>
      <c r="G361" s="2">
        <f t="shared" si="5"/>
        <v>0</v>
      </c>
      <c r="H361" s="2">
        <f t="shared" si="5"/>
        <v>1000</v>
      </c>
    </row>
    <row r="362" spans="1:8" x14ac:dyDescent="0.2">
      <c r="A362" s="53">
        <f>'r_in_301a.02'!A361</f>
        <v>43525</v>
      </c>
      <c r="B362" s="2">
        <f>'r_in_301a.02'!B361</f>
        <v>62</v>
      </c>
      <c r="C362" s="2">
        <f>'r_in_301a.02'!C361</f>
        <v>262</v>
      </c>
      <c r="D362" s="2">
        <f>'r_in_301a.02'!D361</f>
        <v>92</v>
      </c>
      <c r="E362" s="2">
        <f>'r_in_301a.02'!E361</f>
        <v>37</v>
      </c>
      <c r="G362" s="2">
        <f t="shared" si="5"/>
        <v>0</v>
      </c>
      <c r="H362" s="2">
        <f t="shared" si="5"/>
        <v>1000</v>
      </c>
    </row>
    <row r="363" spans="1:8" x14ac:dyDescent="0.2">
      <c r="A363" s="53">
        <f>'r_in_301a.02'!A362</f>
        <v>43526</v>
      </c>
      <c r="B363" s="2">
        <f>'r_in_301a.02'!B362</f>
        <v>62</v>
      </c>
      <c r="C363" s="2">
        <f>'r_in_301a.02'!C362</f>
        <v>262</v>
      </c>
      <c r="D363" s="2">
        <f>'r_in_301a.02'!D362</f>
        <v>92</v>
      </c>
      <c r="E363" s="2">
        <f>'r_in_301a.02'!E362</f>
        <v>37</v>
      </c>
      <c r="G363" s="2">
        <f t="shared" si="5"/>
        <v>0</v>
      </c>
      <c r="H363" s="2">
        <f t="shared" si="5"/>
        <v>1000</v>
      </c>
    </row>
    <row r="364" spans="1:8" x14ac:dyDescent="0.2">
      <c r="A364" s="53">
        <f>'r_in_301a.02'!A363</f>
        <v>43527</v>
      </c>
      <c r="B364" s="2">
        <f>'r_in_301a.02'!B363</f>
        <v>62</v>
      </c>
      <c r="C364" s="2">
        <f>'r_in_301a.02'!C363</f>
        <v>262</v>
      </c>
      <c r="D364" s="2">
        <f>'r_in_301a.02'!D363</f>
        <v>92</v>
      </c>
      <c r="E364" s="2">
        <f>'r_in_301a.02'!E363</f>
        <v>37</v>
      </c>
      <c r="G364" s="2">
        <f t="shared" si="5"/>
        <v>0</v>
      </c>
      <c r="H364" s="2">
        <f t="shared" si="5"/>
        <v>1000</v>
      </c>
    </row>
    <row r="365" spans="1:8" x14ac:dyDescent="0.2">
      <c r="A365" s="53">
        <f>'r_in_301a.02'!A364</f>
        <v>43528</v>
      </c>
      <c r="B365" s="2">
        <f>'r_in_301a.02'!B364</f>
        <v>62</v>
      </c>
      <c r="C365" s="2">
        <f>'r_in_301a.02'!C364</f>
        <v>262</v>
      </c>
      <c r="D365" s="2">
        <f>'r_in_301a.02'!D364</f>
        <v>92</v>
      </c>
      <c r="E365" s="2">
        <f>'r_in_301a.02'!E364</f>
        <v>37</v>
      </c>
      <c r="G365" s="2">
        <f t="shared" si="5"/>
        <v>0</v>
      </c>
      <c r="H365" s="2">
        <f t="shared" si="5"/>
        <v>1000</v>
      </c>
    </row>
    <row r="366" spans="1:8" x14ac:dyDescent="0.2">
      <c r="A366" s="53">
        <f>'r_in_301a.02'!A365</f>
        <v>43529</v>
      </c>
      <c r="B366" s="2">
        <f>'r_in_301a.02'!B365</f>
        <v>62</v>
      </c>
      <c r="C366" s="2">
        <f>'r_in_301a.02'!C365</f>
        <v>262</v>
      </c>
      <c r="D366" s="2">
        <f>'r_in_301a.02'!D365</f>
        <v>93</v>
      </c>
      <c r="E366" s="2">
        <f>'r_in_301a.02'!E365</f>
        <v>37</v>
      </c>
      <c r="G366" s="2">
        <f t="shared" si="5"/>
        <v>0</v>
      </c>
      <c r="H366" s="2">
        <f t="shared" si="5"/>
        <v>1000</v>
      </c>
    </row>
    <row r="367" spans="1:8" x14ac:dyDescent="0.2">
      <c r="A367" s="53">
        <f>'r_in_301a.02'!A366</f>
        <v>43530</v>
      </c>
      <c r="B367" s="2">
        <f>'r_in_301a.02'!B366</f>
        <v>62</v>
      </c>
      <c r="C367" s="2">
        <f>'r_in_301a.02'!C366</f>
        <v>262</v>
      </c>
      <c r="D367" s="2">
        <f>'r_in_301a.02'!D366</f>
        <v>95</v>
      </c>
      <c r="E367" s="2">
        <f>'r_in_301a.02'!E366</f>
        <v>37</v>
      </c>
      <c r="G367" s="2">
        <f t="shared" si="5"/>
        <v>0</v>
      </c>
      <c r="H367" s="2">
        <f t="shared" si="5"/>
        <v>1000</v>
      </c>
    </row>
    <row r="368" spans="1:8" x14ac:dyDescent="0.2">
      <c r="A368" s="53">
        <f>'r_in_301a.02'!A367</f>
        <v>43531</v>
      </c>
      <c r="B368" s="2">
        <f>'r_in_301a.02'!B367</f>
        <v>62</v>
      </c>
      <c r="C368" s="2">
        <f>'r_in_301a.02'!C367</f>
        <v>262</v>
      </c>
      <c r="D368" s="2">
        <f>'r_in_301a.02'!D367</f>
        <v>97</v>
      </c>
      <c r="E368" s="2">
        <f>'r_in_301a.02'!E367</f>
        <v>37</v>
      </c>
      <c r="G368" s="2">
        <f t="shared" si="5"/>
        <v>0</v>
      </c>
      <c r="H368" s="2">
        <f t="shared" si="5"/>
        <v>1000</v>
      </c>
    </row>
    <row r="369" spans="1:8" x14ac:dyDescent="0.2">
      <c r="A369" s="53">
        <f>'r_in_301a.02'!A368</f>
        <v>43532</v>
      </c>
      <c r="B369" s="2">
        <f>'r_in_301a.02'!B368</f>
        <v>62</v>
      </c>
      <c r="C369" s="2">
        <f>'r_in_301a.02'!C368</f>
        <v>262</v>
      </c>
      <c r="D369" s="2">
        <f>'r_in_301a.02'!D368</f>
        <v>98</v>
      </c>
      <c r="E369" s="2">
        <f>'r_in_301a.02'!E368</f>
        <v>37</v>
      </c>
      <c r="G369" s="2">
        <f t="shared" si="5"/>
        <v>0</v>
      </c>
      <c r="H369" s="2">
        <f t="shared" si="5"/>
        <v>1000</v>
      </c>
    </row>
    <row r="370" spans="1:8" x14ac:dyDescent="0.2">
      <c r="A370" s="53">
        <f>'r_in_301a.02'!A369</f>
        <v>43533</v>
      </c>
      <c r="B370" s="2">
        <f>'r_in_301a.02'!B369</f>
        <v>62</v>
      </c>
      <c r="C370" s="2">
        <f>'r_in_301a.02'!C369</f>
        <v>262</v>
      </c>
      <c r="D370" s="2">
        <f>'r_in_301a.02'!D369</f>
        <v>98</v>
      </c>
      <c r="E370" s="2">
        <f>'r_in_301a.02'!E369</f>
        <v>37</v>
      </c>
      <c r="G370" s="2">
        <f t="shared" si="5"/>
        <v>0</v>
      </c>
      <c r="H370" s="2">
        <f t="shared" si="5"/>
        <v>1000</v>
      </c>
    </row>
    <row r="371" spans="1:8" x14ac:dyDescent="0.2">
      <c r="A371" s="53">
        <f>'r_in_301a.02'!A370</f>
        <v>43534</v>
      </c>
      <c r="B371" s="2">
        <f>'r_in_301a.02'!B370</f>
        <v>62</v>
      </c>
      <c r="C371" s="2">
        <f>'r_in_301a.02'!C370</f>
        <v>262</v>
      </c>
      <c r="D371" s="2">
        <f>'r_in_301a.02'!D370</f>
        <v>98</v>
      </c>
      <c r="E371" s="2">
        <f>'r_in_301a.02'!E370</f>
        <v>37</v>
      </c>
      <c r="G371" s="2">
        <f t="shared" si="5"/>
        <v>0</v>
      </c>
      <c r="H371" s="2">
        <f t="shared" si="5"/>
        <v>1000</v>
      </c>
    </row>
    <row r="372" spans="1:8" x14ac:dyDescent="0.2">
      <c r="A372" s="53">
        <f>'r_in_301a.02'!A371</f>
        <v>43535</v>
      </c>
      <c r="B372" s="2">
        <f>'r_in_301a.02'!B371</f>
        <v>62</v>
      </c>
      <c r="C372" s="2">
        <f>'r_in_301a.02'!C371</f>
        <v>262</v>
      </c>
      <c r="D372" s="2">
        <f>'r_in_301a.02'!D371</f>
        <v>98</v>
      </c>
      <c r="E372" s="2">
        <f>'r_in_301a.02'!E371</f>
        <v>37</v>
      </c>
      <c r="G372" s="2">
        <f t="shared" si="5"/>
        <v>0</v>
      </c>
      <c r="H372" s="2">
        <f t="shared" si="5"/>
        <v>1000</v>
      </c>
    </row>
    <row r="373" spans="1:8" x14ac:dyDescent="0.2">
      <c r="A373" s="53">
        <f>'r_in_301a.02'!A372</f>
        <v>43536</v>
      </c>
      <c r="B373" s="2">
        <f>'r_in_301a.02'!B372</f>
        <v>62</v>
      </c>
      <c r="C373" s="2">
        <f>'r_in_301a.02'!C372</f>
        <v>262</v>
      </c>
      <c r="D373" s="2">
        <f>'r_in_301a.02'!D372</f>
        <v>98</v>
      </c>
      <c r="E373" s="2">
        <f>'r_in_301a.02'!E372</f>
        <v>37</v>
      </c>
      <c r="G373" s="2">
        <f t="shared" si="5"/>
        <v>0</v>
      </c>
      <c r="H373" s="2">
        <f t="shared" si="5"/>
        <v>1000</v>
      </c>
    </row>
    <row r="374" spans="1:8" x14ac:dyDescent="0.2">
      <c r="A374" s="53">
        <f>'r_in_301a.02'!A373</f>
        <v>43537</v>
      </c>
      <c r="B374" s="2">
        <f>'r_in_301a.02'!B373</f>
        <v>62</v>
      </c>
      <c r="C374" s="2">
        <f>'r_in_301a.02'!C373</f>
        <v>262</v>
      </c>
      <c r="D374" s="2">
        <f>'r_in_301a.02'!D373</f>
        <v>98</v>
      </c>
      <c r="E374" s="2">
        <f>'r_in_301a.02'!E373</f>
        <v>37</v>
      </c>
      <c r="G374" s="2">
        <f t="shared" si="5"/>
        <v>0</v>
      </c>
      <c r="H374" s="2">
        <f t="shared" si="5"/>
        <v>1000</v>
      </c>
    </row>
    <row r="375" spans="1:8" x14ac:dyDescent="0.2">
      <c r="A375" s="53">
        <f>'r_in_301a.02'!A374</f>
        <v>43538</v>
      </c>
      <c r="B375" s="2">
        <f>'r_in_301a.02'!B374</f>
        <v>62</v>
      </c>
      <c r="C375" s="2">
        <f>'r_in_301a.02'!C374</f>
        <v>262</v>
      </c>
      <c r="D375" s="2">
        <f>'r_in_301a.02'!D374</f>
        <v>98</v>
      </c>
      <c r="E375" s="2">
        <f>'r_in_301a.02'!E374</f>
        <v>37</v>
      </c>
      <c r="G375" s="2">
        <f t="shared" si="5"/>
        <v>0</v>
      </c>
      <c r="H375" s="2">
        <f t="shared" si="5"/>
        <v>1000</v>
      </c>
    </row>
    <row r="376" spans="1:8" x14ac:dyDescent="0.2">
      <c r="A376" s="53">
        <f>'r_in_301a.02'!A375</f>
        <v>43539</v>
      </c>
      <c r="B376" s="2">
        <f>'r_in_301a.02'!B375</f>
        <v>62</v>
      </c>
      <c r="C376" s="2">
        <f>'r_in_301a.02'!C375</f>
        <v>262</v>
      </c>
      <c r="D376" s="2">
        <f>'r_in_301a.02'!D375</f>
        <v>98</v>
      </c>
      <c r="E376" s="2">
        <f>'r_in_301a.02'!E375</f>
        <v>37</v>
      </c>
      <c r="G376" s="2">
        <f t="shared" si="5"/>
        <v>0</v>
      </c>
      <c r="H376" s="2">
        <f t="shared" si="5"/>
        <v>1000</v>
      </c>
    </row>
    <row r="377" spans="1:8" x14ac:dyDescent="0.2">
      <c r="A377" s="53">
        <f>'r_in_301a.02'!A376</f>
        <v>43540</v>
      </c>
      <c r="B377" s="2">
        <f>'r_in_301a.02'!B376</f>
        <v>62</v>
      </c>
      <c r="C377" s="2">
        <f>'r_in_301a.02'!C376</f>
        <v>262</v>
      </c>
      <c r="D377" s="2">
        <f>'r_in_301a.02'!D376</f>
        <v>98</v>
      </c>
      <c r="E377" s="2">
        <f>'r_in_301a.02'!E376</f>
        <v>37</v>
      </c>
      <c r="G377" s="2">
        <f t="shared" si="5"/>
        <v>0</v>
      </c>
      <c r="H377" s="2">
        <f t="shared" si="5"/>
        <v>1000</v>
      </c>
    </row>
    <row r="378" spans="1:8" x14ac:dyDescent="0.2">
      <c r="A378" s="53">
        <f>'r_in_301a.02'!A377</f>
        <v>43541</v>
      </c>
      <c r="B378" s="2">
        <f>'r_in_301a.02'!B377</f>
        <v>62</v>
      </c>
      <c r="C378" s="2">
        <f>'r_in_301a.02'!C377</f>
        <v>262</v>
      </c>
      <c r="D378" s="2">
        <f>'r_in_301a.02'!D377</f>
        <v>98</v>
      </c>
      <c r="E378" s="2">
        <f>'r_in_301a.02'!E377</f>
        <v>37</v>
      </c>
      <c r="G378" s="2">
        <f t="shared" si="5"/>
        <v>0</v>
      </c>
      <c r="H378" s="2">
        <f t="shared" si="5"/>
        <v>1000</v>
      </c>
    </row>
    <row r="379" spans="1:8" x14ac:dyDescent="0.2">
      <c r="A379" s="53">
        <f>'r_in_301a.02'!A378</f>
        <v>43542</v>
      </c>
      <c r="B379" s="2">
        <f>'r_in_301a.02'!B378</f>
        <v>62</v>
      </c>
      <c r="C379" s="2">
        <f>'r_in_301a.02'!C378</f>
        <v>262</v>
      </c>
      <c r="D379" s="2">
        <f>'r_in_301a.02'!D378</f>
        <v>98</v>
      </c>
      <c r="E379" s="2">
        <f>'r_in_301a.02'!E378</f>
        <v>37</v>
      </c>
      <c r="G379" s="2">
        <f t="shared" si="5"/>
        <v>0</v>
      </c>
      <c r="H379" s="2">
        <f t="shared" si="5"/>
        <v>1000</v>
      </c>
    </row>
    <row r="380" spans="1:8" x14ac:dyDescent="0.2">
      <c r="A380" s="53">
        <f>'r_in_301a.02'!A379</f>
        <v>43543</v>
      </c>
      <c r="B380" s="2">
        <f>'r_in_301a.02'!B379</f>
        <v>62</v>
      </c>
      <c r="C380" s="2">
        <f>'r_in_301a.02'!C379</f>
        <v>262</v>
      </c>
      <c r="D380" s="2">
        <f>'r_in_301a.02'!D379</f>
        <v>98</v>
      </c>
      <c r="E380" s="2">
        <f>'r_in_301a.02'!E379</f>
        <v>37</v>
      </c>
      <c r="G380" s="2">
        <f t="shared" si="5"/>
        <v>0</v>
      </c>
      <c r="H380" s="2">
        <f t="shared" si="5"/>
        <v>1000</v>
      </c>
    </row>
    <row r="381" spans="1:8" x14ac:dyDescent="0.2">
      <c r="A381" s="53">
        <f>'r_in_301a.02'!A380</f>
        <v>43544</v>
      </c>
      <c r="B381" s="2">
        <f>'r_in_301a.02'!B380</f>
        <v>62</v>
      </c>
      <c r="C381" s="2">
        <f>'r_in_301a.02'!C380</f>
        <v>262</v>
      </c>
      <c r="D381" s="2">
        <f>'r_in_301a.02'!D380</f>
        <v>98</v>
      </c>
      <c r="E381" s="2">
        <f>'r_in_301a.02'!E380</f>
        <v>37</v>
      </c>
      <c r="G381" s="2">
        <f t="shared" si="5"/>
        <v>0</v>
      </c>
      <c r="H381" s="2">
        <f t="shared" si="5"/>
        <v>1000</v>
      </c>
    </row>
    <row r="382" spans="1:8" x14ac:dyDescent="0.2">
      <c r="A382" s="53">
        <f>'r_in_301a.02'!A381</f>
        <v>43545</v>
      </c>
      <c r="B382" s="2">
        <f>'r_in_301a.02'!B381</f>
        <v>62</v>
      </c>
      <c r="C382" s="2">
        <f>'r_in_301a.02'!C381</f>
        <v>262</v>
      </c>
      <c r="D382" s="2">
        <f>'r_in_301a.02'!D381</f>
        <v>98</v>
      </c>
      <c r="E382" s="2">
        <f>'r_in_301a.02'!E381</f>
        <v>37</v>
      </c>
      <c r="G382" s="2">
        <f t="shared" si="5"/>
        <v>0</v>
      </c>
      <c r="H382" s="2">
        <f t="shared" si="5"/>
        <v>1000</v>
      </c>
    </row>
    <row r="383" spans="1:8" x14ac:dyDescent="0.2">
      <c r="A383" s="53">
        <f>'r_in_301a.02'!A382</f>
        <v>43546</v>
      </c>
      <c r="B383" s="2">
        <f>'r_in_301a.02'!B382</f>
        <v>62</v>
      </c>
      <c r="C383" s="2">
        <f>'r_in_301a.02'!C382</f>
        <v>262</v>
      </c>
      <c r="D383" s="2">
        <f>'r_in_301a.02'!D382</f>
        <v>98</v>
      </c>
      <c r="E383" s="2">
        <f>'r_in_301a.02'!E382</f>
        <v>37</v>
      </c>
      <c r="G383" s="2">
        <f t="shared" si="5"/>
        <v>0</v>
      </c>
      <c r="H383" s="2">
        <f t="shared" si="5"/>
        <v>1000</v>
      </c>
    </row>
    <row r="384" spans="1:8" x14ac:dyDescent="0.2">
      <c r="A384" s="53">
        <f>'r_in_301a.02'!A383</f>
        <v>43547</v>
      </c>
      <c r="B384" s="2">
        <f>'r_in_301a.02'!B383</f>
        <v>62</v>
      </c>
      <c r="C384" s="2">
        <f>'r_in_301a.02'!C383</f>
        <v>262</v>
      </c>
      <c r="D384" s="2">
        <f>'r_in_301a.02'!D383</f>
        <v>98</v>
      </c>
      <c r="E384" s="2">
        <f>'r_in_301a.02'!E383</f>
        <v>37</v>
      </c>
      <c r="G384" s="2">
        <f t="shared" si="5"/>
        <v>0</v>
      </c>
      <c r="H384" s="2">
        <f t="shared" si="5"/>
        <v>1000</v>
      </c>
    </row>
    <row r="385" spans="1:8" x14ac:dyDescent="0.2">
      <c r="A385" s="53">
        <f>'r_in_301a.02'!A384</f>
        <v>43548</v>
      </c>
      <c r="B385" s="2">
        <f>'r_in_301a.02'!B384</f>
        <v>62</v>
      </c>
      <c r="C385" s="2">
        <f>'r_in_301a.02'!C384</f>
        <v>262</v>
      </c>
      <c r="D385" s="2">
        <f>'r_in_301a.02'!D384</f>
        <v>98</v>
      </c>
      <c r="E385" s="2">
        <f>'r_in_301a.02'!E384</f>
        <v>37</v>
      </c>
      <c r="G385" s="2">
        <f t="shared" si="5"/>
        <v>0</v>
      </c>
      <c r="H385" s="2">
        <f t="shared" si="5"/>
        <v>1000</v>
      </c>
    </row>
    <row r="386" spans="1:8" x14ac:dyDescent="0.2">
      <c r="A386" s="53">
        <f>'r_in_301a.02'!A385</f>
        <v>43549</v>
      </c>
      <c r="B386" s="2">
        <f>'r_in_301a.02'!B385</f>
        <v>62</v>
      </c>
      <c r="C386" s="2">
        <f>'r_in_301a.02'!C385</f>
        <v>262</v>
      </c>
      <c r="D386" s="2">
        <f>'r_in_301a.02'!D385</f>
        <v>98</v>
      </c>
      <c r="E386" s="2">
        <f>'r_in_301a.02'!E385</f>
        <v>37</v>
      </c>
      <c r="G386" s="2">
        <f t="shared" si="5"/>
        <v>0</v>
      </c>
      <c r="H386" s="2">
        <f t="shared" si="5"/>
        <v>1000</v>
      </c>
    </row>
    <row r="387" spans="1:8" x14ac:dyDescent="0.2">
      <c r="A387" s="53">
        <f>'r_in_301a.02'!A386</f>
        <v>43550</v>
      </c>
      <c r="B387" s="2">
        <f>'r_in_301a.02'!B386</f>
        <v>62</v>
      </c>
      <c r="C387" s="2">
        <f>'r_in_301a.02'!C386</f>
        <v>262</v>
      </c>
      <c r="D387" s="2">
        <f>'r_in_301a.02'!D386</f>
        <v>98</v>
      </c>
      <c r="E387" s="2">
        <f>'r_in_301a.02'!E386</f>
        <v>37</v>
      </c>
      <c r="G387" s="2">
        <f t="shared" si="5"/>
        <v>0</v>
      </c>
      <c r="H387" s="2">
        <f t="shared" si="5"/>
        <v>1000</v>
      </c>
    </row>
    <row r="388" spans="1:8" x14ac:dyDescent="0.2">
      <c r="A388" s="53">
        <f>'r_in_301a.02'!A387</f>
        <v>43551</v>
      </c>
      <c r="B388" s="2">
        <f>'r_in_301a.02'!B387</f>
        <v>62</v>
      </c>
      <c r="C388" s="2">
        <f>'r_in_301a.02'!C387</f>
        <v>262</v>
      </c>
      <c r="D388" s="2">
        <f>'r_in_301a.02'!D387</f>
        <v>98</v>
      </c>
      <c r="E388" s="2">
        <f>'r_in_301a.02'!E387</f>
        <v>37</v>
      </c>
      <c r="G388" s="2">
        <f t="shared" si="5"/>
        <v>0</v>
      </c>
      <c r="H388" s="2">
        <f t="shared" si="5"/>
        <v>1000</v>
      </c>
    </row>
    <row r="389" spans="1:8" x14ac:dyDescent="0.2">
      <c r="A389" s="53">
        <f>'r_in_301a.02'!A388</f>
        <v>43552</v>
      </c>
      <c r="B389" s="2">
        <f>'r_in_301a.02'!B388</f>
        <v>62</v>
      </c>
      <c r="C389" s="2">
        <f>'r_in_301a.02'!C388</f>
        <v>262</v>
      </c>
      <c r="D389" s="2">
        <f>'r_in_301a.02'!D388</f>
        <v>98</v>
      </c>
      <c r="E389" s="2">
        <f>'r_in_301a.02'!E388</f>
        <v>37</v>
      </c>
      <c r="G389" s="2">
        <f t="shared" si="5"/>
        <v>0</v>
      </c>
      <c r="H389" s="2">
        <f t="shared" si="5"/>
        <v>1000</v>
      </c>
    </row>
    <row r="390" spans="1:8" x14ac:dyDescent="0.2">
      <c r="A390" s="53">
        <f>'r_in_301a.02'!A389</f>
        <v>43553</v>
      </c>
      <c r="B390" s="2">
        <f>'r_in_301a.02'!B389</f>
        <v>62</v>
      </c>
      <c r="C390" s="2">
        <f>'r_in_301a.02'!C389</f>
        <v>262</v>
      </c>
      <c r="D390" s="2">
        <f>'r_in_301a.02'!D389</f>
        <v>98</v>
      </c>
      <c r="E390" s="2">
        <f>'r_in_301a.02'!E389</f>
        <v>37</v>
      </c>
      <c r="G390" s="2">
        <f t="shared" si="5"/>
        <v>0</v>
      </c>
      <c r="H390" s="2">
        <f t="shared" si="5"/>
        <v>1000</v>
      </c>
    </row>
    <row r="391" spans="1:8" x14ac:dyDescent="0.2">
      <c r="A391" s="53">
        <f>'r_in_301a.02'!A390</f>
        <v>43554</v>
      </c>
      <c r="B391" s="2">
        <f>'r_in_301a.02'!B390</f>
        <v>62</v>
      </c>
      <c r="C391" s="2">
        <f>'r_in_301a.02'!C390</f>
        <v>262</v>
      </c>
      <c r="D391" s="2">
        <f>'r_in_301a.02'!D390</f>
        <v>98</v>
      </c>
      <c r="E391" s="2">
        <f>'r_in_301a.02'!E390</f>
        <v>37</v>
      </c>
      <c r="G391" s="2">
        <f t="shared" ref="G391:H422" si="6">IF(AND($A391&gt;=G$2,$A391&lt;=G$3),1000,0)</f>
        <v>0</v>
      </c>
      <c r="H391" s="2">
        <f t="shared" si="6"/>
        <v>1000</v>
      </c>
    </row>
    <row r="392" spans="1:8" x14ac:dyDescent="0.2">
      <c r="A392" s="53">
        <f>'r_in_301a.02'!A391</f>
        <v>43555</v>
      </c>
      <c r="B392" s="2">
        <f>'r_in_301a.02'!B391</f>
        <v>62</v>
      </c>
      <c r="C392" s="2">
        <f>'r_in_301a.02'!C391</f>
        <v>262</v>
      </c>
      <c r="D392" s="2">
        <f>'r_in_301a.02'!D391</f>
        <v>98</v>
      </c>
      <c r="E392" s="2">
        <f>'r_in_301a.02'!E391</f>
        <v>37</v>
      </c>
      <c r="G392" s="2">
        <f t="shared" si="6"/>
        <v>0</v>
      </c>
      <c r="H392" s="2">
        <f t="shared" si="6"/>
        <v>1000</v>
      </c>
    </row>
    <row r="393" spans="1:8" x14ac:dyDescent="0.2">
      <c r="A393" s="53">
        <f>'r_in_301a.02'!A392</f>
        <v>43556</v>
      </c>
      <c r="B393" s="2">
        <f>'r_in_301a.02'!B392</f>
        <v>62</v>
      </c>
      <c r="C393" s="2">
        <f>'r_in_301a.02'!C392</f>
        <v>262</v>
      </c>
      <c r="D393" s="2">
        <f>'r_in_301a.02'!D392</f>
        <v>98</v>
      </c>
      <c r="E393" s="2">
        <f>'r_in_301a.02'!E392</f>
        <v>37</v>
      </c>
      <c r="G393" s="2">
        <f t="shared" si="6"/>
        <v>0</v>
      </c>
      <c r="H393" s="2">
        <f t="shared" si="6"/>
        <v>1000</v>
      </c>
    </row>
    <row r="394" spans="1:8" x14ac:dyDescent="0.2">
      <c r="A394" s="53">
        <f>'r_in_301a.02'!A393</f>
        <v>43557</v>
      </c>
      <c r="B394" s="2">
        <f>'r_in_301a.02'!B393</f>
        <v>62</v>
      </c>
      <c r="C394" s="2">
        <f>'r_in_301a.02'!C393</f>
        <v>262</v>
      </c>
      <c r="D394" s="2">
        <f>'r_in_301a.02'!D393</f>
        <v>98</v>
      </c>
      <c r="E394" s="2">
        <f>'r_in_301a.02'!E393</f>
        <v>37</v>
      </c>
      <c r="G394" s="2">
        <f t="shared" si="6"/>
        <v>0</v>
      </c>
      <c r="H394" s="2">
        <f t="shared" si="6"/>
        <v>1000</v>
      </c>
    </row>
    <row r="395" spans="1:8" x14ac:dyDescent="0.2">
      <c r="A395" s="53">
        <f>'r_in_301a.02'!A394</f>
        <v>43558</v>
      </c>
      <c r="B395" s="2">
        <f>'r_in_301a.02'!B394</f>
        <v>62</v>
      </c>
      <c r="C395" s="2">
        <f>'r_in_301a.02'!C394</f>
        <v>262</v>
      </c>
      <c r="D395" s="2">
        <f>'r_in_301a.02'!D394</f>
        <v>98</v>
      </c>
      <c r="E395" s="2">
        <f>'r_in_301a.02'!E394</f>
        <v>37</v>
      </c>
      <c r="G395" s="2">
        <f t="shared" si="6"/>
        <v>0</v>
      </c>
      <c r="H395" s="2">
        <f t="shared" si="6"/>
        <v>1000</v>
      </c>
    </row>
    <row r="396" spans="1:8" x14ac:dyDescent="0.2">
      <c r="A396" s="53">
        <f>'r_in_301a.02'!A395</f>
        <v>43559</v>
      </c>
      <c r="B396" s="2">
        <f>'r_in_301a.02'!B395</f>
        <v>62</v>
      </c>
      <c r="C396" s="2">
        <f>'r_in_301a.02'!C395</f>
        <v>262</v>
      </c>
      <c r="D396" s="2">
        <f>'r_in_301a.02'!D395</f>
        <v>98</v>
      </c>
      <c r="E396" s="2">
        <f>'r_in_301a.02'!E395</f>
        <v>37</v>
      </c>
      <c r="G396" s="2">
        <f t="shared" si="6"/>
        <v>0</v>
      </c>
      <c r="H396" s="2">
        <f t="shared" si="6"/>
        <v>1000</v>
      </c>
    </row>
    <row r="397" spans="1:8" x14ac:dyDescent="0.2">
      <c r="A397" s="53">
        <f>'r_in_301a.02'!A396</f>
        <v>43560</v>
      </c>
      <c r="B397" s="2">
        <f>'r_in_301a.02'!B396</f>
        <v>62</v>
      </c>
      <c r="C397" s="2">
        <f>'r_in_301a.02'!C396</f>
        <v>262</v>
      </c>
      <c r="D397" s="2">
        <f>'r_in_301a.02'!D396</f>
        <v>98</v>
      </c>
      <c r="E397" s="2">
        <f>'r_in_301a.02'!E396</f>
        <v>37</v>
      </c>
      <c r="G397" s="2">
        <f t="shared" si="6"/>
        <v>0</v>
      </c>
      <c r="H397" s="2">
        <f t="shared" si="6"/>
        <v>1000</v>
      </c>
    </row>
    <row r="398" spans="1:8" x14ac:dyDescent="0.2">
      <c r="A398" s="53">
        <f>'r_in_301a.02'!A397</f>
        <v>43561</v>
      </c>
      <c r="B398" s="2">
        <f>'r_in_301a.02'!B397</f>
        <v>62</v>
      </c>
      <c r="C398" s="2">
        <f>'r_in_301a.02'!C397</f>
        <v>262</v>
      </c>
      <c r="D398" s="2">
        <f>'r_in_301a.02'!D397</f>
        <v>98</v>
      </c>
      <c r="E398" s="2">
        <f>'r_in_301a.02'!E397</f>
        <v>37</v>
      </c>
      <c r="G398" s="2">
        <f t="shared" si="6"/>
        <v>0</v>
      </c>
      <c r="H398" s="2">
        <f t="shared" si="6"/>
        <v>1000</v>
      </c>
    </row>
    <row r="399" spans="1:8" x14ac:dyDescent="0.2">
      <c r="A399" s="53">
        <f>'r_in_301a.02'!A398</f>
        <v>43562</v>
      </c>
      <c r="B399" s="2">
        <f>'r_in_301a.02'!B398</f>
        <v>62</v>
      </c>
      <c r="C399" s="2">
        <f>'r_in_301a.02'!C398</f>
        <v>262</v>
      </c>
      <c r="D399" s="2">
        <f>'r_in_301a.02'!D398</f>
        <v>98</v>
      </c>
      <c r="E399" s="2">
        <f>'r_in_301a.02'!E398</f>
        <v>37</v>
      </c>
      <c r="G399" s="2">
        <f t="shared" si="6"/>
        <v>0</v>
      </c>
      <c r="H399" s="2">
        <f t="shared" si="6"/>
        <v>1000</v>
      </c>
    </row>
    <row r="400" spans="1:8" x14ac:dyDescent="0.2">
      <c r="A400" s="53">
        <f>'r_in_301a.02'!A399</f>
        <v>43563</v>
      </c>
      <c r="B400" s="2">
        <f>'r_in_301a.02'!B399</f>
        <v>62</v>
      </c>
      <c r="C400" s="2">
        <f>'r_in_301a.02'!C399</f>
        <v>262</v>
      </c>
      <c r="D400" s="2">
        <f>'r_in_301a.02'!D399</f>
        <v>98</v>
      </c>
      <c r="E400" s="2">
        <f>'r_in_301a.02'!E399</f>
        <v>37</v>
      </c>
      <c r="G400" s="2">
        <f t="shared" si="6"/>
        <v>0</v>
      </c>
      <c r="H400" s="2">
        <f t="shared" si="6"/>
        <v>1000</v>
      </c>
    </row>
    <row r="401" spans="1:8" x14ac:dyDescent="0.2">
      <c r="A401" s="53">
        <f>'r_in_301a.02'!A400</f>
        <v>43564</v>
      </c>
      <c r="B401" s="2">
        <f>'r_in_301a.02'!B400</f>
        <v>62</v>
      </c>
      <c r="C401" s="2">
        <f>'r_in_301a.02'!C400</f>
        <v>262</v>
      </c>
      <c r="D401" s="2">
        <f>'r_in_301a.02'!D400</f>
        <v>98</v>
      </c>
      <c r="E401" s="2">
        <f>'r_in_301a.02'!E400</f>
        <v>37</v>
      </c>
      <c r="G401" s="2">
        <f t="shared" si="6"/>
        <v>0</v>
      </c>
      <c r="H401" s="2">
        <f t="shared" si="6"/>
        <v>1000</v>
      </c>
    </row>
    <row r="402" spans="1:8" x14ac:dyDescent="0.2">
      <c r="A402" s="53">
        <f>'r_in_301a.02'!A401</f>
        <v>43565</v>
      </c>
      <c r="B402" s="2">
        <f>'r_in_301a.02'!B401</f>
        <v>62</v>
      </c>
      <c r="C402" s="2">
        <f>'r_in_301a.02'!C401</f>
        <v>262</v>
      </c>
      <c r="D402" s="2">
        <f>'r_in_301a.02'!D401</f>
        <v>98</v>
      </c>
      <c r="E402" s="2">
        <f>'r_in_301a.02'!E401</f>
        <v>37</v>
      </c>
      <c r="G402" s="2">
        <f t="shared" si="6"/>
        <v>0</v>
      </c>
      <c r="H402" s="2">
        <f t="shared" si="6"/>
        <v>1000</v>
      </c>
    </row>
    <row r="403" spans="1:8" x14ac:dyDescent="0.2">
      <c r="A403" s="53">
        <f>'r_in_301a.02'!A402</f>
        <v>43566</v>
      </c>
      <c r="B403" s="2">
        <f>'r_in_301a.02'!B402</f>
        <v>62</v>
      </c>
      <c r="C403" s="2">
        <f>'r_in_301a.02'!C402</f>
        <v>262</v>
      </c>
      <c r="D403" s="2">
        <f>'r_in_301a.02'!D402</f>
        <v>98</v>
      </c>
      <c r="E403" s="2">
        <f>'r_in_301a.02'!E402</f>
        <v>37</v>
      </c>
      <c r="G403" s="2">
        <f t="shared" si="6"/>
        <v>0</v>
      </c>
      <c r="H403" s="2">
        <f t="shared" si="6"/>
        <v>1000</v>
      </c>
    </row>
    <row r="404" spans="1:8" x14ac:dyDescent="0.2">
      <c r="A404" s="53">
        <f>'r_in_301a.02'!A403</f>
        <v>43567</v>
      </c>
      <c r="B404" s="2">
        <f>'r_in_301a.02'!B403</f>
        <v>62</v>
      </c>
      <c r="C404" s="2">
        <f>'r_in_301a.02'!C403</f>
        <v>262</v>
      </c>
      <c r="D404" s="2">
        <f>'r_in_301a.02'!D403</f>
        <v>98</v>
      </c>
      <c r="E404" s="2">
        <f>'r_in_301a.02'!E403</f>
        <v>37</v>
      </c>
      <c r="G404" s="2">
        <f t="shared" si="6"/>
        <v>0</v>
      </c>
      <c r="H404" s="2">
        <f t="shared" si="6"/>
        <v>1000</v>
      </c>
    </row>
    <row r="405" spans="1:8" x14ac:dyDescent="0.2">
      <c r="A405" s="53">
        <f>'r_in_301a.02'!A404</f>
        <v>43568</v>
      </c>
      <c r="B405" s="2">
        <f>'r_in_301a.02'!B404</f>
        <v>62</v>
      </c>
      <c r="C405" s="2">
        <f>'r_in_301a.02'!C404</f>
        <v>262</v>
      </c>
      <c r="D405" s="2">
        <f>'r_in_301a.02'!D404</f>
        <v>98</v>
      </c>
      <c r="E405" s="2">
        <f>'r_in_301a.02'!E404</f>
        <v>37</v>
      </c>
      <c r="G405" s="2">
        <f t="shared" si="6"/>
        <v>0</v>
      </c>
      <c r="H405" s="2">
        <f t="shared" si="6"/>
        <v>1000</v>
      </c>
    </row>
    <row r="406" spans="1:8" x14ac:dyDescent="0.2">
      <c r="A406" s="53">
        <f>'r_in_301a.02'!A405</f>
        <v>43569</v>
      </c>
      <c r="B406" s="2">
        <f>'r_in_301a.02'!B405</f>
        <v>62</v>
      </c>
      <c r="C406" s="2">
        <f>'r_in_301a.02'!C405</f>
        <v>262</v>
      </c>
      <c r="D406" s="2">
        <f>'r_in_301a.02'!D405</f>
        <v>98</v>
      </c>
      <c r="E406" s="2">
        <f>'r_in_301a.02'!E405</f>
        <v>37</v>
      </c>
      <c r="G406" s="2">
        <f t="shared" si="6"/>
        <v>0</v>
      </c>
      <c r="H406" s="2">
        <f t="shared" si="6"/>
        <v>1000</v>
      </c>
    </row>
    <row r="407" spans="1:8" x14ac:dyDescent="0.2">
      <c r="A407" s="53">
        <f>'r_in_301a.02'!A406</f>
        <v>43570</v>
      </c>
      <c r="B407" s="2">
        <f>'r_in_301a.02'!B406</f>
        <v>62</v>
      </c>
      <c r="C407" s="2">
        <f>'r_in_301a.02'!C406</f>
        <v>262</v>
      </c>
      <c r="D407" s="2">
        <f>'r_in_301a.02'!D406</f>
        <v>98</v>
      </c>
      <c r="E407" s="2">
        <f>'r_in_301a.02'!E406</f>
        <v>37</v>
      </c>
      <c r="G407" s="2">
        <f t="shared" si="6"/>
        <v>0</v>
      </c>
      <c r="H407" s="2">
        <f t="shared" si="6"/>
        <v>1000</v>
      </c>
    </row>
    <row r="408" spans="1:8" x14ac:dyDescent="0.2">
      <c r="A408" s="53">
        <f>'r_in_301a.02'!A407</f>
        <v>43571</v>
      </c>
      <c r="B408" s="2">
        <f>'r_in_301a.02'!B407</f>
        <v>62</v>
      </c>
      <c r="C408" s="2">
        <f>'r_in_301a.02'!C407</f>
        <v>262</v>
      </c>
      <c r="D408" s="2">
        <f>'r_in_301a.02'!D407</f>
        <v>98</v>
      </c>
      <c r="E408" s="2">
        <f>'r_in_301a.02'!E407</f>
        <v>37</v>
      </c>
      <c r="G408" s="2">
        <f t="shared" si="6"/>
        <v>0</v>
      </c>
      <c r="H408" s="2">
        <f t="shared" si="6"/>
        <v>1000</v>
      </c>
    </row>
    <row r="409" spans="1:8" x14ac:dyDescent="0.2">
      <c r="A409" s="53">
        <f>'r_in_301a.02'!A408</f>
        <v>43572</v>
      </c>
      <c r="B409" s="2">
        <f>'r_in_301a.02'!B408</f>
        <v>62</v>
      </c>
      <c r="C409" s="2">
        <f>'r_in_301a.02'!C408</f>
        <v>262</v>
      </c>
      <c r="D409" s="2">
        <f>'r_in_301a.02'!D408</f>
        <v>98</v>
      </c>
      <c r="E409" s="2">
        <f>'r_in_301a.02'!E408</f>
        <v>37</v>
      </c>
      <c r="G409" s="2">
        <f t="shared" si="6"/>
        <v>0</v>
      </c>
      <c r="H409" s="2">
        <f t="shared" si="6"/>
        <v>1000</v>
      </c>
    </row>
    <row r="410" spans="1:8" x14ac:dyDescent="0.2">
      <c r="A410" s="53">
        <f>'r_in_301a.02'!A409</f>
        <v>43573</v>
      </c>
      <c r="B410" s="2">
        <f>'r_in_301a.02'!B409</f>
        <v>62</v>
      </c>
      <c r="C410" s="2">
        <f>'r_in_301a.02'!C409</f>
        <v>262</v>
      </c>
      <c r="D410" s="2">
        <f>'r_in_301a.02'!D409</f>
        <v>98</v>
      </c>
      <c r="E410" s="2">
        <f>'r_in_301a.02'!E409</f>
        <v>37</v>
      </c>
      <c r="G410" s="2">
        <f t="shared" si="6"/>
        <v>0</v>
      </c>
      <c r="H410" s="2">
        <f t="shared" si="6"/>
        <v>1000</v>
      </c>
    </row>
    <row r="411" spans="1:8" x14ac:dyDescent="0.2">
      <c r="A411" s="53">
        <f>'r_in_301a.02'!A410</f>
        <v>43574</v>
      </c>
      <c r="B411" s="2">
        <f>'r_in_301a.02'!B410</f>
        <v>62</v>
      </c>
      <c r="C411" s="2">
        <f>'r_in_301a.02'!C410</f>
        <v>262</v>
      </c>
      <c r="D411" s="2">
        <f>'r_in_301a.02'!D410</f>
        <v>98</v>
      </c>
      <c r="E411" s="2">
        <f>'r_in_301a.02'!E410</f>
        <v>37</v>
      </c>
      <c r="G411" s="2">
        <f t="shared" si="6"/>
        <v>0</v>
      </c>
      <c r="H411" s="2">
        <f t="shared" si="6"/>
        <v>1000</v>
      </c>
    </row>
    <row r="412" spans="1:8" x14ac:dyDescent="0.2">
      <c r="A412" s="53">
        <f>'r_in_301a.02'!A411</f>
        <v>43575</v>
      </c>
      <c r="B412" s="2">
        <f>'r_in_301a.02'!B411</f>
        <v>62</v>
      </c>
      <c r="C412" s="2">
        <f>'r_in_301a.02'!C411</f>
        <v>262</v>
      </c>
      <c r="D412" s="2">
        <f>'r_in_301a.02'!D411</f>
        <v>98</v>
      </c>
      <c r="E412" s="2">
        <f>'r_in_301a.02'!E411</f>
        <v>37</v>
      </c>
      <c r="G412" s="2">
        <f t="shared" si="6"/>
        <v>0</v>
      </c>
      <c r="H412" s="2">
        <f t="shared" si="6"/>
        <v>1000</v>
      </c>
    </row>
    <row r="413" spans="1:8" x14ac:dyDescent="0.2">
      <c r="A413" s="53">
        <f>'r_in_301a.02'!A412</f>
        <v>43576</v>
      </c>
      <c r="B413" s="2">
        <f>'r_in_301a.02'!B412</f>
        <v>62</v>
      </c>
      <c r="C413" s="2">
        <f>'r_in_301a.02'!C412</f>
        <v>262</v>
      </c>
      <c r="D413" s="2">
        <f>'r_in_301a.02'!D412</f>
        <v>98</v>
      </c>
      <c r="E413" s="2">
        <f>'r_in_301a.02'!E412</f>
        <v>37</v>
      </c>
      <c r="G413" s="2">
        <f t="shared" si="6"/>
        <v>0</v>
      </c>
      <c r="H413" s="2">
        <f t="shared" si="6"/>
        <v>1000</v>
      </c>
    </row>
    <row r="414" spans="1:8" x14ac:dyDescent="0.2">
      <c r="A414" s="53">
        <f>'r_in_301a.02'!A413</f>
        <v>43577</v>
      </c>
      <c r="B414" s="2">
        <f>'r_in_301a.02'!B413</f>
        <v>62</v>
      </c>
      <c r="C414" s="2">
        <f>'r_in_301a.02'!C413</f>
        <v>262</v>
      </c>
      <c r="D414" s="2">
        <f>'r_in_301a.02'!D413</f>
        <v>98</v>
      </c>
      <c r="E414" s="2">
        <f>'r_in_301a.02'!E413</f>
        <v>37</v>
      </c>
      <c r="G414" s="2">
        <f t="shared" si="6"/>
        <v>0</v>
      </c>
      <c r="H414" s="2">
        <f t="shared" si="6"/>
        <v>1000</v>
      </c>
    </row>
    <row r="415" spans="1:8" x14ac:dyDescent="0.2">
      <c r="A415" s="53">
        <f>'r_in_301a.02'!A414</f>
        <v>43578</v>
      </c>
      <c r="B415" s="2">
        <f>'r_in_301a.02'!B414</f>
        <v>62</v>
      </c>
      <c r="C415" s="2">
        <f>'r_in_301a.02'!C414</f>
        <v>262</v>
      </c>
      <c r="D415" s="2">
        <f>'r_in_301a.02'!D414</f>
        <v>98</v>
      </c>
      <c r="E415" s="2">
        <f>'r_in_301a.02'!E414</f>
        <v>37</v>
      </c>
      <c r="G415" s="2">
        <f t="shared" si="6"/>
        <v>0</v>
      </c>
      <c r="H415" s="2">
        <f t="shared" si="6"/>
        <v>1000</v>
      </c>
    </row>
    <row r="416" spans="1:8" x14ac:dyDescent="0.2">
      <c r="A416" s="53">
        <f>'r_in_301a.02'!A415</f>
        <v>43579</v>
      </c>
      <c r="B416" s="2">
        <f>'r_in_301a.02'!B415</f>
        <v>62</v>
      </c>
      <c r="C416" s="2">
        <f>'r_in_301a.02'!C415</f>
        <v>262</v>
      </c>
      <c r="D416" s="2">
        <f>'r_in_301a.02'!D415</f>
        <v>98</v>
      </c>
      <c r="E416" s="2">
        <f>'r_in_301a.02'!E415</f>
        <v>37</v>
      </c>
      <c r="G416" s="2">
        <f t="shared" si="6"/>
        <v>0</v>
      </c>
      <c r="H416" s="2">
        <f t="shared" si="6"/>
        <v>1000</v>
      </c>
    </row>
    <row r="417" spans="1:8" x14ac:dyDescent="0.2">
      <c r="A417" s="53">
        <f>'r_in_301a.02'!A416</f>
        <v>43580</v>
      </c>
      <c r="B417" s="2">
        <f>'r_in_301a.02'!B416</f>
        <v>62</v>
      </c>
      <c r="C417" s="2">
        <f>'r_in_301a.02'!C416</f>
        <v>262</v>
      </c>
      <c r="D417" s="2">
        <f>'r_in_301a.02'!D416</f>
        <v>98</v>
      </c>
      <c r="E417" s="2">
        <f>'r_in_301a.02'!E416</f>
        <v>37</v>
      </c>
      <c r="G417" s="2">
        <f t="shared" si="6"/>
        <v>0</v>
      </c>
      <c r="H417" s="2">
        <f t="shared" si="6"/>
        <v>1000</v>
      </c>
    </row>
    <row r="418" spans="1:8" x14ac:dyDescent="0.2">
      <c r="A418" s="53">
        <f>'r_in_301a.02'!A417</f>
        <v>43581</v>
      </c>
      <c r="B418" s="2">
        <f>'r_in_301a.02'!B417</f>
        <v>62</v>
      </c>
      <c r="C418" s="2">
        <f>'r_in_301a.02'!C417</f>
        <v>262</v>
      </c>
      <c r="D418" s="2">
        <f>'r_in_301a.02'!D417</f>
        <v>98</v>
      </c>
      <c r="E418" s="2">
        <f>'r_in_301a.02'!E417</f>
        <v>37</v>
      </c>
      <c r="G418" s="2">
        <f t="shared" si="6"/>
        <v>0</v>
      </c>
      <c r="H418" s="2">
        <f t="shared" si="6"/>
        <v>1000</v>
      </c>
    </row>
    <row r="419" spans="1:8" x14ac:dyDescent="0.2">
      <c r="A419" s="53">
        <f>'r_in_301a.02'!A418</f>
        <v>43582</v>
      </c>
      <c r="B419" s="2">
        <f>'r_in_301a.02'!B418</f>
        <v>62</v>
      </c>
      <c r="C419" s="2">
        <f>'r_in_301a.02'!C418</f>
        <v>262</v>
      </c>
      <c r="D419" s="2">
        <f>'r_in_301a.02'!D418</f>
        <v>98</v>
      </c>
      <c r="E419" s="2">
        <f>'r_in_301a.02'!E418</f>
        <v>37</v>
      </c>
      <c r="G419" s="2">
        <f t="shared" si="6"/>
        <v>0</v>
      </c>
      <c r="H419" s="2">
        <f t="shared" si="6"/>
        <v>1000</v>
      </c>
    </row>
    <row r="420" spans="1:8" x14ac:dyDescent="0.2">
      <c r="A420" s="53">
        <f>'r_in_301a.02'!A419</f>
        <v>43583</v>
      </c>
      <c r="B420" s="2">
        <f>'r_in_301a.02'!B419</f>
        <v>62</v>
      </c>
      <c r="C420" s="2">
        <f>'r_in_301a.02'!C419</f>
        <v>262</v>
      </c>
      <c r="D420" s="2">
        <f>'r_in_301a.02'!D419</f>
        <v>98</v>
      </c>
      <c r="E420" s="2">
        <f>'r_in_301a.02'!E419</f>
        <v>37</v>
      </c>
      <c r="G420" s="2">
        <f t="shared" si="6"/>
        <v>0</v>
      </c>
      <c r="H420" s="2">
        <f t="shared" si="6"/>
        <v>1000</v>
      </c>
    </row>
    <row r="421" spans="1:8" x14ac:dyDescent="0.2">
      <c r="A421" s="53">
        <f>'r_in_301a.02'!A420</f>
        <v>43584</v>
      </c>
      <c r="B421" s="2">
        <f>'r_in_301a.02'!B420</f>
        <v>62</v>
      </c>
      <c r="C421" s="2">
        <f>'r_in_301a.02'!C420</f>
        <v>262</v>
      </c>
      <c r="D421" s="2">
        <f>'r_in_301a.02'!D420</f>
        <v>98</v>
      </c>
      <c r="E421" s="2">
        <f>'r_in_301a.02'!E420</f>
        <v>37</v>
      </c>
      <c r="G421" s="2">
        <f t="shared" si="6"/>
        <v>0</v>
      </c>
      <c r="H421" s="2">
        <f t="shared" si="6"/>
        <v>1000</v>
      </c>
    </row>
    <row r="422" spans="1:8" x14ac:dyDescent="0.2">
      <c r="A422" s="53">
        <f>'r_in_301a.02'!A421</f>
        <v>43585</v>
      </c>
      <c r="B422" s="2">
        <f>'r_in_301a.02'!B421</f>
        <v>62</v>
      </c>
      <c r="C422" s="2">
        <f>'r_in_301a.02'!C421</f>
        <v>262</v>
      </c>
      <c r="D422" s="2">
        <f>'r_in_301a.02'!D421</f>
        <v>98</v>
      </c>
      <c r="E422" s="2">
        <f>'r_in_301a.02'!E421</f>
        <v>37</v>
      </c>
      <c r="G422" s="2">
        <f t="shared" si="6"/>
        <v>0</v>
      </c>
      <c r="H422" s="2">
        <f t="shared" si="6"/>
        <v>1000</v>
      </c>
    </row>
  </sheetData>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49440-803C-4DC3-AACD-BA86D839EE02}">
  <sheetPr>
    <tabColor theme="5"/>
  </sheetPr>
  <dimension ref="B2:H23"/>
  <sheetViews>
    <sheetView workbookViewId="0">
      <selection activeCell="F22" sqref="F22"/>
    </sheetView>
  </sheetViews>
  <sheetFormatPr defaultRowHeight="10" x14ac:dyDescent="0.2"/>
  <cols>
    <col min="1" max="4" width="8.88671875" style="2"/>
    <col min="5" max="6" width="18.77734375" style="2" customWidth="1"/>
    <col min="7" max="16384" width="8.88671875" style="2"/>
  </cols>
  <sheetData>
    <row r="2" spans="2:6" x14ac:dyDescent="0.2">
      <c r="E2" s="2" t="s">
        <v>328</v>
      </c>
    </row>
    <row r="3" spans="2:6" ht="20" x14ac:dyDescent="0.2">
      <c r="D3" s="25" t="s">
        <v>139</v>
      </c>
      <c r="E3" s="25" t="s">
        <v>327</v>
      </c>
      <c r="F3" s="25" t="s">
        <v>191</v>
      </c>
    </row>
    <row r="4" spans="2:6" x14ac:dyDescent="0.2">
      <c r="B4" s="2" t="s">
        <v>324</v>
      </c>
      <c r="D4" s="9" t="s">
        <v>9</v>
      </c>
      <c r="E4" s="47">
        <f>INDEX('r_in_503a.01 attendace disconne'!$A$2:$E$5,MATCH('R04a Avg Disconnections'!$D4&amp;"_"&amp;'R04a Avg Disconnections'!E$3,'r_in_503a.01 attendace disconne'!$H$2:$H$5,0),MATCH('R04a Avg Disconnections'!$B4,'r_in_503a.01 attendace disconne'!$A$1:$E$1,0))</f>
        <v>3.5145631067961198</v>
      </c>
      <c r="F4" s="46">
        <f>INDEX('r_in_503a.01 attendace disconne'!$A$2:$E$5,MATCH('R04a Avg Disconnections'!$D4&amp;"_"&amp;'R04a Avg Disconnections'!F$3,'r_in_503a.01 attendace disconne'!$H$2:$H$5,0),MATCH('R04a Avg Disconnections'!$B4,'r_in_503a.01 attendace disconne'!$A$1:$E$1,0))</f>
        <v>1.7749999999999999</v>
      </c>
    </row>
    <row r="5" spans="2:6" x14ac:dyDescent="0.2">
      <c r="B5" s="2" t="s">
        <v>324</v>
      </c>
      <c r="D5" s="9" t="s">
        <v>131</v>
      </c>
      <c r="E5" s="47">
        <f>INDEX('r_in_503a.01 attendace disconne'!$A$2:$E$5,MATCH('R04a Avg Disconnections'!$D5&amp;"_"&amp;'R04a Avg Disconnections'!E$3,'r_in_503a.01 attendace disconne'!$H$2:$H$5,0),MATCH('R04a Avg Disconnections'!$B5,'r_in_503a.01 attendace disconne'!$A$1:$E$1,0))</f>
        <v>3.4789644012944998</v>
      </c>
      <c r="F5" s="46">
        <f>INDEX('r_in_503a.01 attendace disconne'!$A$2:$E$5,MATCH('R04a Avg Disconnections'!$D5&amp;"_"&amp;'R04a Avg Disconnections'!F$3,'r_in_503a.01 attendace disconne'!$H$2:$H$5,0),MATCH('R04a Avg Disconnections'!$B5,'r_in_503a.01 attendace disconne'!$A$1:$E$1,0))</f>
        <v>2.3958333333333299</v>
      </c>
    </row>
    <row r="8" spans="2:6" ht="20" x14ac:dyDescent="0.2">
      <c r="D8" s="25"/>
      <c r="E8" s="25" t="s">
        <v>327</v>
      </c>
      <c r="F8" s="25" t="s">
        <v>191</v>
      </c>
    </row>
    <row r="9" spans="2:6" x14ac:dyDescent="0.2">
      <c r="B9" s="2" t="s">
        <v>325</v>
      </c>
      <c r="D9" s="9" t="s">
        <v>9</v>
      </c>
      <c r="E9" s="47">
        <f>INDEX('r_in_503a.01 attendace disconne'!$A$2:$E$5,MATCH('R04a Avg Disconnections'!$D9&amp;"_"&amp;'R04a Avg Disconnections'!E$3,'r_in_503a.01 attendace disconne'!$H$2:$H$5,0),MATCH('R04a Avg Disconnections'!$B9,'r_in_503a.01 attendace disconne'!$A$1:$E$1,0))</f>
        <v>5.33730471378977</v>
      </c>
      <c r="F9" s="46">
        <f>INDEX('r_in_503a.01 attendace disconne'!$A$2:$E$5,MATCH('R04a Avg Disconnections'!$D9&amp;"_"&amp;'R04a Avg Disconnections'!F$3,'r_in_503a.01 attendace disconne'!$H$2:$H$5,0),MATCH('R04a Avg Disconnections'!$B9,'r_in_503a.01 attendace disconne'!$A$1:$E$1,0))</f>
        <v>2.92195491286579</v>
      </c>
    </row>
    <row r="10" spans="2:6" x14ac:dyDescent="0.2">
      <c r="B10" s="2" t="s">
        <v>325</v>
      </c>
      <c r="D10" s="9" t="s">
        <v>131</v>
      </c>
      <c r="E10" s="47">
        <f>INDEX('r_in_503a.01 attendace disconne'!$A$2:$E$5,MATCH('R04a Avg Disconnections'!$D10&amp;"_"&amp;'R04a Avg Disconnections'!E$3,'r_in_503a.01 attendace disconne'!$H$2:$H$5,0),MATCH('R04a Avg Disconnections'!$B10,'r_in_503a.01 attendace disconne'!$A$1:$E$1,0))</f>
        <v>6.2115888108153499</v>
      </c>
      <c r="F10" s="46">
        <f>INDEX('r_in_503a.01 attendace disconne'!$A$2:$E$5,MATCH('R04a Avg Disconnections'!$D10&amp;"_"&amp;'R04a Avg Disconnections'!F$3,'r_in_503a.01 attendace disconne'!$H$2:$H$5,0),MATCH('R04a Avg Disconnections'!$B10,'r_in_503a.01 attendace disconne'!$A$1:$E$1,0))</f>
        <v>5.1477720168621204</v>
      </c>
    </row>
    <row r="13" spans="2:6" ht="20" x14ac:dyDescent="0.2">
      <c r="D13" s="25"/>
      <c r="E13" s="25" t="s">
        <v>327</v>
      </c>
      <c r="F13" s="25" t="s">
        <v>191</v>
      </c>
    </row>
    <row r="14" spans="2:6" x14ac:dyDescent="0.2">
      <c r="B14" s="1" t="s">
        <v>323</v>
      </c>
      <c r="D14" s="9" t="s">
        <v>9</v>
      </c>
      <c r="E14" s="47">
        <f>INDEX('r_in_503a.01 attendace disconne'!$A$2:$E$5,MATCH('R04a Avg Disconnections'!$D14&amp;"_"&amp;'R04a Avg Disconnections'!E$3,'r_in_503a.01 attendace disconne'!$H$2:$H$5,0),MATCH('R04a Avg Disconnections'!$B14,'r_in_503a.01 attendace disconne'!$A$1:$E$1,0))</f>
        <v>618</v>
      </c>
      <c r="F14" s="46">
        <f>INDEX('r_in_503a.01 attendace disconne'!$A$2:$E$5,MATCH('R04a Avg Disconnections'!$D14&amp;"_"&amp;'R04a Avg Disconnections'!F$3,'r_in_503a.01 attendace disconne'!$H$2:$H$5,0),MATCH('R04a Avg Disconnections'!$B14,'r_in_503a.01 attendace disconne'!$A$1:$E$1,0))</f>
        <v>40</v>
      </c>
    </row>
    <row r="15" spans="2:6" x14ac:dyDescent="0.2">
      <c r="B15" s="1" t="s">
        <v>323</v>
      </c>
      <c r="D15" s="9" t="s">
        <v>131</v>
      </c>
      <c r="E15" s="47">
        <f>INDEX('r_in_503a.01 attendace disconne'!$A$2:$E$5,MATCH('R04a Avg Disconnections'!$D15&amp;"_"&amp;'R04a Avg Disconnections'!E$3,'r_in_503a.01 attendace disconne'!$H$2:$H$5,0),MATCH('R04a Avg Disconnections'!$B15,'r_in_503a.01 attendace disconne'!$A$1:$E$1,0))</f>
        <v>618</v>
      </c>
      <c r="F15" s="46">
        <f>INDEX('r_in_503a.01 attendace disconne'!$A$2:$E$5,MATCH('R04a Avg Disconnections'!$D15&amp;"_"&amp;'R04a Avg Disconnections'!F$3,'r_in_503a.01 attendace disconne'!$H$2:$H$5,0),MATCH('R04a Avg Disconnections'!$B15,'r_in_503a.01 attendace disconne'!$A$1:$E$1,0))</f>
        <v>48</v>
      </c>
    </row>
    <row r="18" spans="2:8" x14ac:dyDescent="0.2">
      <c r="B18" s="2" t="s">
        <v>329</v>
      </c>
      <c r="C18" s="45" t="s">
        <v>330</v>
      </c>
    </row>
    <row r="21" spans="2:8" ht="30" x14ac:dyDescent="0.2">
      <c r="D21" s="25"/>
      <c r="E21" s="25"/>
      <c r="F21" s="25" t="s">
        <v>331</v>
      </c>
      <c r="G21" s="25" t="s">
        <v>332</v>
      </c>
      <c r="H21" s="25" t="s">
        <v>333</v>
      </c>
    </row>
    <row r="22" spans="2:8" x14ac:dyDescent="0.2">
      <c r="D22" s="9" t="s">
        <v>9</v>
      </c>
      <c r="E22" s="47"/>
      <c r="F22" s="52">
        <f>F4-E4</f>
        <v>-1.7395631067961199</v>
      </c>
      <c r="G22" s="52">
        <f>SQRT((E9^2)/(E14^2)+(F9^2)/(F14^2))</f>
        <v>7.3557633807640063E-2</v>
      </c>
      <c r="H22" s="52">
        <f>F22/G22</f>
        <v>-23.648981305532971</v>
      </c>
    </row>
    <row r="23" spans="2:8" x14ac:dyDescent="0.2">
      <c r="D23" s="9" t="s">
        <v>131</v>
      </c>
      <c r="E23" s="47"/>
      <c r="F23" s="52">
        <f>F5-E5</f>
        <v>-1.0831310679611699</v>
      </c>
      <c r="G23" s="52">
        <f>SQRT((E10^2)/(E15^2)+(F10^2)/(F15^2))</f>
        <v>0.10771522003516616</v>
      </c>
      <c r="H23" s="52">
        <f>F23/G23</f>
        <v>-10.055506247005356</v>
      </c>
    </row>
  </sheetData>
  <hyperlinks>
    <hyperlink ref="C18" r:id="rId1" xr:uid="{E7577EA9-060D-480A-8CFE-A429D391AD8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F0EAE-758F-43EC-A9FE-A626F0BD9F32}">
  <sheetPr>
    <tabColor theme="5"/>
  </sheetPr>
  <dimension ref="A10:F14"/>
  <sheetViews>
    <sheetView topLeftCell="D1" workbookViewId="0">
      <selection activeCell="E30" sqref="E30"/>
    </sheetView>
  </sheetViews>
  <sheetFormatPr defaultRowHeight="10" outlineLevelCol="1" x14ac:dyDescent="0.2"/>
  <cols>
    <col min="1" max="3" width="0" style="2" hidden="1" customWidth="1" outlineLevel="1"/>
    <col min="4" max="4" width="8.88671875" style="2" collapsed="1"/>
    <col min="5" max="5" width="32.44140625" style="2" customWidth="1"/>
    <col min="6" max="6" width="16.21875" style="2" customWidth="1"/>
    <col min="7" max="16384" width="8.88671875" style="2"/>
  </cols>
  <sheetData>
    <row r="10" spans="3:6" x14ac:dyDescent="0.2">
      <c r="E10" s="25" t="s">
        <v>537</v>
      </c>
      <c r="F10" s="25" t="s">
        <v>538</v>
      </c>
    </row>
    <row r="11" spans="3:6" x14ac:dyDescent="0.2">
      <c r="C11" s="2" t="s">
        <v>338</v>
      </c>
      <c r="E11" s="9" t="s">
        <v>533</v>
      </c>
      <c r="F11" s="50">
        <f ca="1">SUM(OFFSET('r_in_503a.03 open house details'!$D$6, 0,MATCH('R05a Open House Attend Reason'!$C11,'r_in_503a.03 open house details'!$E$5:$H$5,0),COUNT('r_in_503a.03 open house details'!$E$6:$E$102),1))/COUNT('r_in_503a.03 open house details'!$E$6:$E$102)</f>
        <v>0.46391752577319589</v>
      </c>
    </row>
    <row r="12" spans="3:6" x14ac:dyDescent="0.2">
      <c r="C12" s="2" t="s">
        <v>339</v>
      </c>
      <c r="E12" s="49" t="s">
        <v>534</v>
      </c>
      <c r="F12" s="51">
        <f ca="1">SUM(OFFSET('r_in_503a.03 open house details'!$D$6, 0,MATCH('R05a Open House Attend Reason'!$C12,'r_in_503a.03 open house details'!$E$5:$H$5,0),COUNT('r_in_503a.03 open house details'!$E$6:$E$102),1))/COUNT('r_in_503a.03 open house details'!$E$6:$E$102)</f>
        <v>0.38144329896907214</v>
      </c>
    </row>
    <row r="13" spans="3:6" x14ac:dyDescent="0.2">
      <c r="C13" s="2" t="s">
        <v>340</v>
      </c>
      <c r="E13" s="9" t="s">
        <v>535</v>
      </c>
      <c r="F13" s="50">
        <f ca="1">SUM(OFFSET('r_in_503a.03 open house details'!$D$6, 0,MATCH('R05a Open House Attend Reason'!$C13,'r_in_503a.03 open house details'!$E$5:$H$5,0),COUNT('r_in_503a.03 open house details'!$E$6:$E$102),1))/COUNT('r_in_503a.03 open house details'!$E$6:$E$102)</f>
        <v>0.25773195876288657</v>
      </c>
    </row>
    <row r="14" spans="3:6" x14ac:dyDescent="0.2">
      <c r="C14" s="2" t="s">
        <v>341</v>
      </c>
      <c r="E14" s="49" t="s">
        <v>536</v>
      </c>
      <c r="F14" s="51">
        <f ca="1">SUM(OFFSET('r_in_503a.03 open house details'!$D$6, 0,MATCH('R05a Open House Attend Reason'!$C14,'r_in_503a.03 open house details'!$E$5:$H$5,0),COUNT('r_in_503a.03 open house details'!$E$6:$E$102),1))/COUNT('r_in_503a.03 open house details'!$E$6:$E$102)</f>
        <v>0.15463917525773196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A388-15B7-41F7-B193-0B2F84D66B64}">
  <sheetPr>
    <tabColor theme="7"/>
  </sheetPr>
  <dimension ref="A2:AA648"/>
  <sheetViews>
    <sheetView workbookViewId="0"/>
  </sheetViews>
  <sheetFormatPr defaultRowHeight="10" x14ac:dyDescent="0.2"/>
  <cols>
    <col min="4" max="4" width="28.21875" customWidth="1"/>
    <col min="6" max="6" width="53.33203125" customWidth="1"/>
  </cols>
  <sheetData>
    <row r="2" spans="1:17" x14ac:dyDescent="0.2">
      <c r="Q2" t="s">
        <v>156</v>
      </c>
    </row>
    <row r="3" spans="1:17" x14ac:dyDescent="0.2">
      <c r="A3" s="1" t="s">
        <v>0</v>
      </c>
      <c r="B3" s="1" t="s">
        <v>1</v>
      </c>
      <c r="C3" s="1" t="s">
        <v>2</v>
      </c>
      <c r="D3" s="1" t="s">
        <v>3</v>
      </c>
      <c r="E3" s="1" t="s">
        <v>5</v>
      </c>
      <c r="F3" s="1" t="s">
        <v>6</v>
      </c>
      <c r="G3" s="1" t="s">
        <v>7</v>
      </c>
      <c r="H3" s="1" t="s">
        <v>112</v>
      </c>
      <c r="I3" s="1" t="s">
        <v>113</v>
      </c>
      <c r="J3" s="1" t="s">
        <v>72</v>
      </c>
      <c r="K3" s="1" t="s">
        <v>73</v>
      </c>
      <c r="L3" s="1" t="s">
        <v>114</v>
      </c>
      <c r="N3" t="s">
        <v>135</v>
      </c>
      <c r="O3" t="s">
        <v>149</v>
      </c>
      <c r="Q3" t="s">
        <v>81</v>
      </c>
    </row>
    <row r="4" spans="1:17" x14ac:dyDescent="0.2">
      <c r="A4">
        <f>'r_in_303a.02 summer impacts'!A5</f>
        <v>-0.25806750519418697</v>
      </c>
      <c r="B4" s="1">
        <f>'r_in_303a.02 summer impacts'!B5</f>
        <v>9.8265210582742998E-2</v>
      </c>
      <c r="C4" s="1">
        <f>'r_in_303a.02 summer impacts'!C5</f>
        <v>8.6338110564417505E-3</v>
      </c>
      <c r="D4" s="1" t="str">
        <f>'r_in_303a.02 summer impacts'!D5</f>
        <v>tou_period_fMid-Peak:participant:cpp_dum</v>
      </c>
      <c r="E4" s="1" t="str">
        <f>'r_in_303a.02 summer impacts'!E5</f>
        <v>Summer</v>
      </c>
      <c r="F4" s="1" t="str">
        <f>'r_in_303a.02 summer impacts'!F5</f>
        <v>Parts_CPP_CPP/RT_Conts_RCT_focus</v>
      </c>
      <c r="G4" s="1">
        <f>'r_in_303a.02 summer impacts'!G5</f>
        <v>1</v>
      </c>
      <c r="H4" s="1">
        <f>'r_in_303a.02 summer impacts'!H5</f>
        <v>1.6448569217793301</v>
      </c>
      <c r="I4" s="1">
        <f>'r_in_303a.02 summer impacts'!I5</f>
        <v>0.161632211797128</v>
      </c>
      <c r="J4" s="1" t="str">
        <f>'r_in_303a.02 summer impacts'!J5</f>
        <v>Mid-Peak</v>
      </c>
      <c r="K4" s="1" t="str">
        <f>'r_in_303a.02 summer impacts'!K5</f>
        <v>Base Impact</v>
      </c>
      <c r="L4" s="1" t="str">
        <f>'r_in_303a.02 summer impacts'!L5</f>
        <v>no_event</v>
      </c>
      <c r="N4" t="str">
        <f>RIGHT($F4,LEN(F4)-FIND("RCT_",$F4,1)-3)</f>
        <v>focus</v>
      </c>
      <c r="O4" t="str">
        <f>LEFT($F4,FIND("_RCT",$F4,1)+3)</f>
        <v>Parts_CPP_CPP/RT_Conts_RCT</v>
      </c>
      <c r="Q4" t="str">
        <f>$N4&amp;"_"&amp;$O4&amp;"_"&amp;$E4&amp;"_"&amp;$K4&amp;"_"&amp;$L4&amp;"_"&amp;$J4</f>
        <v>focus_Parts_CPP_CPP/RT_Conts_RCT_Summer_Base Impact_no_event_Mid-Peak</v>
      </c>
    </row>
    <row r="5" spans="1:17" x14ac:dyDescent="0.2">
      <c r="A5" s="1">
        <f>'r_in_303a.02 summer impacts'!A6</f>
        <v>0.241176994192602</v>
      </c>
      <c r="B5" s="1">
        <f>'r_in_303a.02 summer impacts'!B6</f>
        <v>0.19162249180501501</v>
      </c>
      <c r="C5" s="1">
        <f>'r_in_303a.02 summer impacts'!C6</f>
        <v>0.20817373604372599</v>
      </c>
      <c r="D5" s="1" t="str">
        <f>'r_in_303a.02 summer impacts'!D6</f>
        <v>tou_period_fOff-Peak:participant:cpp_dum</v>
      </c>
      <c r="E5" s="1" t="str">
        <f>'r_in_303a.02 summer impacts'!E6</f>
        <v>Summer</v>
      </c>
      <c r="F5" s="1" t="str">
        <f>'r_in_303a.02 summer impacts'!F6</f>
        <v>Parts_CPP_CPP/RT_Conts_RCT_focus</v>
      </c>
      <c r="G5" s="1">
        <f>'r_in_303a.02 summer impacts'!G6</f>
        <v>1</v>
      </c>
      <c r="H5" s="1">
        <f>'r_in_303a.02 summer impacts'!H6</f>
        <v>1.6448569217793301</v>
      </c>
      <c r="I5" s="1">
        <f>'r_in_303a.02 summer impacts'!I6</f>
        <v>0.31519158201408298</v>
      </c>
      <c r="J5" s="1" t="str">
        <f>'r_in_303a.02 summer impacts'!J6</f>
        <v>Off-Peak</v>
      </c>
      <c r="K5" s="1" t="str">
        <f>'r_in_303a.02 summer impacts'!K6</f>
        <v>Base Impact</v>
      </c>
      <c r="L5" s="1" t="str">
        <f>'r_in_303a.02 summer impacts'!L6</f>
        <v>no_event</v>
      </c>
      <c r="N5" s="1" t="str">
        <f t="shared" ref="N5:N68" si="0">RIGHT($F5,LEN(F5)-FIND("RCT_",$F5,1)-3)</f>
        <v>focus</v>
      </c>
      <c r="O5" s="1" t="str">
        <f t="shared" ref="O5:O68" si="1">LEFT($F5,FIND("_RCT",$F5,1)+3)</f>
        <v>Parts_CPP_CPP/RT_Conts_RCT</v>
      </c>
      <c r="Q5" s="1" t="str">
        <f t="shared" ref="Q5:Q68" si="2">$N5&amp;"_"&amp;$O5&amp;"_"&amp;$E5&amp;"_"&amp;$K5&amp;"_"&amp;$L5&amp;"_"&amp;$J5</f>
        <v>focus_Parts_CPP_CPP/RT_Conts_RCT_Summer_Base Impact_no_event_Off-Peak</v>
      </c>
    </row>
    <row r="6" spans="1:17" x14ac:dyDescent="0.2">
      <c r="A6" s="1">
        <f>'r_in_303a.02 summer impacts'!A7</f>
        <v>-0.30255822535864701</v>
      </c>
      <c r="B6" s="1">
        <f>'r_in_303a.02 summer impacts'!B7</f>
        <v>0.108728297544985</v>
      </c>
      <c r="C6" s="1">
        <f>'r_in_303a.02 summer impacts'!C7</f>
        <v>5.3910825484300403E-3</v>
      </c>
      <c r="D6" s="1" t="str">
        <f>'r_in_303a.02 summer impacts'!D7</f>
        <v>tou_period_fOn-Peak:participant:cpp_dum</v>
      </c>
      <c r="E6" s="1" t="str">
        <f>'r_in_303a.02 summer impacts'!E7</f>
        <v>Summer</v>
      </c>
      <c r="F6" s="1" t="str">
        <f>'r_in_303a.02 summer impacts'!F7</f>
        <v>Parts_CPP_CPP/RT_Conts_RCT_focus</v>
      </c>
      <c r="G6" s="1">
        <f>'r_in_303a.02 summer impacts'!G7</f>
        <v>1</v>
      </c>
      <c r="H6" s="1">
        <f>'r_in_303a.02 summer impacts'!H7</f>
        <v>1.6448569217793301</v>
      </c>
      <c r="I6" s="1">
        <f>'r_in_303a.02 summer impacts'!I7</f>
        <v>0.17884249281015199</v>
      </c>
      <c r="J6" s="1" t="str">
        <f>'r_in_303a.02 summer impacts'!J7</f>
        <v>On-Peak</v>
      </c>
      <c r="K6" s="1" t="str">
        <f>'r_in_303a.02 summer impacts'!K7</f>
        <v>Base Impact</v>
      </c>
      <c r="L6" s="1" t="str">
        <f>'r_in_303a.02 summer impacts'!L7</f>
        <v>no_event</v>
      </c>
      <c r="N6" s="1" t="str">
        <f t="shared" si="0"/>
        <v>focus</v>
      </c>
      <c r="O6" s="1" t="str">
        <f t="shared" si="1"/>
        <v>Parts_CPP_CPP/RT_Conts_RCT</v>
      </c>
      <c r="Q6" s="1" t="str">
        <f t="shared" si="2"/>
        <v>focus_Parts_CPP_CPP/RT_Conts_RCT_Summer_Base Impact_no_event_On-Peak</v>
      </c>
    </row>
    <row r="7" spans="1:17" x14ac:dyDescent="0.2">
      <c r="A7" s="1">
        <f>'r_in_303a.02 summer impacts'!A8</f>
        <v>-5.7496538127588301E-2</v>
      </c>
      <c r="B7" s="1">
        <f>'r_in_303a.02 summer impacts'!B8</f>
        <v>0.384810085238808</v>
      </c>
      <c r="C7" s="1">
        <f>'r_in_303a.02 summer impacts'!C8</f>
        <v>0.88122595594744202</v>
      </c>
      <c r="D7" s="1" t="str">
        <f>'r_in_303a.02 summer impacts'!D8</f>
        <v>tou_period_fWeekend Off-Peak:participant:cpp_dum</v>
      </c>
      <c r="E7" s="1" t="str">
        <f>'r_in_303a.02 summer impacts'!E8</f>
        <v>Summer</v>
      </c>
      <c r="F7" s="1" t="str">
        <f>'r_in_303a.02 summer impacts'!F8</f>
        <v>Parts_CPP_CPP/RT_Conts_RCT_focus</v>
      </c>
      <c r="G7" s="1">
        <f>'r_in_303a.02 summer impacts'!G8</f>
        <v>1</v>
      </c>
      <c r="H7" s="1">
        <f>'r_in_303a.02 summer impacts'!H8</f>
        <v>1.6448569217793301</v>
      </c>
      <c r="I7" s="1">
        <f>'r_in_303a.02 summer impacts'!I8</f>
        <v>0.63295753227554696</v>
      </c>
      <c r="J7" s="1" t="str">
        <f>'r_in_303a.02 summer impacts'!J8</f>
        <v>Weekend Off-Peak</v>
      </c>
      <c r="K7" s="1" t="str">
        <f>'r_in_303a.02 summer impacts'!K8</f>
        <v>Base Impact</v>
      </c>
      <c r="L7" s="1" t="str">
        <f>'r_in_303a.02 summer impacts'!L8</f>
        <v>no_event</v>
      </c>
      <c r="N7" s="1" t="str">
        <f t="shared" si="0"/>
        <v>focus</v>
      </c>
      <c r="O7" s="1" t="str">
        <f t="shared" si="1"/>
        <v>Parts_CPP_CPP/RT_Conts_RCT</v>
      </c>
      <c r="Q7" s="1" t="str">
        <f t="shared" si="2"/>
        <v>focus_Parts_CPP_CPP/RT_Conts_RCT_Summer_Base Impact_no_event_Weekend Off-Peak</v>
      </c>
    </row>
    <row r="8" spans="1:17" x14ac:dyDescent="0.2">
      <c r="A8" s="1">
        <f>'r_in_303a.02 summer impacts'!A9</f>
        <v>-0.483898600182533</v>
      </c>
      <c r="B8" s="1">
        <f>'r_in_303a.02 summer impacts'!B9</f>
        <v>0.33855488119231802</v>
      </c>
      <c r="C8" s="1">
        <f>'r_in_303a.02 summer impacts'!C9</f>
        <v>0.15291691221367701</v>
      </c>
      <c r="D8" s="1" t="str">
        <f>'r_in_303a.02 summer impacts'!D9</f>
        <v>tou_period_fMid-Peak:participant:cpp_dum:focus_grp_engage_dummy</v>
      </c>
      <c r="E8" s="1" t="str">
        <f>'r_in_303a.02 summer impacts'!E9</f>
        <v>Summer</v>
      </c>
      <c r="F8" s="1" t="str">
        <f>'r_in_303a.02 summer impacts'!F9</f>
        <v>Parts_CPP_CPP/RT_Conts_RCT_focus</v>
      </c>
      <c r="G8" s="1">
        <f>'r_in_303a.02 summer impacts'!G9</f>
        <v>1</v>
      </c>
      <c r="H8" s="1">
        <f>'r_in_303a.02 summer impacts'!H9</f>
        <v>1.6448569217793301</v>
      </c>
      <c r="I8" s="1">
        <f>'r_in_303a.02 summer impacts'!I9</f>
        <v>0.55687433973136302</v>
      </c>
      <c r="J8" s="1" t="str">
        <f>'r_in_303a.02 summer impacts'!J9</f>
        <v>Mid-Peak</v>
      </c>
      <c r="K8" s="1" t="str">
        <f>'r_in_303a.02 summer impacts'!K9</f>
        <v>focus_grp_engage_dummy</v>
      </c>
      <c r="L8" s="1" t="str">
        <f>'r_in_303a.02 summer impacts'!L9</f>
        <v>focus_grp</v>
      </c>
      <c r="N8" s="1" t="str">
        <f t="shared" si="0"/>
        <v>focus</v>
      </c>
      <c r="O8" s="1" t="str">
        <f t="shared" si="1"/>
        <v>Parts_CPP_CPP/RT_Conts_RCT</v>
      </c>
      <c r="Q8" s="1" t="str">
        <f t="shared" si="2"/>
        <v>focus_Parts_CPP_CPP/RT_Conts_RCT_Summer_focus_grp_engage_dummy_focus_grp_Mid-Peak</v>
      </c>
    </row>
    <row r="9" spans="1:17" x14ac:dyDescent="0.2">
      <c r="A9" s="1">
        <f>'r_in_303a.02 summer impacts'!A10</f>
        <v>-0.28857238369889798</v>
      </c>
      <c r="B9" s="1">
        <f>'r_in_303a.02 summer impacts'!B10</f>
        <v>0.77957417067575496</v>
      </c>
      <c r="C9" s="1">
        <f>'r_in_303a.02 summer impacts'!C10</f>
        <v>0.71125846995882602</v>
      </c>
      <c r="D9" s="1" t="str">
        <f>'r_in_303a.02 summer impacts'!D10</f>
        <v>tou_period_fOff-Peak:participant:cpp_dum:focus_grp_engage_dummy</v>
      </c>
      <c r="E9" s="1" t="str">
        <f>'r_in_303a.02 summer impacts'!E10</f>
        <v>Summer</v>
      </c>
      <c r="F9" s="1" t="str">
        <f>'r_in_303a.02 summer impacts'!F10</f>
        <v>Parts_CPP_CPP/RT_Conts_RCT_focus</v>
      </c>
      <c r="G9" s="1">
        <f>'r_in_303a.02 summer impacts'!G10</f>
        <v>1</v>
      </c>
      <c r="H9" s="1">
        <f>'r_in_303a.02 summer impacts'!H10</f>
        <v>1.6448569217793301</v>
      </c>
      <c r="I9" s="1">
        <f>'r_in_303a.02 summer impacts'!I10</f>
        <v>1.2822879706764001</v>
      </c>
      <c r="J9" s="1" t="str">
        <f>'r_in_303a.02 summer impacts'!J10</f>
        <v>Off-Peak</v>
      </c>
      <c r="K9" s="1" t="str">
        <f>'r_in_303a.02 summer impacts'!K10</f>
        <v>focus_grp_engage_dummy</v>
      </c>
      <c r="L9" s="1" t="str">
        <f>'r_in_303a.02 summer impacts'!L10</f>
        <v>focus_grp</v>
      </c>
      <c r="N9" s="1" t="str">
        <f t="shared" si="0"/>
        <v>focus</v>
      </c>
      <c r="O9" s="1" t="str">
        <f t="shared" si="1"/>
        <v>Parts_CPP_CPP/RT_Conts_RCT</v>
      </c>
      <c r="Q9" s="1" t="str">
        <f t="shared" si="2"/>
        <v>focus_Parts_CPP_CPP/RT_Conts_RCT_Summer_focus_grp_engage_dummy_focus_grp_Off-Peak</v>
      </c>
    </row>
    <row r="10" spans="1:17" x14ac:dyDescent="0.2">
      <c r="A10" s="1">
        <f>'r_in_303a.02 summer impacts'!A11</f>
        <v>-0.57802921478848401</v>
      </c>
      <c r="B10" s="1">
        <f>'r_in_303a.02 summer impacts'!B11</f>
        <v>0.37159775777868298</v>
      </c>
      <c r="C10" s="1">
        <f>'r_in_303a.02 summer impacts'!C11</f>
        <v>0.119822017616835</v>
      </c>
      <c r="D10" s="1" t="str">
        <f>'r_in_303a.02 summer impacts'!D11</f>
        <v>tou_period_fOn-Peak:participant:cpp_dum:focus_grp_engage_dummy</v>
      </c>
      <c r="E10" s="1" t="str">
        <f>'r_in_303a.02 summer impacts'!E11</f>
        <v>Summer</v>
      </c>
      <c r="F10" s="1" t="str">
        <f>'r_in_303a.02 summer impacts'!F11</f>
        <v>Parts_CPP_CPP/RT_Conts_RCT_focus</v>
      </c>
      <c r="G10" s="1">
        <f>'r_in_303a.02 summer impacts'!G11</f>
        <v>1</v>
      </c>
      <c r="H10" s="1">
        <f>'r_in_303a.02 summer impacts'!H11</f>
        <v>1.6448569217793301</v>
      </c>
      <c r="I10" s="1">
        <f>'r_in_303a.02 summer impacts'!I11</f>
        <v>0.61122514399994499</v>
      </c>
      <c r="J10" s="1" t="str">
        <f>'r_in_303a.02 summer impacts'!J11</f>
        <v>On-Peak</v>
      </c>
      <c r="K10" s="1" t="str">
        <f>'r_in_303a.02 summer impacts'!K11</f>
        <v>focus_grp_engage_dummy</v>
      </c>
      <c r="L10" s="1" t="str">
        <f>'r_in_303a.02 summer impacts'!L11</f>
        <v>focus_grp</v>
      </c>
      <c r="N10" s="1" t="str">
        <f t="shared" si="0"/>
        <v>focus</v>
      </c>
      <c r="O10" s="1" t="str">
        <f t="shared" si="1"/>
        <v>Parts_CPP_CPP/RT_Conts_RCT</v>
      </c>
      <c r="Q10" s="1" t="str">
        <f t="shared" si="2"/>
        <v>focus_Parts_CPP_CPP/RT_Conts_RCT_Summer_focus_grp_engage_dummy_focus_grp_On-Peak</v>
      </c>
    </row>
    <row r="11" spans="1:17" x14ac:dyDescent="0.2">
      <c r="A11" s="1">
        <f>'r_in_303a.02 summer impacts'!A12</f>
        <v>-0.75595724096699601</v>
      </c>
      <c r="B11" s="1">
        <f>'r_in_303a.02 summer impacts'!B12</f>
        <v>1.53429507211545</v>
      </c>
      <c r="C11" s="1">
        <f>'r_in_303a.02 summer impacts'!C12</f>
        <v>0.62222017848706601</v>
      </c>
      <c r="D11" s="1" t="str">
        <f>'r_in_303a.02 summer impacts'!D12</f>
        <v>tou_period_fWeekend Off-Peak:participant:cpp_dum:focus_grp_engage_dummy</v>
      </c>
      <c r="E11" s="1" t="str">
        <f>'r_in_303a.02 summer impacts'!E12</f>
        <v>Summer</v>
      </c>
      <c r="F11" s="1" t="str">
        <f>'r_in_303a.02 summer impacts'!F12</f>
        <v>Parts_CPP_CPP/RT_Conts_RCT_focus</v>
      </c>
      <c r="G11" s="1">
        <f>'r_in_303a.02 summer impacts'!G12</f>
        <v>1</v>
      </c>
      <c r="H11" s="1">
        <f>'r_in_303a.02 summer impacts'!H12</f>
        <v>1.6448569217793301</v>
      </c>
      <c r="I11" s="1">
        <f>'r_in_303a.02 summer impacts'!I12</f>
        <v>2.5236958694210099</v>
      </c>
      <c r="J11" s="1" t="str">
        <f>'r_in_303a.02 summer impacts'!J12</f>
        <v>Weekend Off-Peak</v>
      </c>
      <c r="K11" s="1" t="str">
        <f>'r_in_303a.02 summer impacts'!K12</f>
        <v>focus_grp_engage_dummy</v>
      </c>
      <c r="L11" s="1" t="str">
        <f>'r_in_303a.02 summer impacts'!L12</f>
        <v>focus_grp</v>
      </c>
      <c r="N11" s="1" t="str">
        <f t="shared" si="0"/>
        <v>focus</v>
      </c>
      <c r="O11" s="1" t="str">
        <f t="shared" si="1"/>
        <v>Parts_CPP_CPP/RT_Conts_RCT</v>
      </c>
      <c r="Q11" s="1" t="str">
        <f t="shared" si="2"/>
        <v>focus_Parts_CPP_CPP/RT_Conts_RCT_Summer_focus_grp_engage_dummy_focus_grp_Weekend Off-Peak</v>
      </c>
    </row>
    <row r="12" spans="1:17" x14ac:dyDescent="0.2">
      <c r="A12" s="1">
        <f>'r_in_303a.02 summer impacts'!A13</f>
        <v>-0.74196610537672003</v>
      </c>
      <c r="B12" s="1">
        <f>'r_in_303a.02 summer impacts'!B13</f>
        <v>0.34164341357176098</v>
      </c>
      <c r="C12" s="1">
        <f>'r_in_303a.02 summer impacts'!C13</f>
        <v>2.9874584742459999E-2</v>
      </c>
      <c r="D12" s="1" t="str">
        <f>'r_in_303a.02 summer impacts'!D13</f>
        <v>total_attendee_impact_focus_grp</v>
      </c>
      <c r="E12" s="1" t="str">
        <f>'r_in_303a.02 summer impacts'!E13</f>
        <v>Summer</v>
      </c>
      <c r="F12" s="1" t="str">
        <f>'r_in_303a.02 summer impacts'!F13</f>
        <v>Parts_CPP_CPP/RT_Conts_RCT_focus</v>
      </c>
      <c r="G12" s="1">
        <f>'r_in_303a.02 summer impacts'!G13</f>
        <v>1</v>
      </c>
      <c r="H12" s="1">
        <f>'r_in_303a.02 summer impacts'!H13</f>
        <v>1.6448569217793301</v>
      </c>
      <c r="I12" s="1">
        <f>'r_in_303a.02 summer impacts'!I13</f>
        <v>0.56195453359382996</v>
      </c>
      <c r="J12" s="1" t="str">
        <f>'r_in_303a.02 summer impacts'!J13</f>
        <v>Mid-Peak</v>
      </c>
      <c r="K12" s="1" t="str">
        <f>'r_in_303a.02 summer impacts'!K13</f>
        <v>Combined Impact</v>
      </c>
      <c r="L12" s="1" t="str">
        <f>'r_in_303a.02 summer impacts'!L13</f>
        <v>focus_grp</v>
      </c>
      <c r="N12" s="1" t="str">
        <f t="shared" si="0"/>
        <v>focus</v>
      </c>
      <c r="O12" s="1" t="str">
        <f t="shared" si="1"/>
        <v>Parts_CPP_CPP/RT_Conts_RCT</v>
      </c>
      <c r="Q12" s="1" t="str">
        <f t="shared" si="2"/>
        <v>focus_Parts_CPP_CPP/RT_Conts_RCT_Summer_Combined Impact_focus_grp_Mid-Peak</v>
      </c>
    </row>
    <row r="13" spans="1:17" x14ac:dyDescent="0.2">
      <c r="A13" s="1">
        <f>'r_in_303a.02 summer impacts'!A14</f>
        <v>-4.7395389506296001E-2</v>
      </c>
      <c r="B13" s="1">
        <f>'r_in_303a.02 summer impacts'!B14</f>
        <v>0.78138511732662297</v>
      </c>
      <c r="C13" s="1">
        <f>'r_in_303a.02 summer impacts'!C14</f>
        <v>0.95163351230435</v>
      </c>
      <c r="D13" s="1" t="str">
        <f>'r_in_303a.02 summer impacts'!D14</f>
        <v>total_attendee_impact_focus_grp</v>
      </c>
      <c r="E13" s="1" t="str">
        <f>'r_in_303a.02 summer impacts'!E14</f>
        <v>Summer</v>
      </c>
      <c r="F13" s="1" t="str">
        <f>'r_in_303a.02 summer impacts'!F14</f>
        <v>Parts_CPP_CPP/RT_Conts_RCT_focus</v>
      </c>
      <c r="G13" s="1">
        <f>'r_in_303a.02 summer impacts'!G14</f>
        <v>1</v>
      </c>
      <c r="H13" s="1">
        <f>'r_in_303a.02 summer impacts'!H14</f>
        <v>1.6448569217793301</v>
      </c>
      <c r="I13" s="1">
        <f>'r_in_303a.02 summer impacts'!I14</f>
        <v>1.2852667188100499</v>
      </c>
      <c r="J13" s="1" t="str">
        <f>'r_in_303a.02 summer impacts'!J14</f>
        <v>Off-Peak</v>
      </c>
      <c r="K13" s="1" t="str">
        <f>'r_in_303a.02 summer impacts'!K14</f>
        <v>Combined Impact</v>
      </c>
      <c r="L13" s="1" t="str">
        <f>'r_in_303a.02 summer impacts'!L14</f>
        <v>focus_grp</v>
      </c>
      <c r="N13" s="1" t="str">
        <f t="shared" si="0"/>
        <v>focus</v>
      </c>
      <c r="O13" s="1" t="str">
        <f t="shared" si="1"/>
        <v>Parts_CPP_CPP/RT_Conts_RCT</v>
      </c>
      <c r="Q13" s="1" t="str">
        <f t="shared" si="2"/>
        <v>focus_Parts_CPP_CPP/RT_Conts_RCT_Summer_Combined Impact_focus_grp_Off-Peak</v>
      </c>
    </row>
    <row r="14" spans="1:17" x14ac:dyDescent="0.2">
      <c r="A14" s="1">
        <f>'r_in_303a.02 summer impacts'!A15</f>
        <v>-0.88058744014713097</v>
      </c>
      <c r="B14" s="1">
        <f>'r_in_303a.02 summer impacts'!B15</f>
        <v>0.37461858117107999</v>
      </c>
      <c r="C14" s="1">
        <f>'r_in_303a.02 summer impacts'!C15</f>
        <v>1.87423777244227E-2</v>
      </c>
      <c r="D14" s="1" t="str">
        <f>'r_in_303a.02 summer impacts'!D15</f>
        <v>total_attendee_impact_focus_grp</v>
      </c>
      <c r="E14" s="1" t="str">
        <f>'r_in_303a.02 summer impacts'!E15</f>
        <v>Summer</v>
      </c>
      <c r="F14" s="1" t="str">
        <f>'r_in_303a.02 summer impacts'!F15</f>
        <v>Parts_CPP_CPP/RT_Conts_RCT_focus</v>
      </c>
      <c r="G14" s="1">
        <f>'r_in_303a.02 summer impacts'!G15</f>
        <v>1</v>
      </c>
      <c r="H14" s="1">
        <f>'r_in_303a.02 summer impacts'!H15</f>
        <v>1.6448569217793301</v>
      </c>
      <c r="I14" s="1">
        <f>'r_in_303a.02 summer impacts'!I15</f>
        <v>0.61619396626640299</v>
      </c>
      <c r="J14" s="1" t="str">
        <f>'r_in_303a.02 summer impacts'!J15</f>
        <v>On-Peak</v>
      </c>
      <c r="K14" s="1" t="str">
        <f>'r_in_303a.02 summer impacts'!K15</f>
        <v>Combined Impact</v>
      </c>
      <c r="L14" s="1" t="str">
        <f>'r_in_303a.02 summer impacts'!L15</f>
        <v>focus_grp</v>
      </c>
      <c r="N14" s="1" t="str">
        <f t="shared" si="0"/>
        <v>focus</v>
      </c>
      <c r="O14" s="1" t="str">
        <f t="shared" si="1"/>
        <v>Parts_CPP_CPP/RT_Conts_RCT</v>
      </c>
      <c r="Q14" s="1" t="str">
        <f t="shared" si="2"/>
        <v>focus_Parts_CPP_CPP/RT_Conts_RCT_Summer_Combined Impact_focus_grp_On-Peak</v>
      </c>
    </row>
    <row r="15" spans="1:17" x14ac:dyDescent="0.2">
      <c r="A15" s="1">
        <f>'r_in_303a.02 summer impacts'!A16</f>
        <v>-0.81345377909458405</v>
      </c>
      <c r="B15" s="1">
        <f>'r_in_303a.02 summer impacts'!B16</f>
        <v>1.54319296717417</v>
      </c>
      <c r="C15" s="1">
        <f>'r_in_303a.02 summer impacts'!C16</f>
        <v>0.59810785585117698</v>
      </c>
      <c r="D15" s="1" t="str">
        <f>'r_in_303a.02 summer impacts'!D16</f>
        <v>total_attendee_impact_focus_grp</v>
      </c>
      <c r="E15" s="1" t="str">
        <f>'r_in_303a.02 summer impacts'!E16</f>
        <v>Summer</v>
      </c>
      <c r="F15" s="1" t="str">
        <f>'r_in_303a.02 summer impacts'!F16</f>
        <v>Parts_CPP_CPP/RT_Conts_RCT_focus</v>
      </c>
      <c r="G15" s="1">
        <f>'r_in_303a.02 summer impacts'!G16</f>
        <v>1</v>
      </c>
      <c r="H15" s="1">
        <f>'r_in_303a.02 summer impacts'!H16</f>
        <v>1.6448569217793301</v>
      </c>
      <c r="I15" s="1">
        <f>'r_in_303a.02 summer impacts'!I16</f>
        <v>2.53833163369762</v>
      </c>
      <c r="J15" s="1" t="str">
        <f>'r_in_303a.02 summer impacts'!J16</f>
        <v>Weekend Off-Peak</v>
      </c>
      <c r="K15" s="1" t="str">
        <f>'r_in_303a.02 summer impacts'!K16</f>
        <v>Combined Impact</v>
      </c>
      <c r="L15" s="1" t="str">
        <f>'r_in_303a.02 summer impacts'!L16</f>
        <v>focus_grp</v>
      </c>
      <c r="N15" s="1" t="str">
        <f t="shared" si="0"/>
        <v>focus</v>
      </c>
      <c r="O15" s="1" t="str">
        <f t="shared" si="1"/>
        <v>Parts_CPP_CPP/RT_Conts_RCT</v>
      </c>
      <c r="Q15" s="1" t="str">
        <f t="shared" si="2"/>
        <v>focus_Parts_CPP_CPP/RT_Conts_RCT_Summer_Combined Impact_focus_grp_Weekend Off-Peak</v>
      </c>
    </row>
    <row r="16" spans="1:17" x14ac:dyDescent="0.2">
      <c r="A16" s="1">
        <f>'r_in_303a.02 summer impacts'!A17</f>
        <v>-0.199587510564357</v>
      </c>
      <c r="B16" s="1">
        <f>'r_in_303a.02 summer impacts'!B17</f>
        <v>0.103577141220396</v>
      </c>
      <c r="C16" s="1">
        <f>'r_in_303a.02 summer impacts'!C17</f>
        <v>5.3987028904786002E-2</v>
      </c>
      <c r="D16" s="1" t="str">
        <f>'r_in_303a.02 summer impacts'!D17</f>
        <v>tou_period_fMid-Peak:participant:cpp_dum</v>
      </c>
      <c r="E16" s="1" t="str">
        <f>'r_in_303a.02 summer impacts'!E17</f>
        <v>Summer</v>
      </c>
      <c r="F16" s="1" t="str">
        <f>'r_in_303a.02 summer impacts'!F17</f>
        <v>Parts_CPP_CPP/RT_Conts_RCT_breakfast</v>
      </c>
      <c r="G16" s="1">
        <f>'r_in_303a.02 summer impacts'!G17</f>
        <v>2</v>
      </c>
      <c r="H16" s="1">
        <f>'r_in_303a.02 summer impacts'!H17</f>
        <v>1.6448569217793301</v>
      </c>
      <c r="I16" s="1">
        <f>'r_in_303a.02 summer impacts'!I17</f>
        <v>0.17036957767448299</v>
      </c>
      <c r="J16" s="1" t="str">
        <f>'r_in_303a.02 summer impacts'!J17</f>
        <v>Mid-Peak</v>
      </c>
      <c r="K16" s="1" t="str">
        <f>'r_in_303a.02 summer impacts'!K17</f>
        <v>Base Impact</v>
      </c>
      <c r="L16" s="1" t="str">
        <f>'r_in_303a.02 summer impacts'!L17</f>
        <v>no_event</v>
      </c>
      <c r="N16" s="1" t="str">
        <f t="shared" si="0"/>
        <v>breakfast</v>
      </c>
      <c r="O16" s="1" t="str">
        <f t="shared" si="1"/>
        <v>Parts_CPP_CPP/RT_Conts_RCT</v>
      </c>
      <c r="Q16" s="1" t="str">
        <f t="shared" si="2"/>
        <v>breakfast_Parts_CPP_CPP/RT_Conts_RCT_Summer_Base Impact_no_event_Mid-Peak</v>
      </c>
    </row>
    <row r="17" spans="1:17" x14ac:dyDescent="0.2">
      <c r="A17" s="1">
        <f>'r_in_303a.02 summer impacts'!A18</f>
        <v>0.27777789438948203</v>
      </c>
      <c r="B17" s="1">
        <f>'r_in_303a.02 summer impacts'!B18</f>
        <v>0.20122733993573599</v>
      </c>
      <c r="C17" s="1">
        <f>'r_in_303a.02 summer impacts'!C18</f>
        <v>0.167458568462515</v>
      </c>
      <c r="D17" s="1" t="str">
        <f>'r_in_303a.02 summer impacts'!D18</f>
        <v>tou_period_fOff-Peak:participant:cpp_dum</v>
      </c>
      <c r="E17" s="1" t="str">
        <f>'r_in_303a.02 summer impacts'!E18</f>
        <v>Summer</v>
      </c>
      <c r="F17" s="1" t="str">
        <f>'r_in_303a.02 summer impacts'!F18</f>
        <v>Parts_CPP_CPP/RT_Conts_RCT_breakfast</v>
      </c>
      <c r="G17" s="1">
        <f>'r_in_303a.02 summer impacts'!G18</f>
        <v>2</v>
      </c>
      <c r="H17" s="1">
        <f>'r_in_303a.02 summer impacts'!H18</f>
        <v>1.6448569217793301</v>
      </c>
      <c r="I17" s="1">
        <f>'r_in_303a.02 summer impacts'!I18</f>
        <v>0.33099018294453703</v>
      </c>
      <c r="J17" s="1" t="str">
        <f>'r_in_303a.02 summer impacts'!J18</f>
        <v>Off-Peak</v>
      </c>
      <c r="K17" s="1" t="str">
        <f>'r_in_303a.02 summer impacts'!K18</f>
        <v>Base Impact</v>
      </c>
      <c r="L17" s="1" t="str">
        <f>'r_in_303a.02 summer impacts'!L18</f>
        <v>no_event</v>
      </c>
      <c r="N17" s="1" t="str">
        <f t="shared" si="0"/>
        <v>breakfast</v>
      </c>
      <c r="O17" s="1" t="str">
        <f t="shared" si="1"/>
        <v>Parts_CPP_CPP/RT_Conts_RCT</v>
      </c>
      <c r="Q17" s="1" t="str">
        <f t="shared" si="2"/>
        <v>breakfast_Parts_CPP_CPP/RT_Conts_RCT_Summer_Base Impact_no_event_Off-Peak</v>
      </c>
    </row>
    <row r="18" spans="1:17" x14ac:dyDescent="0.2">
      <c r="A18" s="1">
        <f>'r_in_303a.02 summer impacts'!A19</f>
        <v>-0.24420448551388299</v>
      </c>
      <c r="B18" s="1">
        <f>'r_in_303a.02 summer impacts'!B19</f>
        <v>0.115458411979539</v>
      </c>
      <c r="C18" s="1">
        <f>'r_in_303a.02 summer impacts'!C19</f>
        <v>3.4423140620884002E-2</v>
      </c>
      <c r="D18" s="1" t="str">
        <f>'r_in_303a.02 summer impacts'!D19</f>
        <v>tou_period_fOn-Peak:participant:cpp_dum</v>
      </c>
      <c r="E18" s="1" t="str">
        <f>'r_in_303a.02 summer impacts'!E19</f>
        <v>Summer</v>
      </c>
      <c r="F18" s="1" t="str">
        <f>'r_in_303a.02 summer impacts'!F19</f>
        <v>Parts_CPP_CPP/RT_Conts_RCT_breakfast</v>
      </c>
      <c r="G18" s="1">
        <f>'r_in_303a.02 summer impacts'!G19</f>
        <v>2</v>
      </c>
      <c r="H18" s="1">
        <f>'r_in_303a.02 summer impacts'!H19</f>
        <v>1.6448569217793301</v>
      </c>
      <c r="I18" s="1">
        <f>'r_in_303a.02 summer impacts'!I19</f>
        <v>0.18991256812219401</v>
      </c>
      <c r="J18" s="1" t="str">
        <f>'r_in_303a.02 summer impacts'!J19</f>
        <v>On-Peak</v>
      </c>
      <c r="K18" s="1" t="str">
        <f>'r_in_303a.02 summer impacts'!K19</f>
        <v>Base Impact</v>
      </c>
      <c r="L18" s="1" t="str">
        <f>'r_in_303a.02 summer impacts'!L19</f>
        <v>no_event</v>
      </c>
      <c r="N18" s="1" t="str">
        <f t="shared" si="0"/>
        <v>breakfast</v>
      </c>
      <c r="O18" s="1" t="str">
        <f t="shared" si="1"/>
        <v>Parts_CPP_CPP/RT_Conts_RCT</v>
      </c>
      <c r="Q18" s="1" t="str">
        <f t="shared" si="2"/>
        <v>breakfast_Parts_CPP_CPP/RT_Conts_RCT_Summer_Base Impact_no_event_On-Peak</v>
      </c>
    </row>
    <row r="19" spans="1:17" x14ac:dyDescent="0.2">
      <c r="A19" s="1">
        <f>'r_in_303a.02 summer impacts'!A20</f>
        <v>8.4859065822824403E-2</v>
      </c>
      <c r="B19" s="1">
        <f>'r_in_303a.02 summer impacts'!B20</f>
        <v>0.407924035186221</v>
      </c>
      <c r="C19" s="1">
        <f>'r_in_303a.02 summer impacts'!C20</f>
        <v>0.83520825936829501</v>
      </c>
      <c r="D19" s="1" t="str">
        <f>'r_in_303a.02 summer impacts'!D20</f>
        <v>tou_period_fWeekend Off-Peak:participant:cpp_dum</v>
      </c>
      <c r="E19" s="1" t="str">
        <f>'r_in_303a.02 summer impacts'!E20</f>
        <v>Summer</v>
      </c>
      <c r="F19" s="1" t="str">
        <f>'r_in_303a.02 summer impacts'!F20</f>
        <v>Parts_CPP_CPP/RT_Conts_RCT_breakfast</v>
      </c>
      <c r="G19" s="1">
        <f>'r_in_303a.02 summer impacts'!G20</f>
        <v>2</v>
      </c>
      <c r="H19" s="1">
        <f>'r_in_303a.02 summer impacts'!H20</f>
        <v>1.6448569217793301</v>
      </c>
      <c r="I19" s="1">
        <f>'r_in_303a.02 summer impacts'!I20</f>
        <v>0.67097667283620999</v>
      </c>
      <c r="J19" s="1" t="str">
        <f>'r_in_303a.02 summer impacts'!J20</f>
        <v>Weekend Off-Peak</v>
      </c>
      <c r="K19" s="1" t="str">
        <f>'r_in_303a.02 summer impacts'!K20</f>
        <v>Base Impact</v>
      </c>
      <c r="L19" s="1" t="str">
        <f>'r_in_303a.02 summer impacts'!L20</f>
        <v>no_event</v>
      </c>
      <c r="N19" s="1" t="str">
        <f t="shared" si="0"/>
        <v>breakfast</v>
      </c>
      <c r="O19" s="1" t="str">
        <f t="shared" si="1"/>
        <v>Parts_CPP_CPP/RT_Conts_RCT</v>
      </c>
      <c r="Q19" s="1" t="str">
        <f t="shared" si="2"/>
        <v>breakfast_Parts_CPP_CPP/RT_Conts_RCT_Summer_Base Impact_no_event_Weekend Off-Peak</v>
      </c>
    </row>
    <row r="20" spans="1:17" x14ac:dyDescent="0.2">
      <c r="A20" s="1">
        <f>'r_in_303a.02 summer impacts'!A21</f>
        <v>-0.36201883672870599</v>
      </c>
      <c r="B20" s="1">
        <f>'r_in_303a.02 summer impacts'!B21</f>
        <v>0.13210923179496101</v>
      </c>
      <c r="C20" s="1">
        <f>'r_in_303a.02 summer impacts'!C21</f>
        <v>6.1385610838230204E-3</v>
      </c>
      <c r="D20" s="1" t="str">
        <f>'r_in_303a.02 summer impacts'!D21</f>
        <v>tou_period_fMid-Peak:participant:cpp_dum:ko_breakfast_engage_dummy</v>
      </c>
      <c r="E20" s="1" t="str">
        <f>'r_in_303a.02 summer impacts'!E21</f>
        <v>Summer</v>
      </c>
      <c r="F20" s="1" t="str">
        <f>'r_in_303a.02 summer impacts'!F21</f>
        <v>Parts_CPP_CPP/RT_Conts_RCT_breakfast</v>
      </c>
      <c r="G20" s="1">
        <f>'r_in_303a.02 summer impacts'!G21</f>
        <v>2</v>
      </c>
      <c r="H20" s="1">
        <f>'r_in_303a.02 summer impacts'!H21</f>
        <v>1.6448569217793301</v>
      </c>
      <c r="I20" s="1">
        <f>'r_in_303a.02 summer impacts'!I21</f>
        <v>0.217300784348891</v>
      </c>
      <c r="J20" s="1" t="str">
        <f>'r_in_303a.02 summer impacts'!J21</f>
        <v>Mid-Peak</v>
      </c>
      <c r="K20" s="1" t="str">
        <f>'r_in_303a.02 summer impacts'!K21</f>
        <v>ko_breakfast_engage_dummy</v>
      </c>
      <c r="L20" s="1" t="str">
        <f>'r_in_303a.02 summer impacts'!L21</f>
        <v>ko_breakfast</v>
      </c>
      <c r="N20" s="1" t="str">
        <f t="shared" si="0"/>
        <v>breakfast</v>
      </c>
      <c r="O20" s="1" t="str">
        <f t="shared" si="1"/>
        <v>Parts_CPP_CPP/RT_Conts_RCT</v>
      </c>
      <c r="Q20" s="1" t="str">
        <f t="shared" si="2"/>
        <v>breakfast_Parts_CPP_CPP/RT_Conts_RCT_Summer_ko_breakfast_engage_dummy_ko_breakfast_Mid-Peak</v>
      </c>
    </row>
    <row r="21" spans="1:17" x14ac:dyDescent="0.2">
      <c r="A21" s="1">
        <f>'r_in_303a.02 summer impacts'!A22</f>
        <v>-0.22403873742837799</v>
      </c>
      <c r="B21" s="1">
        <f>'r_in_303a.02 summer impacts'!B22</f>
        <v>0.31499259573469002</v>
      </c>
      <c r="C21" s="1">
        <f>'r_in_303a.02 summer impacts'!C22</f>
        <v>0.47692918922556399</v>
      </c>
      <c r="D21" s="1" t="str">
        <f>'r_in_303a.02 summer impacts'!D22</f>
        <v>tou_period_fOff-Peak:participant:cpp_dum:ko_breakfast_engage_dummy</v>
      </c>
      <c r="E21" s="1" t="str">
        <f>'r_in_303a.02 summer impacts'!E22</f>
        <v>Summer</v>
      </c>
      <c r="F21" s="1" t="str">
        <f>'r_in_303a.02 summer impacts'!F22</f>
        <v>Parts_CPP_CPP/RT_Conts_RCT_breakfast</v>
      </c>
      <c r="G21" s="1">
        <f>'r_in_303a.02 summer impacts'!G22</f>
        <v>2</v>
      </c>
      <c r="H21" s="1">
        <f>'r_in_303a.02 summer impacts'!H22</f>
        <v>1.6448569217793301</v>
      </c>
      <c r="I21" s="1">
        <f>'r_in_303a.02 summer impacts'!I22</f>
        <v>0.51811775140344296</v>
      </c>
      <c r="J21" s="1" t="str">
        <f>'r_in_303a.02 summer impacts'!J22</f>
        <v>Off-Peak</v>
      </c>
      <c r="K21" s="1" t="str">
        <f>'r_in_303a.02 summer impacts'!K22</f>
        <v>ko_breakfast_engage_dummy</v>
      </c>
      <c r="L21" s="1" t="str">
        <f>'r_in_303a.02 summer impacts'!L22</f>
        <v>ko_breakfast</v>
      </c>
      <c r="N21" s="1" t="str">
        <f t="shared" si="0"/>
        <v>breakfast</v>
      </c>
      <c r="O21" s="1" t="str">
        <f t="shared" si="1"/>
        <v>Parts_CPP_CPP/RT_Conts_RCT</v>
      </c>
      <c r="Q21" s="1" t="str">
        <f t="shared" si="2"/>
        <v>breakfast_Parts_CPP_CPP/RT_Conts_RCT_Summer_ko_breakfast_engage_dummy_ko_breakfast_Off-Peak</v>
      </c>
    </row>
    <row r="22" spans="1:17" x14ac:dyDescent="0.2">
      <c r="A22" s="1">
        <f>'r_in_303a.02 summer impacts'!A23</f>
        <v>-0.378214607071926</v>
      </c>
      <c r="B22" s="1">
        <f>'r_in_303a.02 summer impacts'!B23</f>
        <v>0.13947876876873599</v>
      </c>
      <c r="C22" s="1">
        <f>'r_in_303a.02 summer impacts'!C23</f>
        <v>6.6956053473258403E-3</v>
      </c>
      <c r="D22" s="1" t="str">
        <f>'r_in_303a.02 summer impacts'!D23</f>
        <v>tou_period_fOn-Peak:participant:cpp_dum:ko_breakfast_engage_dummy</v>
      </c>
      <c r="E22" s="1" t="str">
        <f>'r_in_303a.02 summer impacts'!E23</f>
        <v>Summer</v>
      </c>
      <c r="F22" s="1" t="str">
        <f>'r_in_303a.02 summer impacts'!F23</f>
        <v>Parts_CPP_CPP/RT_Conts_RCT_breakfast</v>
      </c>
      <c r="G22" s="1">
        <f>'r_in_303a.02 summer impacts'!G23</f>
        <v>2</v>
      </c>
      <c r="H22" s="1">
        <f>'r_in_303a.02 summer impacts'!H23</f>
        <v>1.6448569217793301</v>
      </c>
      <c r="I22" s="1">
        <f>'r_in_303a.02 summer impacts'!I23</f>
        <v>0.22942261825051299</v>
      </c>
      <c r="J22" s="1" t="str">
        <f>'r_in_303a.02 summer impacts'!J23</f>
        <v>On-Peak</v>
      </c>
      <c r="K22" s="1" t="str">
        <f>'r_in_303a.02 summer impacts'!K23</f>
        <v>ko_breakfast_engage_dummy</v>
      </c>
      <c r="L22" s="1" t="str">
        <f>'r_in_303a.02 summer impacts'!L23</f>
        <v>ko_breakfast</v>
      </c>
      <c r="N22" s="1" t="str">
        <f t="shared" si="0"/>
        <v>breakfast</v>
      </c>
      <c r="O22" s="1" t="str">
        <f t="shared" si="1"/>
        <v>Parts_CPP_CPP/RT_Conts_RCT</v>
      </c>
      <c r="Q22" s="1" t="str">
        <f t="shared" si="2"/>
        <v>breakfast_Parts_CPP_CPP/RT_Conts_RCT_Summer_ko_breakfast_engage_dummy_ko_breakfast_On-Peak</v>
      </c>
    </row>
    <row r="23" spans="1:17" x14ac:dyDescent="0.2">
      <c r="A23" s="1">
        <f>'r_in_303a.02 summer impacts'!A24</f>
        <v>-0.81302931057703098</v>
      </c>
      <c r="B23" s="1">
        <f>'r_in_303a.02 summer impacts'!B24</f>
        <v>0.52319132603627705</v>
      </c>
      <c r="C23" s="1">
        <f>'r_in_303a.02 summer impacts'!C24</f>
        <v>0.120189664754357</v>
      </c>
      <c r="D23" s="1" t="str">
        <f>'r_in_303a.02 summer impacts'!D24</f>
        <v>tou_period_fWeekend Off-Peak:participant:cpp_dum:ko_breakfast_engage_dummy</v>
      </c>
      <c r="E23" s="1" t="str">
        <f>'r_in_303a.02 summer impacts'!E24</f>
        <v>Summer</v>
      </c>
      <c r="F23" s="1" t="str">
        <f>'r_in_303a.02 summer impacts'!F24</f>
        <v>Parts_CPP_CPP/RT_Conts_RCT_breakfast</v>
      </c>
      <c r="G23" s="1">
        <f>'r_in_303a.02 summer impacts'!G24</f>
        <v>2</v>
      </c>
      <c r="H23" s="1">
        <f>'r_in_303a.02 summer impacts'!H24</f>
        <v>1.6448569217793301</v>
      </c>
      <c r="I23" s="1">
        <f>'r_in_303a.02 summer impacts'!I24</f>
        <v>0.86057487404567701</v>
      </c>
      <c r="J23" s="1" t="str">
        <f>'r_in_303a.02 summer impacts'!J24</f>
        <v>Weekend Off-Peak</v>
      </c>
      <c r="K23" s="1" t="str">
        <f>'r_in_303a.02 summer impacts'!K24</f>
        <v>ko_breakfast_engage_dummy</v>
      </c>
      <c r="L23" s="1" t="str">
        <f>'r_in_303a.02 summer impacts'!L24</f>
        <v>ko_breakfast</v>
      </c>
      <c r="N23" s="1" t="str">
        <f t="shared" si="0"/>
        <v>breakfast</v>
      </c>
      <c r="O23" s="1" t="str">
        <f t="shared" si="1"/>
        <v>Parts_CPP_CPP/RT_Conts_RCT</v>
      </c>
      <c r="Q23" s="1" t="str">
        <f t="shared" si="2"/>
        <v>breakfast_Parts_CPP_CPP/RT_Conts_RCT_Summer_ko_breakfast_engage_dummy_ko_breakfast_Weekend Off-Peak</v>
      </c>
    </row>
    <row r="24" spans="1:17" x14ac:dyDescent="0.2">
      <c r="A24" s="1">
        <f>'r_in_303a.02 summer impacts'!A25</f>
        <v>-0.56160634729306302</v>
      </c>
      <c r="B24" s="1">
        <f>'r_in_303a.02 summer impacts'!B25</f>
        <v>0.13682357203082501</v>
      </c>
      <c r="C24" s="1">
        <f>'r_in_303a.02 summer impacts'!C25</f>
        <v>4.0508041450552598E-5</v>
      </c>
      <c r="D24" s="1" t="str">
        <f>'r_in_303a.02 summer impacts'!D25</f>
        <v>total_attendee_impact_ko_breakfast</v>
      </c>
      <c r="E24" s="1" t="str">
        <f>'r_in_303a.02 summer impacts'!E25</f>
        <v>Summer</v>
      </c>
      <c r="F24" s="1" t="str">
        <f>'r_in_303a.02 summer impacts'!F25</f>
        <v>Parts_CPP_CPP/RT_Conts_RCT_breakfast</v>
      </c>
      <c r="G24" s="1">
        <f>'r_in_303a.02 summer impacts'!G25</f>
        <v>2</v>
      </c>
      <c r="H24" s="1">
        <f>'r_in_303a.02 summer impacts'!H25</f>
        <v>1.6448569217793301</v>
      </c>
      <c r="I24" s="1">
        <f>'r_in_303a.02 summer impacts'!I25</f>
        <v>0.22505519951747599</v>
      </c>
      <c r="J24" s="1" t="str">
        <f>'r_in_303a.02 summer impacts'!J25</f>
        <v>Mid-Peak</v>
      </c>
      <c r="K24" s="1" t="str">
        <f>'r_in_303a.02 summer impacts'!K25</f>
        <v>Combined Impact</v>
      </c>
      <c r="L24" s="1" t="str">
        <f>'r_in_303a.02 summer impacts'!L25</f>
        <v>ko_breakfast</v>
      </c>
      <c r="N24" s="1" t="str">
        <f t="shared" si="0"/>
        <v>breakfast</v>
      </c>
      <c r="O24" s="1" t="str">
        <f t="shared" si="1"/>
        <v>Parts_CPP_CPP/RT_Conts_RCT</v>
      </c>
      <c r="Q24" s="1" t="str">
        <f t="shared" si="2"/>
        <v>breakfast_Parts_CPP_CPP/RT_Conts_RCT_Summer_Combined Impact_ko_breakfast_Mid-Peak</v>
      </c>
    </row>
    <row r="25" spans="1:17" x14ac:dyDescent="0.2">
      <c r="A25" s="1">
        <f>'r_in_303a.02 summer impacts'!A26</f>
        <v>5.3739156961103603E-2</v>
      </c>
      <c r="B25" s="1">
        <f>'r_in_303a.02 summer impacts'!B26</f>
        <v>0.31428767890817699</v>
      </c>
      <c r="C25" s="1">
        <f>'r_in_303a.02 summer impacts'!C26</f>
        <v>0.86423393824989703</v>
      </c>
      <c r="D25" s="1" t="str">
        <f>'r_in_303a.02 summer impacts'!D26</f>
        <v>total_attendee_impact_ko_breakfast</v>
      </c>
      <c r="E25" s="1" t="str">
        <f>'r_in_303a.02 summer impacts'!E26</f>
        <v>Summer</v>
      </c>
      <c r="F25" s="1" t="str">
        <f>'r_in_303a.02 summer impacts'!F26</f>
        <v>Parts_CPP_CPP/RT_Conts_RCT_breakfast</v>
      </c>
      <c r="G25" s="1">
        <f>'r_in_303a.02 summer impacts'!G26</f>
        <v>2</v>
      </c>
      <c r="H25" s="1">
        <f>'r_in_303a.02 summer impacts'!H26</f>
        <v>1.6448569217793301</v>
      </c>
      <c r="I25" s="1">
        <f>'r_in_303a.02 summer impacts'!I26</f>
        <v>0.51695826408207401</v>
      </c>
      <c r="J25" s="1" t="str">
        <f>'r_in_303a.02 summer impacts'!J26</f>
        <v>Off-Peak</v>
      </c>
      <c r="K25" s="1" t="str">
        <f>'r_in_303a.02 summer impacts'!K26</f>
        <v>Combined Impact</v>
      </c>
      <c r="L25" s="1" t="str">
        <f>'r_in_303a.02 summer impacts'!L26</f>
        <v>ko_breakfast</v>
      </c>
      <c r="N25" s="1" t="str">
        <f t="shared" si="0"/>
        <v>breakfast</v>
      </c>
      <c r="O25" s="1" t="str">
        <f t="shared" si="1"/>
        <v>Parts_CPP_CPP/RT_Conts_RCT</v>
      </c>
      <c r="Q25" s="1" t="str">
        <f t="shared" si="2"/>
        <v>breakfast_Parts_CPP_CPP/RT_Conts_RCT_Summer_Combined Impact_ko_breakfast_Off-Peak</v>
      </c>
    </row>
    <row r="26" spans="1:17" x14ac:dyDescent="0.2">
      <c r="A26" s="1">
        <f>'r_in_303a.02 summer impacts'!A27</f>
        <v>-0.62241909258580896</v>
      </c>
      <c r="B26" s="1">
        <f>'r_in_303a.02 summer impacts'!B27</f>
        <v>0.143745426124082</v>
      </c>
      <c r="C26" s="1">
        <f>'r_in_303a.02 summer impacts'!C27</f>
        <v>1.4913406095355E-5</v>
      </c>
      <c r="D26" s="1" t="str">
        <f>'r_in_303a.02 summer impacts'!D27</f>
        <v>total_attendee_impact_ko_breakfast</v>
      </c>
      <c r="E26" s="1" t="str">
        <f>'r_in_303a.02 summer impacts'!E27</f>
        <v>Summer</v>
      </c>
      <c r="F26" s="1" t="str">
        <f>'r_in_303a.02 summer impacts'!F27</f>
        <v>Parts_CPP_CPP/RT_Conts_RCT_breakfast</v>
      </c>
      <c r="G26" s="1">
        <f>'r_in_303a.02 summer impacts'!G27</f>
        <v>2</v>
      </c>
      <c r="H26" s="1">
        <f>'r_in_303a.02 summer impacts'!H27</f>
        <v>1.6448569217793301</v>
      </c>
      <c r="I26" s="1">
        <f>'r_in_303a.02 summer impacts'!I27</f>
        <v>0.236440659134315</v>
      </c>
      <c r="J26" s="1" t="str">
        <f>'r_in_303a.02 summer impacts'!J27</f>
        <v>On-Peak</v>
      </c>
      <c r="K26" s="1" t="str">
        <f>'r_in_303a.02 summer impacts'!K27</f>
        <v>Combined Impact</v>
      </c>
      <c r="L26" s="1" t="str">
        <f>'r_in_303a.02 summer impacts'!L27</f>
        <v>ko_breakfast</v>
      </c>
      <c r="N26" s="1" t="str">
        <f t="shared" si="0"/>
        <v>breakfast</v>
      </c>
      <c r="O26" s="1" t="str">
        <f t="shared" si="1"/>
        <v>Parts_CPP_CPP/RT_Conts_RCT</v>
      </c>
      <c r="Q26" s="1" t="str">
        <f t="shared" si="2"/>
        <v>breakfast_Parts_CPP_CPP/RT_Conts_RCT_Summer_Combined Impact_ko_breakfast_On-Peak</v>
      </c>
    </row>
    <row r="27" spans="1:17" x14ac:dyDescent="0.2">
      <c r="A27" s="1">
        <f>'r_in_303a.02 summer impacts'!A28</f>
        <v>-0.728170244754206</v>
      </c>
      <c r="B27" s="1">
        <f>'r_in_303a.02 summer impacts'!B28</f>
        <v>0.536504349985784</v>
      </c>
      <c r="C27" s="1">
        <f>'r_in_303a.02 summer impacts'!C28</f>
        <v>0.17470261915368199</v>
      </c>
      <c r="D27" s="1" t="str">
        <f>'r_in_303a.02 summer impacts'!D28</f>
        <v>total_attendee_impact_ko_breakfast</v>
      </c>
      <c r="E27" s="1" t="str">
        <f>'r_in_303a.02 summer impacts'!E28</f>
        <v>Summer</v>
      </c>
      <c r="F27" s="1" t="str">
        <f>'r_in_303a.02 summer impacts'!F28</f>
        <v>Parts_CPP_CPP/RT_Conts_RCT_breakfast</v>
      </c>
      <c r="G27" s="1">
        <f>'r_in_303a.02 summer impacts'!G28</f>
        <v>2</v>
      </c>
      <c r="H27" s="1">
        <f>'r_in_303a.02 summer impacts'!H28</f>
        <v>1.6448569217793301</v>
      </c>
      <c r="I27" s="1">
        <f>'r_in_303a.02 summer impacts'!I28</f>
        <v>0.88247289363883796</v>
      </c>
      <c r="J27" s="1" t="str">
        <f>'r_in_303a.02 summer impacts'!J28</f>
        <v>Weekend Off-Peak</v>
      </c>
      <c r="K27" s="1" t="str">
        <f>'r_in_303a.02 summer impacts'!K28</f>
        <v>Combined Impact</v>
      </c>
      <c r="L27" s="1" t="str">
        <f>'r_in_303a.02 summer impacts'!L28</f>
        <v>ko_breakfast</v>
      </c>
      <c r="N27" s="1" t="str">
        <f t="shared" si="0"/>
        <v>breakfast</v>
      </c>
      <c r="O27" s="1" t="str">
        <f t="shared" si="1"/>
        <v>Parts_CPP_CPP/RT_Conts_RCT</v>
      </c>
      <c r="Q27" s="1" t="str">
        <f t="shared" si="2"/>
        <v>breakfast_Parts_CPP_CPP/RT_Conts_RCT_Summer_Combined Impact_ko_breakfast_Weekend Off-Peak</v>
      </c>
    </row>
    <row r="28" spans="1:17" x14ac:dyDescent="0.2">
      <c r="A28" s="1">
        <f>'r_in_303a.02 summer impacts'!A29</f>
        <v>-0.248836827463219</v>
      </c>
      <c r="B28" s="1">
        <f>'r_in_303a.02 summer impacts'!B29</f>
        <v>9.8141849432756806E-2</v>
      </c>
      <c r="C28" s="1">
        <f>'r_in_303a.02 summer impacts'!C29</f>
        <v>1.1229617668166899E-2</v>
      </c>
      <c r="D28" s="1" t="str">
        <f>'r_in_303a.02 summer impacts'!D29</f>
        <v>tou_period_fMid-Peak:participant:cpp_dum</v>
      </c>
      <c r="E28" s="1" t="str">
        <f>'r_in_303a.02 summer impacts'!E29</f>
        <v>Summer</v>
      </c>
      <c r="F28" s="1" t="str">
        <f>'r_in_303a.02 summer impacts'!F29</f>
        <v>Parts_CPP_CPP/RT_Conts_RCT_openhouse</v>
      </c>
      <c r="G28" s="1">
        <f>'r_in_303a.02 summer impacts'!G29</f>
        <v>3</v>
      </c>
      <c r="H28" s="1">
        <f>'r_in_303a.02 summer impacts'!H29</f>
        <v>1.6448569217793301</v>
      </c>
      <c r="I28" s="1">
        <f>'r_in_303a.02 summer impacts'!I29</f>
        <v>0.161429300355695</v>
      </c>
      <c r="J28" s="1" t="str">
        <f>'r_in_303a.02 summer impacts'!J29</f>
        <v>Mid-Peak</v>
      </c>
      <c r="K28" s="1" t="str">
        <f>'r_in_303a.02 summer impacts'!K29</f>
        <v>Base Impact</v>
      </c>
      <c r="L28" s="1" t="str">
        <f>'r_in_303a.02 summer impacts'!L29</f>
        <v>no_event</v>
      </c>
      <c r="N28" s="1" t="str">
        <f t="shared" si="0"/>
        <v>openhouse</v>
      </c>
      <c r="O28" s="1" t="str">
        <f t="shared" si="1"/>
        <v>Parts_CPP_CPP/RT_Conts_RCT</v>
      </c>
      <c r="Q28" s="1" t="str">
        <f t="shared" si="2"/>
        <v>openhouse_Parts_CPP_CPP/RT_Conts_RCT_Summer_Base Impact_no_event_Mid-Peak</v>
      </c>
    </row>
    <row r="29" spans="1:17" x14ac:dyDescent="0.2">
      <c r="A29" s="1">
        <f>'r_in_303a.02 summer impacts'!A30</f>
        <v>0.27000161403690198</v>
      </c>
      <c r="B29" s="1">
        <f>'r_in_303a.02 summer impacts'!B30</f>
        <v>0.192528823436771</v>
      </c>
      <c r="C29" s="1">
        <f>'r_in_303a.02 summer impacts'!C30</f>
        <v>0.160797757056269</v>
      </c>
      <c r="D29" s="1" t="str">
        <f>'r_in_303a.02 summer impacts'!D30</f>
        <v>tou_period_fOff-Peak:participant:cpp_dum</v>
      </c>
      <c r="E29" s="1" t="str">
        <f>'r_in_303a.02 summer impacts'!E30</f>
        <v>Summer</v>
      </c>
      <c r="F29" s="1" t="str">
        <f>'r_in_303a.02 summer impacts'!F30</f>
        <v>Parts_CPP_CPP/RT_Conts_RCT_openhouse</v>
      </c>
      <c r="G29" s="1">
        <f>'r_in_303a.02 summer impacts'!G30</f>
        <v>3</v>
      </c>
      <c r="H29" s="1">
        <f>'r_in_303a.02 summer impacts'!H30</f>
        <v>1.6448569217793301</v>
      </c>
      <c r="I29" s="1">
        <f>'r_in_303a.02 summer impacts'!I30</f>
        <v>0.31668236787200299</v>
      </c>
      <c r="J29" s="1" t="str">
        <f>'r_in_303a.02 summer impacts'!J30</f>
        <v>Off-Peak</v>
      </c>
      <c r="K29" s="1" t="str">
        <f>'r_in_303a.02 summer impacts'!K30</f>
        <v>Base Impact</v>
      </c>
      <c r="L29" s="1" t="str">
        <f>'r_in_303a.02 summer impacts'!L30</f>
        <v>no_event</v>
      </c>
      <c r="N29" s="1" t="str">
        <f t="shared" si="0"/>
        <v>openhouse</v>
      </c>
      <c r="O29" s="1" t="str">
        <f t="shared" si="1"/>
        <v>Parts_CPP_CPP/RT_Conts_RCT</v>
      </c>
      <c r="Q29" s="1" t="str">
        <f t="shared" si="2"/>
        <v>openhouse_Parts_CPP_CPP/RT_Conts_RCT_Summer_Base Impact_no_event_Off-Peak</v>
      </c>
    </row>
    <row r="30" spans="1:17" x14ac:dyDescent="0.2">
      <c r="A30" s="1">
        <f>'r_in_303a.02 summer impacts'!A31</f>
        <v>-0.30377930825903898</v>
      </c>
      <c r="B30" s="1">
        <f>'r_in_303a.02 summer impacts'!B31</f>
        <v>0.108650781981002</v>
      </c>
      <c r="C30" s="1">
        <f>'r_in_303a.02 summer impacts'!C31</f>
        <v>5.1753733016496901E-3</v>
      </c>
      <c r="D30" s="1" t="str">
        <f>'r_in_303a.02 summer impacts'!D31</f>
        <v>tou_period_fOn-Peak:participant:cpp_dum</v>
      </c>
      <c r="E30" s="1" t="str">
        <f>'r_in_303a.02 summer impacts'!E31</f>
        <v>Summer</v>
      </c>
      <c r="F30" s="1" t="str">
        <f>'r_in_303a.02 summer impacts'!F31</f>
        <v>Parts_CPP_CPP/RT_Conts_RCT_openhouse</v>
      </c>
      <c r="G30" s="1">
        <f>'r_in_303a.02 summer impacts'!G31</f>
        <v>3</v>
      </c>
      <c r="H30" s="1">
        <f>'r_in_303a.02 summer impacts'!H31</f>
        <v>1.6448569217793301</v>
      </c>
      <c r="I30" s="1">
        <f>'r_in_303a.02 summer impacts'!I31</f>
        <v>0.17871499079818801</v>
      </c>
      <c r="J30" s="1" t="str">
        <f>'r_in_303a.02 summer impacts'!J31</f>
        <v>On-Peak</v>
      </c>
      <c r="K30" s="1" t="str">
        <f>'r_in_303a.02 summer impacts'!K31</f>
        <v>Base Impact</v>
      </c>
      <c r="L30" s="1" t="str">
        <f>'r_in_303a.02 summer impacts'!L31</f>
        <v>no_event</v>
      </c>
      <c r="N30" s="1" t="str">
        <f t="shared" si="0"/>
        <v>openhouse</v>
      </c>
      <c r="O30" s="1" t="str">
        <f t="shared" si="1"/>
        <v>Parts_CPP_CPP/RT_Conts_RCT</v>
      </c>
      <c r="Q30" s="1" t="str">
        <f t="shared" si="2"/>
        <v>openhouse_Parts_CPP_CPP/RT_Conts_RCT_Summer_Base Impact_no_event_On-Peak</v>
      </c>
    </row>
    <row r="31" spans="1:17" x14ac:dyDescent="0.2">
      <c r="A31" s="1">
        <f>'r_in_303a.02 summer impacts'!A32</f>
        <v>-2.54659146971054E-2</v>
      </c>
      <c r="B31" s="1">
        <f>'r_in_303a.02 summer impacts'!B32</f>
        <v>0.386991318377777</v>
      </c>
      <c r="C31" s="1">
        <f>'r_in_303a.02 summer impacts'!C32</f>
        <v>0.94753320471242197</v>
      </c>
      <c r="D31" s="1" t="str">
        <f>'r_in_303a.02 summer impacts'!D32</f>
        <v>tou_period_fWeekend Off-Peak:participant:cpp_dum</v>
      </c>
      <c r="E31" s="1" t="str">
        <f>'r_in_303a.02 summer impacts'!E32</f>
        <v>Summer</v>
      </c>
      <c r="F31" s="1" t="str">
        <f>'r_in_303a.02 summer impacts'!F32</f>
        <v>Parts_CPP_CPP/RT_Conts_RCT_openhouse</v>
      </c>
      <c r="G31" s="1">
        <f>'r_in_303a.02 summer impacts'!G32</f>
        <v>3</v>
      </c>
      <c r="H31" s="1">
        <f>'r_in_303a.02 summer impacts'!H32</f>
        <v>1.6448569217793301</v>
      </c>
      <c r="I31" s="1">
        <f>'r_in_303a.02 summer impacts'!I32</f>
        <v>0.63654534870219504</v>
      </c>
      <c r="J31" s="1" t="str">
        <f>'r_in_303a.02 summer impacts'!J32</f>
        <v>Weekend Off-Peak</v>
      </c>
      <c r="K31" s="1" t="str">
        <f>'r_in_303a.02 summer impacts'!K32</f>
        <v>Base Impact</v>
      </c>
      <c r="L31" s="1" t="str">
        <f>'r_in_303a.02 summer impacts'!L32</f>
        <v>no_event</v>
      </c>
      <c r="N31" s="1" t="str">
        <f t="shared" si="0"/>
        <v>openhouse</v>
      </c>
      <c r="O31" s="1" t="str">
        <f t="shared" si="1"/>
        <v>Parts_CPP_CPP/RT_Conts_RCT</v>
      </c>
      <c r="Q31" s="1" t="str">
        <f t="shared" si="2"/>
        <v>openhouse_Parts_CPP_CPP/RT_Conts_RCT_Summer_Base Impact_no_event_Weekend Off-Peak</v>
      </c>
    </row>
    <row r="32" spans="1:17" x14ac:dyDescent="0.2">
      <c r="A32" s="1">
        <f>'r_in_303a.02 summer impacts'!A33</f>
        <v>-0.71263752777800204</v>
      </c>
      <c r="B32" s="1">
        <f>'r_in_303a.02 summer impacts'!B33</f>
        <v>0.25059013247011103</v>
      </c>
      <c r="C32" s="1">
        <f>'r_in_303a.02 summer impacts'!C33</f>
        <v>4.4575777914878803E-3</v>
      </c>
      <c r="D32" s="1" t="str">
        <f>'r_in_303a.02 summer impacts'!D33</f>
        <v>tou_period_fMid-Peak:participant:cpp_dum:open_house_engage_dummy</v>
      </c>
      <c r="E32" s="1" t="str">
        <f>'r_in_303a.02 summer impacts'!E33</f>
        <v>Summer</v>
      </c>
      <c r="F32" s="1" t="str">
        <f>'r_in_303a.02 summer impacts'!F33</f>
        <v>Parts_CPP_CPP/RT_Conts_RCT_openhouse</v>
      </c>
      <c r="G32" s="1">
        <f>'r_in_303a.02 summer impacts'!G33</f>
        <v>3</v>
      </c>
      <c r="H32" s="1">
        <f>'r_in_303a.02 summer impacts'!H33</f>
        <v>1.6448569217793301</v>
      </c>
      <c r="I32" s="1">
        <f>'r_in_303a.02 summer impacts'!I33</f>
        <v>0.412184913923061</v>
      </c>
      <c r="J32" s="1" t="str">
        <f>'r_in_303a.02 summer impacts'!J33</f>
        <v>Mid-Peak</v>
      </c>
      <c r="K32" s="1" t="str">
        <f>'r_in_303a.02 summer impacts'!K33</f>
        <v>open_house_engage_dummy</v>
      </c>
      <c r="L32" s="1" t="str">
        <f>'r_in_303a.02 summer impacts'!L33</f>
        <v>open_house</v>
      </c>
      <c r="N32" s="1" t="str">
        <f t="shared" si="0"/>
        <v>openhouse</v>
      </c>
      <c r="O32" s="1" t="str">
        <f t="shared" si="1"/>
        <v>Parts_CPP_CPP/RT_Conts_RCT</v>
      </c>
      <c r="Q32" s="1" t="str">
        <f t="shared" si="2"/>
        <v>openhouse_Parts_CPP_CPP/RT_Conts_RCT_Summer_open_house_engage_dummy_open_house_Mid-Peak</v>
      </c>
    </row>
    <row r="33" spans="1:17" x14ac:dyDescent="0.2">
      <c r="A33" s="1">
        <f>'r_in_303a.02 summer impacts'!A34</f>
        <v>-1.0525460776586499</v>
      </c>
      <c r="B33" s="1">
        <f>'r_in_303a.02 summer impacts'!B34</f>
        <v>0.39546719783189499</v>
      </c>
      <c r="C33" s="1">
        <f>'r_in_303a.02 summer impacts'!C34</f>
        <v>7.7790108985179096E-3</v>
      </c>
      <c r="D33" s="1" t="str">
        <f>'r_in_303a.02 summer impacts'!D34</f>
        <v>tou_period_fOff-Peak:participant:cpp_dum:open_house_engage_dummy</v>
      </c>
      <c r="E33" s="1" t="str">
        <f>'r_in_303a.02 summer impacts'!E34</f>
        <v>Summer</v>
      </c>
      <c r="F33" s="1" t="str">
        <f>'r_in_303a.02 summer impacts'!F34</f>
        <v>Parts_CPP_CPP/RT_Conts_RCT_openhouse</v>
      </c>
      <c r="G33" s="1">
        <f>'r_in_303a.02 summer impacts'!G34</f>
        <v>3</v>
      </c>
      <c r="H33" s="1">
        <f>'r_in_303a.02 summer impacts'!H34</f>
        <v>1.6448569217793301</v>
      </c>
      <c r="I33" s="1">
        <f>'r_in_303a.02 summer impacts'!I34</f>
        <v>0.65048695769046805</v>
      </c>
      <c r="J33" s="1" t="str">
        <f>'r_in_303a.02 summer impacts'!J34</f>
        <v>Off-Peak</v>
      </c>
      <c r="K33" s="1" t="str">
        <f>'r_in_303a.02 summer impacts'!K34</f>
        <v>open_house_engage_dummy</v>
      </c>
      <c r="L33" s="1" t="str">
        <f>'r_in_303a.02 summer impacts'!L34</f>
        <v>open_house</v>
      </c>
      <c r="N33" s="1" t="str">
        <f t="shared" si="0"/>
        <v>openhouse</v>
      </c>
      <c r="O33" s="1" t="str">
        <f t="shared" si="1"/>
        <v>Parts_CPP_CPP/RT_Conts_RCT</v>
      </c>
      <c r="Q33" s="1" t="str">
        <f t="shared" si="2"/>
        <v>openhouse_Parts_CPP_CPP/RT_Conts_RCT_Summer_open_house_engage_dummy_open_house_Off-Peak</v>
      </c>
    </row>
    <row r="34" spans="1:17" x14ac:dyDescent="0.2">
      <c r="A34" s="1">
        <f>'r_in_303a.02 summer impacts'!A35</f>
        <v>-0.52287310918825103</v>
      </c>
      <c r="B34" s="1">
        <f>'r_in_303a.02 summer impacts'!B35</f>
        <v>0.27648145288674603</v>
      </c>
      <c r="C34" s="1">
        <f>'r_in_303a.02 summer impacts'!C35</f>
        <v>5.8602433480089498E-2</v>
      </c>
      <c r="D34" s="1" t="str">
        <f>'r_in_303a.02 summer impacts'!D35</f>
        <v>tou_period_fOn-Peak:participant:cpp_dum:open_house_engage_dummy</v>
      </c>
      <c r="E34" s="1" t="str">
        <f>'r_in_303a.02 summer impacts'!E35</f>
        <v>Summer</v>
      </c>
      <c r="F34" s="1" t="str">
        <f>'r_in_303a.02 summer impacts'!F35</f>
        <v>Parts_CPP_CPP/RT_Conts_RCT_openhouse</v>
      </c>
      <c r="G34" s="1">
        <f>'r_in_303a.02 summer impacts'!G35</f>
        <v>3</v>
      </c>
      <c r="H34" s="1">
        <f>'r_in_303a.02 summer impacts'!H35</f>
        <v>1.6448569217793301</v>
      </c>
      <c r="I34" s="1">
        <f>'r_in_303a.02 summer impacts'!I35</f>
        <v>0.45477243152437002</v>
      </c>
      <c r="J34" s="1" t="str">
        <f>'r_in_303a.02 summer impacts'!J35</f>
        <v>On-Peak</v>
      </c>
      <c r="K34" s="1" t="str">
        <f>'r_in_303a.02 summer impacts'!K35</f>
        <v>open_house_engage_dummy</v>
      </c>
      <c r="L34" s="1" t="str">
        <f>'r_in_303a.02 summer impacts'!L35</f>
        <v>open_house</v>
      </c>
      <c r="N34" s="1" t="str">
        <f t="shared" si="0"/>
        <v>openhouse</v>
      </c>
      <c r="O34" s="1" t="str">
        <f t="shared" si="1"/>
        <v>Parts_CPP_CPP/RT_Conts_RCT</v>
      </c>
      <c r="Q34" s="1" t="str">
        <f t="shared" si="2"/>
        <v>openhouse_Parts_CPP_CPP/RT_Conts_RCT_Summer_open_house_engage_dummy_open_house_On-Peak</v>
      </c>
    </row>
    <row r="35" spans="1:17" x14ac:dyDescent="0.2">
      <c r="A35" s="1">
        <f>'r_in_303a.02 summer impacts'!A36</f>
        <v>-1.55394125461136</v>
      </c>
      <c r="B35" s="1">
        <f>'r_in_303a.02 summer impacts'!B36</f>
        <v>0.72037111334933501</v>
      </c>
      <c r="C35" s="1">
        <f>'r_in_303a.02 summer impacts'!C36</f>
        <v>3.09952808554259E-2</v>
      </c>
      <c r="D35" s="1" t="str">
        <f>'r_in_303a.02 summer impacts'!D36</f>
        <v>tou_period_fWeekend Off-Peak:participant:cpp_dum:open_house_engage_dummy</v>
      </c>
      <c r="E35" s="1" t="str">
        <f>'r_in_303a.02 summer impacts'!E36</f>
        <v>Summer</v>
      </c>
      <c r="F35" s="1" t="str">
        <f>'r_in_303a.02 summer impacts'!F36</f>
        <v>Parts_CPP_CPP/RT_Conts_RCT_openhouse</v>
      </c>
      <c r="G35" s="1">
        <f>'r_in_303a.02 summer impacts'!G36</f>
        <v>3</v>
      </c>
      <c r="H35" s="1">
        <f>'r_in_303a.02 summer impacts'!H36</f>
        <v>1.6448569217793301</v>
      </c>
      <c r="I35" s="1">
        <f>'r_in_303a.02 summer impacts'!I36</f>
        <v>1.18490741204254</v>
      </c>
      <c r="J35" s="1" t="str">
        <f>'r_in_303a.02 summer impacts'!J36</f>
        <v>Weekend Off-Peak</v>
      </c>
      <c r="K35" s="1" t="str">
        <f>'r_in_303a.02 summer impacts'!K36</f>
        <v>open_house_engage_dummy</v>
      </c>
      <c r="L35" s="1" t="str">
        <f>'r_in_303a.02 summer impacts'!L36</f>
        <v>open_house</v>
      </c>
      <c r="N35" s="1" t="str">
        <f t="shared" si="0"/>
        <v>openhouse</v>
      </c>
      <c r="O35" s="1" t="str">
        <f t="shared" si="1"/>
        <v>Parts_CPP_CPP/RT_Conts_RCT</v>
      </c>
      <c r="Q35" s="1" t="str">
        <f t="shared" si="2"/>
        <v>openhouse_Parts_CPP_CPP/RT_Conts_RCT_Summer_open_house_engage_dummy_open_house_Weekend Off-Peak</v>
      </c>
    </row>
    <row r="36" spans="1:17" x14ac:dyDescent="0.2">
      <c r="A36" s="1">
        <f>'r_in_303a.02 summer impacts'!A37</f>
        <v>-0.96147435524122105</v>
      </c>
      <c r="B36" s="1">
        <f>'r_in_303a.02 summer impacts'!B37</f>
        <v>0.25853980314331199</v>
      </c>
      <c r="C36" s="1">
        <f>'r_in_303a.02 summer impacts'!C37</f>
        <v>2.00144407770478E-4</v>
      </c>
      <c r="D36" s="1" t="str">
        <f>'r_in_303a.02 summer impacts'!D37</f>
        <v>total_attendee_impact_open_house</v>
      </c>
      <c r="E36" s="1" t="str">
        <f>'r_in_303a.02 summer impacts'!E37</f>
        <v>Summer</v>
      </c>
      <c r="F36" s="1" t="str">
        <f>'r_in_303a.02 summer impacts'!F37</f>
        <v>Parts_CPP_CPP/RT_Conts_RCT_openhouse</v>
      </c>
      <c r="G36" s="1">
        <f>'r_in_303a.02 summer impacts'!G37</f>
        <v>3</v>
      </c>
      <c r="H36" s="1">
        <f>'r_in_303a.02 summer impacts'!H37</f>
        <v>1.6448569217793301</v>
      </c>
      <c r="I36" s="1">
        <f>'r_in_303a.02 summer impacts'!I37</f>
        <v>0.42526098475574098</v>
      </c>
      <c r="J36" s="1" t="str">
        <f>'r_in_303a.02 summer impacts'!J37</f>
        <v>Mid-Peak</v>
      </c>
      <c r="K36" s="1" t="str">
        <f>'r_in_303a.02 summer impacts'!K37</f>
        <v>Combined Impact</v>
      </c>
      <c r="L36" s="1" t="str">
        <f>'r_in_303a.02 summer impacts'!L37</f>
        <v>open_house</v>
      </c>
      <c r="N36" s="1" t="str">
        <f t="shared" si="0"/>
        <v>openhouse</v>
      </c>
      <c r="O36" s="1" t="str">
        <f t="shared" si="1"/>
        <v>Parts_CPP_CPP/RT_Conts_RCT</v>
      </c>
      <c r="Q36" s="1" t="str">
        <f t="shared" si="2"/>
        <v>openhouse_Parts_CPP_CPP/RT_Conts_RCT_Summer_Combined Impact_open_house_Mid-Peak</v>
      </c>
    </row>
    <row r="37" spans="1:17" x14ac:dyDescent="0.2">
      <c r="A37" s="1">
        <f>'r_in_303a.02 summer impacts'!A38</f>
        <v>-0.78254446362175001</v>
      </c>
      <c r="B37" s="1">
        <f>'r_in_303a.02 summer impacts'!B38</f>
        <v>0.40610807975388702</v>
      </c>
      <c r="C37" s="1">
        <f>'r_in_303a.02 summer impacts'!C38</f>
        <v>5.3988161514465997E-2</v>
      </c>
      <c r="D37" s="1" t="str">
        <f>'r_in_303a.02 summer impacts'!D38</f>
        <v>total_attendee_impact_open_house</v>
      </c>
      <c r="E37" s="1" t="str">
        <f>'r_in_303a.02 summer impacts'!E38</f>
        <v>Summer</v>
      </c>
      <c r="F37" s="1" t="str">
        <f>'r_in_303a.02 summer impacts'!F38</f>
        <v>Parts_CPP_CPP/RT_Conts_RCT_openhouse</v>
      </c>
      <c r="G37" s="1">
        <f>'r_in_303a.02 summer impacts'!G38</f>
        <v>3</v>
      </c>
      <c r="H37" s="1">
        <f>'r_in_303a.02 summer impacts'!H38</f>
        <v>1.6448569217793301</v>
      </c>
      <c r="I37" s="1">
        <f>'r_in_303a.02 summer impacts'!I38</f>
        <v>0.66798968597369202</v>
      </c>
      <c r="J37" s="1" t="str">
        <f>'r_in_303a.02 summer impacts'!J38</f>
        <v>Off-Peak</v>
      </c>
      <c r="K37" s="1" t="str">
        <f>'r_in_303a.02 summer impacts'!K38</f>
        <v>Combined Impact</v>
      </c>
      <c r="L37" s="1" t="str">
        <f>'r_in_303a.02 summer impacts'!L38</f>
        <v>open_house</v>
      </c>
      <c r="N37" s="1" t="str">
        <f t="shared" si="0"/>
        <v>openhouse</v>
      </c>
      <c r="O37" s="1" t="str">
        <f t="shared" si="1"/>
        <v>Parts_CPP_CPP/RT_Conts_RCT</v>
      </c>
      <c r="Q37" s="1" t="str">
        <f t="shared" si="2"/>
        <v>openhouse_Parts_CPP_CPP/RT_Conts_RCT_Summer_Combined Impact_open_house_Off-Peak</v>
      </c>
    </row>
    <row r="38" spans="1:17" x14ac:dyDescent="0.2">
      <c r="A38" s="1">
        <f>'r_in_303a.02 summer impacts'!A39</f>
        <v>-0.82665241744729001</v>
      </c>
      <c r="B38" s="1">
        <f>'r_in_303a.02 summer impacts'!B39</f>
        <v>0.285700870674575</v>
      </c>
      <c r="C38" s="1">
        <f>'r_in_303a.02 summer impacts'!C39</f>
        <v>3.8108997145322602E-3</v>
      </c>
      <c r="D38" s="1" t="str">
        <f>'r_in_303a.02 summer impacts'!D39</f>
        <v>total_attendee_impact_open_house</v>
      </c>
      <c r="E38" s="1" t="str">
        <f>'r_in_303a.02 summer impacts'!E39</f>
        <v>Summer</v>
      </c>
      <c r="F38" s="1" t="str">
        <f>'r_in_303a.02 summer impacts'!F39</f>
        <v>Parts_CPP_CPP/RT_Conts_RCT_openhouse</v>
      </c>
      <c r="G38" s="1">
        <f>'r_in_303a.02 summer impacts'!G39</f>
        <v>3</v>
      </c>
      <c r="H38" s="1">
        <f>'r_in_303a.02 summer impacts'!H39</f>
        <v>1.6448569217793301</v>
      </c>
      <c r="I38" s="1">
        <f>'r_in_303a.02 summer impacts'!I39</f>
        <v>0.469937054687455</v>
      </c>
      <c r="J38" s="1" t="str">
        <f>'r_in_303a.02 summer impacts'!J39</f>
        <v>On-Peak</v>
      </c>
      <c r="K38" s="1" t="str">
        <f>'r_in_303a.02 summer impacts'!K39</f>
        <v>Combined Impact</v>
      </c>
      <c r="L38" s="1" t="str">
        <f>'r_in_303a.02 summer impacts'!L39</f>
        <v>open_house</v>
      </c>
      <c r="N38" s="1" t="str">
        <f t="shared" si="0"/>
        <v>openhouse</v>
      </c>
      <c r="O38" s="1" t="str">
        <f t="shared" si="1"/>
        <v>Parts_CPP_CPP/RT_Conts_RCT</v>
      </c>
      <c r="Q38" s="1" t="str">
        <f t="shared" si="2"/>
        <v>openhouse_Parts_CPP_CPP/RT_Conts_RCT_Summer_Combined Impact_open_house_On-Peak</v>
      </c>
    </row>
    <row r="39" spans="1:17" x14ac:dyDescent="0.2">
      <c r="A39" s="1">
        <f>'r_in_303a.02 summer impacts'!A40</f>
        <v>-1.5794071693084699</v>
      </c>
      <c r="B39" s="1">
        <f>'r_in_303a.02 summer impacts'!B40</f>
        <v>0.75192224007756003</v>
      </c>
      <c r="C39" s="1">
        <f>'r_in_303a.02 summer impacts'!C40</f>
        <v>3.56860629368028E-2</v>
      </c>
      <c r="D39" s="1" t="str">
        <f>'r_in_303a.02 summer impacts'!D40</f>
        <v>total_attendee_impact_open_house</v>
      </c>
      <c r="E39" s="1" t="str">
        <f>'r_in_303a.02 summer impacts'!E40</f>
        <v>Summer</v>
      </c>
      <c r="F39" s="1" t="str">
        <f>'r_in_303a.02 summer impacts'!F40</f>
        <v>Parts_CPP_CPP/RT_Conts_RCT_openhouse</v>
      </c>
      <c r="G39" s="1">
        <f>'r_in_303a.02 summer impacts'!G40</f>
        <v>3</v>
      </c>
      <c r="H39" s="1">
        <f>'r_in_303a.02 summer impacts'!H40</f>
        <v>1.6448569217793301</v>
      </c>
      <c r="I39" s="1">
        <f>'r_in_303a.02 summer impacts'!I40</f>
        <v>1.23680450123139</v>
      </c>
      <c r="J39" s="1" t="str">
        <f>'r_in_303a.02 summer impacts'!J40</f>
        <v>Weekend Off-Peak</v>
      </c>
      <c r="K39" s="1" t="str">
        <f>'r_in_303a.02 summer impacts'!K40</f>
        <v>Combined Impact</v>
      </c>
      <c r="L39" s="1" t="str">
        <f>'r_in_303a.02 summer impacts'!L40</f>
        <v>open_house</v>
      </c>
      <c r="N39" s="1" t="str">
        <f t="shared" si="0"/>
        <v>openhouse</v>
      </c>
      <c r="O39" s="1" t="str">
        <f t="shared" si="1"/>
        <v>Parts_CPP_CPP/RT_Conts_RCT</v>
      </c>
      <c r="Q39" s="1" t="str">
        <f t="shared" si="2"/>
        <v>openhouse_Parts_CPP_CPP/RT_Conts_RCT_Summer_Combined Impact_open_house_Weekend Off-Peak</v>
      </c>
    </row>
    <row r="40" spans="1:17" x14ac:dyDescent="0.2">
      <c r="A40" s="1">
        <f>'r_in_303a.02 summer impacts'!A41</f>
        <v>-0.27550710711154702</v>
      </c>
      <c r="B40" s="1">
        <f>'r_in_303a.02 summer impacts'!B41</f>
        <v>9.7753947227847096E-2</v>
      </c>
      <c r="C40" s="1">
        <f>'r_in_303a.02 summer impacts'!C41</f>
        <v>4.8269716789117604E-3</v>
      </c>
      <c r="D40" s="1" t="str">
        <f>'r_in_303a.02 summer impacts'!D41</f>
        <v>tou_period_fMid-Peak:participant:cpp_dum</v>
      </c>
      <c r="E40" s="1" t="str">
        <f>'r_in_303a.02 summer impacts'!E41</f>
        <v>Summer</v>
      </c>
      <c r="F40" s="1" t="str">
        <f>'r_in_303a.02 summer impacts'!F41</f>
        <v>Parts_CPP_CPP/RT_Conts_RCT_picnic</v>
      </c>
      <c r="G40" s="1">
        <f>'r_in_303a.02 summer impacts'!G41</f>
        <v>4</v>
      </c>
      <c r="H40" s="1">
        <f>'r_in_303a.02 summer impacts'!H41</f>
        <v>1.6448569217793301</v>
      </c>
      <c r="I40" s="1">
        <f>'r_in_303a.02 summer impacts'!I41</f>
        <v>0.16079125672897601</v>
      </c>
      <c r="J40" s="1" t="str">
        <f>'r_in_303a.02 summer impacts'!J41</f>
        <v>Mid-Peak</v>
      </c>
      <c r="K40" s="1" t="str">
        <f>'r_in_303a.02 summer impacts'!K41</f>
        <v>Base Impact</v>
      </c>
      <c r="L40" s="1" t="str">
        <f>'r_in_303a.02 summer impacts'!L41</f>
        <v>no_event</v>
      </c>
      <c r="N40" s="1" t="str">
        <f t="shared" si="0"/>
        <v>picnic</v>
      </c>
      <c r="O40" s="1" t="str">
        <f t="shared" si="1"/>
        <v>Parts_CPP_CPP/RT_Conts_RCT</v>
      </c>
      <c r="Q40" s="1" t="str">
        <f t="shared" si="2"/>
        <v>picnic_Parts_CPP_CPP/RT_Conts_RCT_Summer_Base Impact_no_event_Mid-Peak</v>
      </c>
    </row>
    <row r="41" spans="1:17" x14ac:dyDescent="0.2">
      <c r="A41" s="1">
        <f>'r_in_303a.02 summer impacts'!A42</f>
        <v>0.226637467986403</v>
      </c>
      <c r="B41" s="1">
        <f>'r_in_303a.02 summer impacts'!B42</f>
        <v>0.19030612460507701</v>
      </c>
      <c r="C41" s="1">
        <f>'r_in_303a.02 summer impacts'!C42</f>
        <v>0.23368952726686101</v>
      </c>
      <c r="D41" s="1" t="str">
        <f>'r_in_303a.02 summer impacts'!D42</f>
        <v>tou_period_fOff-Peak:participant:cpp_dum</v>
      </c>
      <c r="E41" s="1" t="str">
        <f>'r_in_303a.02 summer impacts'!E42</f>
        <v>Summer</v>
      </c>
      <c r="F41" s="1" t="str">
        <f>'r_in_303a.02 summer impacts'!F42</f>
        <v>Parts_CPP_CPP/RT_Conts_RCT_picnic</v>
      </c>
      <c r="G41" s="1">
        <f>'r_in_303a.02 summer impacts'!G42</f>
        <v>4</v>
      </c>
      <c r="H41" s="1">
        <f>'r_in_303a.02 summer impacts'!H42</f>
        <v>1.6448569217793301</v>
      </c>
      <c r="I41" s="1">
        <f>'r_in_303a.02 summer impacts'!I42</f>
        <v>0.31302634631366</v>
      </c>
      <c r="J41" s="1" t="str">
        <f>'r_in_303a.02 summer impacts'!J42</f>
        <v>Off-Peak</v>
      </c>
      <c r="K41" s="1" t="str">
        <f>'r_in_303a.02 summer impacts'!K42</f>
        <v>Base Impact</v>
      </c>
      <c r="L41" s="1" t="str">
        <f>'r_in_303a.02 summer impacts'!L42</f>
        <v>no_event</v>
      </c>
      <c r="N41" s="1" t="str">
        <f t="shared" si="0"/>
        <v>picnic</v>
      </c>
      <c r="O41" s="1" t="str">
        <f t="shared" si="1"/>
        <v>Parts_CPP_CPP/RT_Conts_RCT</v>
      </c>
      <c r="Q41" s="1" t="str">
        <f t="shared" si="2"/>
        <v>picnic_Parts_CPP_CPP/RT_Conts_RCT_Summer_Base Impact_no_event_Off-Peak</v>
      </c>
    </row>
    <row r="42" spans="1:17" x14ac:dyDescent="0.2">
      <c r="A42" s="1">
        <f>'r_in_303a.02 summer impacts'!A43</f>
        <v>-0.32432906274728301</v>
      </c>
      <c r="B42" s="1">
        <f>'r_in_303a.02 summer impacts'!B43</f>
        <v>0.10808872311949599</v>
      </c>
      <c r="C42" s="1">
        <f>'r_in_303a.02 summer impacts'!C43</f>
        <v>2.6947866322156299E-3</v>
      </c>
      <c r="D42" s="1" t="str">
        <f>'r_in_303a.02 summer impacts'!D43</f>
        <v>tou_period_fOn-Peak:participant:cpp_dum</v>
      </c>
      <c r="E42" s="1" t="str">
        <f>'r_in_303a.02 summer impacts'!E43</f>
        <v>Summer</v>
      </c>
      <c r="F42" s="1" t="str">
        <f>'r_in_303a.02 summer impacts'!F43</f>
        <v>Parts_CPP_CPP/RT_Conts_RCT_picnic</v>
      </c>
      <c r="G42" s="1">
        <f>'r_in_303a.02 summer impacts'!G43</f>
        <v>4</v>
      </c>
      <c r="H42" s="1">
        <f>'r_in_303a.02 summer impacts'!H43</f>
        <v>1.6448569217793301</v>
      </c>
      <c r="I42" s="1">
        <f>'r_in_303a.02 summer impacts'!I43</f>
        <v>0.17779048438939199</v>
      </c>
      <c r="J42" s="1" t="str">
        <f>'r_in_303a.02 summer impacts'!J43</f>
        <v>On-Peak</v>
      </c>
      <c r="K42" s="1" t="str">
        <f>'r_in_303a.02 summer impacts'!K43</f>
        <v>Base Impact</v>
      </c>
      <c r="L42" s="1" t="str">
        <f>'r_in_303a.02 summer impacts'!L43</f>
        <v>no_event</v>
      </c>
      <c r="N42" s="1" t="str">
        <f t="shared" si="0"/>
        <v>picnic</v>
      </c>
      <c r="O42" s="1" t="str">
        <f t="shared" si="1"/>
        <v>Parts_CPP_CPP/RT_Conts_RCT</v>
      </c>
      <c r="Q42" s="1" t="str">
        <f t="shared" si="2"/>
        <v>picnic_Parts_CPP_CPP/RT_Conts_RCT_Summer_Base Impact_no_event_On-Peak</v>
      </c>
    </row>
    <row r="43" spans="1:17" x14ac:dyDescent="0.2">
      <c r="A43" s="1">
        <f>'r_in_303a.02 summer impacts'!A44</f>
        <v>-8.8778509198283298E-2</v>
      </c>
      <c r="B43" s="1">
        <f>'r_in_303a.02 summer impacts'!B44</f>
        <v>0.38276182802214598</v>
      </c>
      <c r="C43" s="1">
        <f>'r_in_303a.02 summer impacts'!C44</f>
        <v>0.81658323567536695</v>
      </c>
      <c r="D43" s="1" t="str">
        <f>'r_in_303a.02 summer impacts'!D44</f>
        <v>tou_period_fWeekend Off-Peak:participant:cpp_dum</v>
      </c>
      <c r="E43" s="1" t="str">
        <f>'r_in_303a.02 summer impacts'!E44</f>
        <v>Summer</v>
      </c>
      <c r="F43" s="1" t="str">
        <f>'r_in_303a.02 summer impacts'!F44</f>
        <v>Parts_CPP_CPP/RT_Conts_RCT_picnic</v>
      </c>
      <c r="G43" s="1">
        <f>'r_in_303a.02 summer impacts'!G44</f>
        <v>4</v>
      </c>
      <c r="H43" s="1">
        <f>'r_in_303a.02 summer impacts'!H44</f>
        <v>1.6448569217793301</v>
      </c>
      <c r="I43" s="1">
        <f>'r_in_303a.02 summer impacts'!I44</f>
        <v>0.62958844221513699</v>
      </c>
      <c r="J43" s="1" t="str">
        <f>'r_in_303a.02 summer impacts'!J44</f>
        <v>Weekend Off-Peak</v>
      </c>
      <c r="K43" s="1" t="str">
        <f>'r_in_303a.02 summer impacts'!K44</f>
        <v>Base Impact</v>
      </c>
      <c r="L43" s="1" t="str">
        <f>'r_in_303a.02 summer impacts'!L44</f>
        <v>no_event</v>
      </c>
      <c r="N43" s="1" t="str">
        <f t="shared" si="0"/>
        <v>picnic</v>
      </c>
      <c r="O43" s="1" t="str">
        <f t="shared" si="1"/>
        <v>Parts_CPP_CPP/RT_Conts_RCT</v>
      </c>
      <c r="Q43" s="1" t="str">
        <f t="shared" si="2"/>
        <v>picnic_Parts_CPP_CPP/RT_Conts_RCT_Summer_Base Impact_no_event_Weekend Off-Peak</v>
      </c>
    </row>
    <row r="44" spans="1:17" x14ac:dyDescent="0.2">
      <c r="A44" s="1">
        <f>'r_in_303a.02 summer impacts'!A45</f>
        <v>0.15125048725447601</v>
      </c>
      <c r="B44" s="1">
        <f>'r_in_303a.02 summer impacts'!B45</f>
        <v>0.38212729471787799</v>
      </c>
      <c r="C44" s="1">
        <f>'r_in_303a.02 summer impacts'!C45</f>
        <v>0.69224406355751</v>
      </c>
      <c r="D44" s="1" t="str">
        <f>'r_in_303a.02 summer impacts'!D45</f>
        <v>tou_period_fMid-Peak:participant:cpp_dum:picnic_engage_dummy</v>
      </c>
      <c r="E44" s="1" t="str">
        <f>'r_in_303a.02 summer impacts'!E45</f>
        <v>Summer</v>
      </c>
      <c r="F44" s="1" t="str">
        <f>'r_in_303a.02 summer impacts'!F45</f>
        <v>Parts_CPP_CPP/RT_Conts_RCT_picnic</v>
      </c>
      <c r="G44" s="1">
        <f>'r_in_303a.02 summer impacts'!G45</f>
        <v>4</v>
      </c>
      <c r="H44" s="1">
        <f>'r_in_303a.02 summer impacts'!H45</f>
        <v>1.6448569217793301</v>
      </c>
      <c r="I44" s="1">
        <f>'r_in_303a.02 summer impacts'!I45</f>
        <v>0.62854472571751097</v>
      </c>
      <c r="J44" s="1" t="str">
        <f>'r_in_303a.02 summer impacts'!J45</f>
        <v>Mid-Peak</v>
      </c>
      <c r="K44" s="1" t="str">
        <f>'r_in_303a.02 summer impacts'!K45</f>
        <v>picnic_engage_dummy</v>
      </c>
      <c r="L44" s="1" t="str">
        <f>'r_in_303a.02 summer impacts'!L45</f>
        <v>picnic</v>
      </c>
      <c r="N44" s="1" t="str">
        <f t="shared" si="0"/>
        <v>picnic</v>
      </c>
      <c r="O44" s="1" t="str">
        <f t="shared" si="1"/>
        <v>Parts_CPP_CPP/RT_Conts_RCT</v>
      </c>
      <c r="Q44" s="1" t="str">
        <f t="shared" si="2"/>
        <v>picnic_Parts_CPP_CPP/RT_Conts_RCT_Summer_picnic_engage_dummy_picnic_Mid-Peak</v>
      </c>
    </row>
    <row r="45" spans="1:17" x14ac:dyDescent="0.2">
      <c r="A45" s="1">
        <f>'r_in_303a.02 summer impacts'!A46</f>
        <v>2.4520452777609498</v>
      </c>
      <c r="B45" s="1">
        <f>'r_in_303a.02 summer impacts'!B46</f>
        <v>2.1288817623713299</v>
      </c>
      <c r="C45" s="1">
        <f>'r_in_303a.02 summer impacts'!C46</f>
        <v>0.24940400543972499</v>
      </c>
      <c r="D45" s="1" t="str">
        <f>'r_in_303a.02 summer impacts'!D46</f>
        <v>tou_period_fOff-Peak:participant:cpp_dum:picnic_engage_dummy</v>
      </c>
      <c r="E45" s="1" t="str">
        <f>'r_in_303a.02 summer impacts'!E46</f>
        <v>Summer</v>
      </c>
      <c r="F45" s="1" t="str">
        <f>'r_in_303a.02 summer impacts'!F46</f>
        <v>Parts_CPP_CPP/RT_Conts_RCT_picnic</v>
      </c>
      <c r="G45" s="1">
        <f>'r_in_303a.02 summer impacts'!G46</f>
        <v>4</v>
      </c>
      <c r="H45" s="1">
        <f>'r_in_303a.02 summer impacts'!H46</f>
        <v>1.6448569217793301</v>
      </c>
      <c r="I45" s="1">
        <f>'r_in_303a.02 summer impacts'!I46</f>
        <v>3.5017059024862598</v>
      </c>
      <c r="J45" s="1" t="str">
        <f>'r_in_303a.02 summer impacts'!J46</f>
        <v>Off-Peak</v>
      </c>
      <c r="K45" s="1" t="str">
        <f>'r_in_303a.02 summer impacts'!K46</f>
        <v>picnic_engage_dummy</v>
      </c>
      <c r="L45" s="1" t="str">
        <f>'r_in_303a.02 summer impacts'!L46</f>
        <v>picnic</v>
      </c>
      <c r="N45" s="1" t="str">
        <f t="shared" si="0"/>
        <v>picnic</v>
      </c>
      <c r="O45" s="1" t="str">
        <f t="shared" si="1"/>
        <v>Parts_CPP_CPP/RT_Conts_RCT</v>
      </c>
      <c r="Q45" s="1" t="str">
        <f t="shared" si="2"/>
        <v>picnic_Parts_CPP_CPP/RT_Conts_RCT_Summer_picnic_engage_dummy_picnic_Off-Peak</v>
      </c>
    </row>
    <row r="46" spans="1:17" x14ac:dyDescent="0.2">
      <c r="A46" s="1">
        <f>'r_in_303a.02 summer impacts'!A47</f>
        <v>0.66589497538207798</v>
      </c>
      <c r="B46" s="1">
        <f>'r_in_303a.02 summer impacts'!B47</f>
        <v>0.83712757383130598</v>
      </c>
      <c r="C46" s="1">
        <f>'r_in_303a.02 summer impacts'!C47</f>
        <v>0.426350910306945</v>
      </c>
      <c r="D46" s="1" t="str">
        <f>'r_in_303a.02 summer impacts'!D47</f>
        <v>tou_period_fOn-Peak:participant:cpp_dum:picnic_engage_dummy</v>
      </c>
      <c r="E46" s="1" t="str">
        <f>'r_in_303a.02 summer impacts'!E47</f>
        <v>Summer</v>
      </c>
      <c r="F46" s="1" t="str">
        <f>'r_in_303a.02 summer impacts'!F47</f>
        <v>Parts_CPP_CPP/RT_Conts_RCT_picnic</v>
      </c>
      <c r="G46" s="1">
        <f>'r_in_303a.02 summer impacts'!G47</f>
        <v>4</v>
      </c>
      <c r="H46" s="1">
        <f>'r_in_303a.02 summer impacts'!H47</f>
        <v>1.6448569217793301</v>
      </c>
      <c r="I46" s="1">
        <f>'r_in_303a.02 summer impacts'!I47</f>
        <v>1.3769550842287599</v>
      </c>
      <c r="J46" s="1" t="str">
        <f>'r_in_303a.02 summer impacts'!J47</f>
        <v>On-Peak</v>
      </c>
      <c r="K46" s="1" t="str">
        <f>'r_in_303a.02 summer impacts'!K47</f>
        <v>picnic_engage_dummy</v>
      </c>
      <c r="L46" s="1" t="str">
        <f>'r_in_303a.02 summer impacts'!L47</f>
        <v>picnic</v>
      </c>
      <c r="N46" s="1" t="str">
        <f t="shared" si="0"/>
        <v>picnic</v>
      </c>
      <c r="O46" s="1" t="str">
        <f t="shared" si="1"/>
        <v>Parts_CPP_CPP/RT_Conts_RCT</v>
      </c>
      <c r="Q46" s="1" t="str">
        <f t="shared" si="2"/>
        <v>picnic_Parts_CPP_CPP/RT_Conts_RCT_Summer_picnic_engage_dummy_picnic_On-Peak</v>
      </c>
    </row>
    <row r="47" spans="1:17" x14ac:dyDescent="0.2">
      <c r="A47" s="1">
        <f>'r_in_303a.02 summer impacts'!A48</f>
        <v>2.7040849622807999</v>
      </c>
      <c r="B47" s="1">
        <f>'r_in_303a.02 summer impacts'!B48</f>
        <v>4.8065795292664202</v>
      </c>
      <c r="C47" s="1">
        <f>'r_in_303a.02 summer impacts'!C48</f>
        <v>0.57372126457063699</v>
      </c>
      <c r="D47" s="1" t="str">
        <f>'r_in_303a.02 summer impacts'!D48</f>
        <v>tou_period_fWeekend Off-Peak:participant:cpp_dum:picnic_engage_dummy</v>
      </c>
      <c r="E47" s="1" t="str">
        <f>'r_in_303a.02 summer impacts'!E48</f>
        <v>Summer</v>
      </c>
      <c r="F47" s="1" t="str">
        <f>'r_in_303a.02 summer impacts'!F48</f>
        <v>Parts_CPP_CPP/RT_Conts_RCT_picnic</v>
      </c>
      <c r="G47" s="1">
        <f>'r_in_303a.02 summer impacts'!G48</f>
        <v>4</v>
      </c>
      <c r="H47" s="1">
        <f>'r_in_303a.02 summer impacts'!H48</f>
        <v>1.6448569217793301</v>
      </c>
      <c r="I47" s="1">
        <f>'r_in_303a.02 summer impacts'!I48</f>
        <v>7.9061356087967098</v>
      </c>
      <c r="J47" s="1" t="str">
        <f>'r_in_303a.02 summer impacts'!J48</f>
        <v>Weekend Off-Peak</v>
      </c>
      <c r="K47" s="1" t="str">
        <f>'r_in_303a.02 summer impacts'!K48</f>
        <v>picnic_engage_dummy</v>
      </c>
      <c r="L47" s="1" t="str">
        <f>'r_in_303a.02 summer impacts'!L48</f>
        <v>picnic</v>
      </c>
      <c r="N47" s="1" t="str">
        <f t="shared" si="0"/>
        <v>picnic</v>
      </c>
      <c r="O47" s="1" t="str">
        <f t="shared" si="1"/>
        <v>Parts_CPP_CPP/RT_Conts_RCT</v>
      </c>
      <c r="Q47" s="1" t="str">
        <f t="shared" si="2"/>
        <v>picnic_Parts_CPP_CPP/RT_Conts_RCT_Summer_picnic_engage_dummy_picnic_Weekend Off-Peak</v>
      </c>
    </row>
    <row r="48" spans="1:17" x14ac:dyDescent="0.2">
      <c r="A48" s="1">
        <f>'r_in_303a.02 summer impacts'!A49</f>
        <v>-0.124256619857071</v>
      </c>
      <c r="B48" s="1">
        <f>'r_in_303a.02 summer impacts'!B49</f>
        <v>0.38826435566961398</v>
      </c>
      <c r="C48" s="1">
        <f>'r_in_303a.02 summer impacts'!C49</f>
        <v>0.74894499517310298</v>
      </c>
      <c r="D48" s="1" t="str">
        <f>'r_in_303a.02 summer impacts'!D49</f>
        <v>total_attendee_impact_picnic</v>
      </c>
      <c r="E48" s="1" t="str">
        <f>'r_in_303a.02 summer impacts'!E49</f>
        <v>Summer</v>
      </c>
      <c r="F48" s="1" t="str">
        <f>'r_in_303a.02 summer impacts'!F49</f>
        <v>Parts_CPP_CPP/RT_Conts_RCT_picnic</v>
      </c>
      <c r="G48" s="1">
        <f>'r_in_303a.02 summer impacts'!G49</f>
        <v>4</v>
      </c>
      <c r="H48" s="1">
        <f>'r_in_303a.02 summer impacts'!H49</f>
        <v>1.6448569217793301</v>
      </c>
      <c r="I48" s="1">
        <f>'r_in_303a.02 summer impacts'!I49</f>
        <v>0.63863931290335496</v>
      </c>
      <c r="J48" s="1" t="str">
        <f>'r_in_303a.02 summer impacts'!J49</f>
        <v>Mid-Peak</v>
      </c>
      <c r="K48" s="1" t="str">
        <f>'r_in_303a.02 summer impacts'!K49</f>
        <v>Combined Impact</v>
      </c>
      <c r="L48" s="1" t="str">
        <f>'r_in_303a.02 summer impacts'!L49</f>
        <v>picnic</v>
      </c>
      <c r="N48" s="1" t="str">
        <f t="shared" si="0"/>
        <v>picnic</v>
      </c>
      <c r="O48" s="1" t="str">
        <f t="shared" si="1"/>
        <v>Parts_CPP_CPP/RT_Conts_RCT</v>
      </c>
      <c r="Q48" s="1" t="str">
        <f t="shared" si="2"/>
        <v>picnic_Parts_CPP_CPP/RT_Conts_RCT_Summer_Combined Impact_picnic_Mid-Peak</v>
      </c>
    </row>
    <row r="49" spans="1:17" x14ac:dyDescent="0.2">
      <c r="A49" s="1">
        <f>'r_in_303a.02 summer impacts'!A50</f>
        <v>2.6786827457473499</v>
      </c>
      <c r="B49" s="1">
        <f>'r_in_303a.02 summer impacts'!B50</f>
        <v>2.14036558330274</v>
      </c>
      <c r="C49" s="1">
        <f>'r_in_303a.02 summer impacts'!C50</f>
        <v>0.210750154249774</v>
      </c>
      <c r="D49" s="1" t="str">
        <f>'r_in_303a.02 summer impacts'!D50</f>
        <v>total_attendee_impact_picnic</v>
      </c>
      <c r="E49" s="1" t="str">
        <f>'r_in_303a.02 summer impacts'!E50</f>
        <v>Summer</v>
      </c>
      <c r="F49" s="1" t="str">
        <f>'r_in_303a.02 summer impacts'!F50</f>
        <v>Parts_CPP_CPP/RT_Conts_RCT_picnic</v>
      </c>
      <c r="G49" s="1">
        <f>'r_in_303a.02 summer impacts'!G50</f>
        <v>4</v>
      </c>
      <c r="H49" s="1">
        <f>'r_in_303a.02 summer impacts'!H50</f>
        <v>1.6448569217793301</v>
      </c>
      <c r="I49" s="1">
        <f>'r_in_303a.02 summer impacts'!I50</f>
        <v>3.52059514483377</v>
      </c>
      <c r="J49" s="1" t="str">
        <f>'r_in_303a.02 summer impacts'!J50</f>
        <v>Off-Peak</v>
      </c>
      <c r="K49" s="1" t="str">
        <f>'r_in_303a.02 summer impacts'!K50</f>
        <v>Combined Impact</v>
      </c>
      <c r="L49" s="1" t="str">
        <f>'r_in_303a.02 summer impacts'!L50</f>
        <v>picnic</v>
      </c>
      <c r="N49" s="1" t="str">
        <f t="shared" si="0"/>
        <v>picnic</v>
      </c>
      <c r="O49" s="1" t="str">
        <f t="shared" si="1"/>
        <v>Parts_CPP_CPP/RT_Conts_RCT</v>
      </c>
      <c r="Q49" s="1" t="str">
        <f t="shared" si="2"/>
        <v>picnic_Parts_CPP_CPP/RT_Conts_RCT_Summer_Combined Impact_picnic_Off-Peak</v>
      </c>
    </row>
    <row r="50" spans="1:17" x14ac:dyDescent="0.2">
      <c r="A50" s="1">
        <f>'r_in_303a.02 summer impacts'!A51</f>
        <v>0.34156591263479502</v>
      </c>
      <c r="B50" s="1">
        <f>'r_in_303a.02 summer impacts'!B51</f>
        <v>0.84213055401233805</v>
      </c>
      <c r="C50" s="1">
        <f>'r_in_303a.02 summer impacts'!C51</f>
        <v>0.68503867128394702</v>
      </c>
      <c r="D50" s="1" t="str">
        <f>'r_in_303a.02 summer impacts'!D51</f>
        <v>total_attendee_impact_picnic</v>
      </c>
      <c r="E50" s="1" t="str">
        <f>'r_in_303a.02 summer impacts'!E51</f>
        <v>Summer</v>
      </c>
      <c r="F50" s="1" t="str">
        <f>'r_in_303a.02 summer impacts'!F51</f>
        <v>Parts_CPP_CPP/RT_Conts_RCT_picnic</v>
      </c>
      <c r="G50" s="1">
        <f>'r_in_303a.02 summer impacts'!G51</f>
        <v>4</v>
      </c>
      <c r="H50" s="1">
        <f>'r_in_303a.02 summer impacts'!H51</f>
        <v>1.6448569217793301</v>
      </c>
      <c r="I50" s="1">
        <f>'r_in_303a.02 summer impacts'!I51</f>
        <v>1.38518427080906</v>
      </c>
      <c r="J50" s="1" t="str">
        <f>'r_in_303a.02 summer impacts'!J51</f>
        <v>On-Peak</v>
      </c>
      <c r="K50" s="1" t="str">
        <f>'r_in_303a.02 summer impacts'!K51</f>
        <v>Combined Impact</v>
      </c>
      <c r="L50" s="1" t="str">
        <f>'r_in_303a.02 summer impacts'!L51</f>
        <v>picnic</v>
      </c>
      <c r="N50" s="1" t="str">
        <f t="shared" si="0"/>
        <v>picnic</v>
      </c>
      <c r="O50" s="1" t="str">
        <f t="shared" si="1"/>
        <v>Parts_CPP_CPP/RT_Conts_RCT</v>
      </c>
      <c r="Q50" s="1" t="str">
        <f t="shared" si="2"/>
        <v>picnic_Parts_CPP_CPP/RT_Conts_RCT_Summer_Combined Impact_picnic_On-Peak</v>
      </c>
    </row>
    <row r="51" spans="1:17" x14ac:dyDescent="0.2">
      <c r="A51" s="1">
        <f>'r_in_303a.02 summer impacts'!A52</f>
        <v>2.6153064530825199</v>
      </c>
      <c r="B51" s="1">
        <f>'r_in_303a.02 summer impacts'!B52</f>
        <v>4.82928936286722</v>
      </c>
      <c r="C51" s="1">
        <f>'r_in_303a.02 summer impacts'!C52</f>
        <v>0.58812812047636698</v>
      </c>
      <c r="D51" s="1" t="str">
        <f>'r_in_303a.02 summer impacts'!D52</f>
        <v>total_attendee_impact_picnic</v>
      </c>
      <c r="E51" s="1" t="str">
        <f>'r_in_303a.02 summer impacts'!E52</f>
        <v>Summer</v>
      </c>
      <c r="F51" s="1" t="str">
        <f>'r_in_303a.02 summer impacts'!F52</f>
        <v>Parts_CPP_CPP/RT_Conts_RCT_picnic</v>
      </c>
      <c r="G51" s="1">
        <f>'r_in_303a.02 summer impacts'!G52</f>
        <v>4</v>
      </c>
      <c r="H51" s="1">
        <f>'r_in_303a.02 summer impacts'!H52</f>
        <v>1.6448569217793301</v>
      </c>
      <c r="I51" s="1">
        <f>'r_in_303a.02 summer impacts'!I52</f>
        <v>7.9434900357874296</v>
      </c>
      <c r="J51" s="1" t="str">
        <f>'r_in_303a.02 summer impacts'!J52</f>
        <v>Weekend Off-Peak</v>
      </c>
      <c r="K51" s="1" t="str">
        <f>'r_in_303a.02 summer impacts'!K52</f>
        <v>Combined Impact</v>
      </c>
      <c r="L51" s="1" t="str">
        <f>'r_in_303a.02 summer impacts'!L52</f>
        <v>picnic</v>
      </c>
      <c r="N51" s="1" t="str">
        <f t="shared" si="0"/>
        <v>picnic</v>
      </c>
      <c r="O51" s="1" t="str">
        <f t="shared" si="1"/>
        <v>Parts_CPP_CPP/RT_Conts_RCT</v>
      </c>
      <c r="Q51" s="1" t="str">
        <f t="shared" si="2"/>
        <v>picnic_Parts_CPP_CPP/RT_Conts_RCT_Summer_Combined Impact_picnic_Weekend Off-Peak</v>
      </c>
    </row>
    <row r="52" spans="1:17" x14ac:dyDescent="0.2">
      <c r="A52" s="1">
        <f>'r_in_303a.02 summer impacts'!A53</f>
        <v>-0.18345598656051301</v>
      </c>
      <c r="B52" s="1">
        <f>'r_in_303a.02 summer impacts'!B53</f>
        <v>0.103547815936085</v>
      </c>
      <c r="C52" s="1">
        <f>'r_in_303a.02 summer impacts'!C53</f>
        <v>7.6444513072579795E-2</v>
      </c>
      <c r="D52" s="1" t="str">
        <f>'r_in_303a.02 summer impacts'!D53</f>
        <v>tou_period_fMid-Peak:participant:cpp_dum</v>
      </c>
      <c r="E52" s="1" t="str">
        <f>'r_in_303a.02 summer impacts'!E53</f>
        <v>Summer</v>
      </c>
      <c r="F52" s="1" t="str">
        <f>'r_in_303a.02 summer impacts'!F53</f>
        <v>Parts_CPP_CPP/RT_Conts_RCT_all</v>
      </c>
      <c r="G52" s="1">
        <f>'r_in_303a.02 summer impacts'!G53</f>
        <v>5</v>
      </c>
      <c r="H52" s="1">
        <f>'r_in_303a.02 summer impacts'!H53</f>
        <v>1.6448569218648199</v>
      </c>
      <c r="I52" s="1">
        <f>'r_in_303a.02 summer impacts'!I53</f>
        <v>0.170321341786454</v>
      </c>
      <c r="J52" s="1" t="str">
        <f>'r_in_303a.02 summer impacts'!J53</f>
        <v>Mid-Peak</v>
      </c>
      <c r="K52" s="1" t="str">
        <f>'r_in_303a.02 summer impacts'!K53</f>
        <v>Base Impact</v>
      </c>
      <c r="L52" s="1" t="str">
        <f>'r_in_303a.02 summer impacts'!L53</f>
        <v>no_event</v>
      </c>
      <c r="N52" s="1" t="str">
        <f t="shared" si="0"/>
        <v>all</v>
      </c>
      <c r="O52" s="1" t="str">
        <f t="shared" si="1"/>
        <v>Parts_CPP_CPP/RT_Conts_RCT</v>
      </c>
      <c r="Q52" s="1" t="str">
        <f t="shared" si="2"/>
        <v>all_Parts_CPP_CPP/RT_Conts_RCT_Summer_Base Impact_no_event_Mid-Peak</v>
      </c>
    </row>
    <row r="53" spans="1:17" x14ac:dyDescent="0.2">
      <c r="A53" s="1">
        <f>'r_in_303a.02 summer impacts'!A54</f>
        <v>0.29765587888335299</v>
      </c>
      <c r="B53" s="1">
        <f>'r_in_303a.02 summer impacts'!B54</f>
        <v>0.201815200198594</v>
      </c>
      <c r="C53" s="1">
        <f>'r_in_303a.02 summer impacts'!C54</f>
        <v>0.14024192295905399</v>
      </c>
      <c r="D53" s="1" t="str">
        <f>'r_in_303a.02 summer impacts'!D54</f>
        <v>tou_period_fOff-Peak:participant:cpp_dum</v>
      </c>
      <c r="E53" s="1" t="str">
        <f>'r_in_303a.02 summer impacts'!E54</f>
        <v>Summer</v>
      </c>
      <c r="F53" s="1" t="str">
        <f>'r_in_303a.02 summer impacts'!F54</f>
        <v>Parts_CPP_CPP/RT_Conts_RCT_all</v>
      </c>
      <c r="G53" s="1">
        <f>'r_in_303a.02 summer impacts'!G54</f>
        <v>5</v>
      </c>
      <c r="H53" s="1">
        <f>'r_in_303a.02 summer impacts'!H54</f>
        <v>1.6448569218648199</v>
      </c>
      <c r="I53" s="1">
        <f>'r_in_303a.02 summer impacts'!I54</f>
        <v>0.331957128984193</v>
      </c>
      <c r="J53" s="1" t="str">
        <f>'r_in_303a.02 summer impacts'!J54</f>
        <v>Off-Peak</v>
      </c>
      <c r="K53" s="1" t="str">
        <f>'r_in_303a.02 summer impacts'!K54</f>
        <v>Base Impact</v>
      </c>
      <c r="L53" s="1" t="str">
        <f>'r_in_303a.02 summer impacts'!L54</f>
        <v>no_event</v>
      </c>
      <c r="N53" s="1" t="str">
        <f t="shared" si="0"/>
        <v>all</v>
      </c>
      <c r="O53" s="1" t="str">
        <f t="shared" si="1"/>
        <v>Parts_CPP_CPP/RT_Conts_RCT</v>
      </c>
      <c r="Q53" s="1" t="str">
        <f t="shared" si="2"/>
        <v>all_Parts_CPP_CPP/RT_Conts_RCT_Summer_Base Impact_no_event_Off-Peak</v>
      </c>
    </row>
    <row r="54" spans="1:17" x14ac:dyDescent="0.2">
      <c r="A54" s="1">
        <f>'r_in_303a.02 summer impacts'!A55</f>
        <v>-0.23352245332041299</v>
      </c>
      <c r="B54" s="1">
        <f>'r_in_303a.02 summer impacts'!B55</f>
        <v>0.11555013665453399</v>
      </c>
      <c r="C54" s="1">
        <f>'r_in_303a.02 summer impacts'!C55</f>
        <v>4.32842577950074E-2</v>
      </c>
      <c r="D54" s="1" t="str">
        <f>'r_in_303a.02 summer impacts'!D55</f>
        <v>tou_period_fOn-Peak:participant:cpp_dum</v>
      </c>
      <c r="E54" s="1" t="str">
        <f>'r_in_303a.02 summer impacts'!E55</f>
        <v>Summer</v>
      </c>
      <c r="F54" s="1" t="str">
        <f>'r_in_303a.02 summer impacts'!F55</f>
        <v>Parts_CPP_CPP/RT_Conts_RCT_all</v>
      </c>
      <c r="G54" s="1">
        <f>'r_in_303a.02 summer impacts'!G55</f>
        <v>5</v>
      </c>
      <c r="H54" s="1">
        <f>'r_in_303a.02 summer impacts'!H55</f>
        <v>1.6448569218648199</v>
      </c>
      <c r="I54" s="1">
        <f>'r_in_303a.02 summer impacts'!I55</f>
        <v>0.19006344209863699</v>
      </c>
      <c r="J54" s="1" t="str">
        <f>'r_in_303a.02 summer impacts'!J55</f>
        <v>On-Peak</v>
      </c>
      <c r="K54" s="1" t="str">
        <f>'r_in_303a.02 summer impacts'!K55</f>
        <v>Base Impact</v>
      </c>
      <c r="L54" s="1" t="str">
        <f>'r_in_303a.02 summer impacts'!L55</f>
        <v>no_event</v>
      </c>
      <c r="N54" s="1" t="str">
        <f t="shared" si="0"/>
        <v>all</v>
      </c>
      <c r="O54" s="1" t="str">
        <f t="shared" si="1"/>
        <v>Parts_CPP_CPP/RT_Conts_RCT</v>
      </c>
      <c r="Q54" s="1" t="str">
        <f t="shared" si="2"/>
        <v>all_Parts_CPP_CPP/RT_Conts_RCT_Summer_Base Impact_no_event_On-Peak</v>
      </c>
    </row>
    <row r="55" spans="1:17" x14ac:dyDescent="0.2">
      <c r="A55" s="1">
        <f>'r_in_303a.02 summer impacts'!A56</f>
        <v>0.11394511529389099</v>
      </c>
      <c r="B55" s="1">
        <f>'r_in_303a.02 summer impacts'!B56</f>
        <v>0.40956196147121299</v>
      </c>
      <c r="C55" s="1">
        <f>'r_in_303a.02 summer impacts'!C56</f>
        <v>0.78084963024979004</v>
      </c>
      <c r="D55" s="1" t="str">
        <f>'r_in_303a.02 summer impacts'!D56</f>
        <v>tou_period_fWeekend Off-Peak:participant:cpp_dum</v>
      </c>
      <c r="E55" s="1" t="str">
        <f>'r_in_303a.02 summer impacts'!E56</f>
        <v>Summer</v>
      </c>
      <c r="F55" s="1" t="str">
        <f>'r_in_303a.02 summer impacts'!F56</f>
        <v>Parts_CPP_CPP/RT_Conts_RCT_all</v>
      </c>
      <c r="G55" s="1">
        <f>'r_in_303a.02 summer impacts'!G56</f>
        <v>5</v>
      </c>
      <c r="H55" s="1">
        <f>'r_in_303a.02 summer impacts'!H56</f>
        <v>1.6448569218648199</v>
      </c>
      <c r="I55" s="1">
        <f>'r_in_303a.02 summer impacts'!I56</f>
        <v>0.67367082725845995</v>
      </c>
      <c r="J55" s="1" t="str">
        <f>'r_in_303a.02 summer impacts'!J56</f>
        <v>Weekend Off-Peak</v>
      </c>
      <c r="K55" s="1" t="str">
        <f>'r_in_303a.02 summer impacts'!K56</f>
        <v>Base Impact</v>
      </c>
      <c r="L55" s="1" t="str">
        <f>'r_in_303a.02 summer impacts'!L56</f>
        <v>no_event</v>
      </c>
      <c r="N55" s="1" t="str">
        <f t="shared" si="0"/>
        <v>all</v>
      </c>
      <c r="O55" s="1" t="str">
        <f t="shared" si="1"/>
        <v>Parts_CPP_CPP/RT_Conts_RCT</v>
      </c>
      <c r="Q55" s="1" t="str">
        <f t="shared" si="2"/>
        <v>all_Parts_CPP_CPP/RT_Conts_RCT_Summer_Base Impact_no_event_Weekend Off-Peak</v>
      </c>
    </row>
    <row r="56" spans="1:17" x14ac:dyDescent="0.2">
      <c r="A56" s="1">
        <f>'r_in_303a.02 summer impacts'!A57</f>
        <v>-0.27526147494377201</v>
      </c>
      <c r="B56" s="1">
        <f>'r_in_303a.02 summer impacts'!B57</f>
        <v>0.34130899871700199</v>
      </c>
      <c r="C56" s="1">
        <f>'r_in_303a.02 summer impacts'!C57</f>
        <v>0.41996217020801602</v>
      </c>
      <c r="D56" s="1" t="str">
        <f>'r_in_303a.02 summer impacts'!D57</f>
        <v>tou_period_fMid-Peak:participant:cpp_dum:focus_grp_engage_dummy</v>
      </c>
      <c r="E56" s="1" t="str">
        <f>'r_in_303a.02 summer impacts'!E57</f>
        <v>Summer</v>
      </c>
      <c r="F56" s="1" t="str">
        <f>'r_in_303a.02 summer impacts'!F57</f>
        <v>Parts_CPP_CPP/RT_Conts_RCT_all</v>
      </c>
      <c r="G56" s="1">
        <f>'r_in_303a.02 summer impacts'!G57</f>
        <v>5</v>
      </c>
      <c r="H56" s="1">
        <f>'r_in_303a.02 summer impacts'!H57</f>
        <v>1.6448569218648199</v>
      </c>
      <c r="I56" s="1">
        <f>'r_in_303a.02 summer impacts'!I57</f>
        <v>0.56140446903441299</v>
      </c>
      <c r="J56" s="1" t="str">
        <f>'r_in_303a.02 summer impacts'!J57</f>
        <v>Mid-Peak</v>
      </c>
      <c r="K56" s="1" t="str">
        <f>'r_in_303a.02 summer impacts'!K57</f>
        <v>focus_grp_engage_dummy</v>
      </c>
      <c r="L56" s="1" t="str">
        <f>'r_in_303a.02 summer impacts'!L57</f>
        <v>focus_grp</v>
      </c>
      <c r="N56" s="1" t="str">
        <f t="shared" si="0"/>
        <v>all</v>
      </c>
      <c r="O56" s="1" t="str">
        <f t="shared" si="1"/>
        <v>Parts_CPP_CPP/RT_Conts_RCT</v>
      </c>
      <c r="Q56" s="1" t="str">
        <f t="shared" si="2"/>
        <v>all_Parts_CPP_CPP/RT_Conts_RCT_Summer_focus_grp_engage_dummy_focus_grp_Mid-Peak</v>
      </c>
    </row>
    <row r="57" spans="1:17" x14ac:dyDescent="0.2">
      <c r="A57" s="1">
        <f>'r_in_303a.02 summer impacts'!A58</f>
        <v>-0.184016291276413</v>
      </c>
      <c r="B57" s="1">
        <f>'r_in_303a.02 summer impacts'!B58</f>
        <v>0.82788886531899197</v>
      </c>
      <c r="C57" s="1">
        <f>'r_in_303a.02 summer impacts'!C58</f>
        <v>0.82410245513951097</v>
      </c>
      <c r="D57" s="1" t="str">
        <f>'r_in_303a.02 summer impacts'!D58</f>
        <v>tou_period_fOff-Peak:participant:cpp_dum:focus_grp_engage_dummy</v>
      </c>
      <c r="E57" s="1" t="str">
        <f>'r_in_303a.02 summer impacts'!E58</f>
        <v>Summer</v>
      </c>
      <c r="F57" s="1" t="str">
        <f>'r_in_303a.02 summer impacts'!F58</f>
        <v>Parts_CPP_CPP/RT_Conts_RCT_all</v>
      </c>
      <c r="G57" s="1">
        <f>'r_in_303a.02 summer impacts'!G58</f>
        <v>5</v>
      </c>
      <c r="H57" s="1">
        <f>'r_in_303a.02 summer impacts'!H58</f>
        <v>1.6448569218648199</v>
      </c>
      <c r="I57" s="1">
        <f>'r_in_303a.02 summer impacts'!I58</f>
        <v>1.3617587306547601</v>
      </c>
      <c r="J57" s="1" t="str">
        <f>'r_in_303a.02 summer impacts'!J58</f>
        <v>Off-Peak</v>
      </c>
      <c r="K57" s="1" t="str">
        <f>'r_in_303a.02 summer impacts'!K58</f>
        <v>focus_grp_engage_dummy</v>
      </c>
      <c r="L57" s="1" t="str">
        <f>'r_in_303a.02 summer impacts'!L58</f>
        <v>focus_grp</v>
      </c>
      <c r="N57" s="1" t="str">
        <f t="shared" si="0"/>
        <v>all</v>
      </c>
      <c r="O57" s="1" t="str">
        <f t="shared" si="1"/>
        <v>Parts_CPP_CPP/RT_Conts_RCT</v>
      </c>
      <c r="Q57" s="1" t="str">
        <f t="shared" si="2"/>
        <v>all_Parts_CPP_CPP/RT_Conts_RCT_Summer_focus_grp_engage_dummy_focus_grp_Off-Peak</v>
      </c>
    </row>
    <row r="58" spans="1:17" x14ac:dyDescent="0.2">
      <c r="A58" s="1">
        <f>'r_in_303a.02 summer impacts'!A59</f>
        <v>-0.35909492285380701</v>
      </c>
      <c r="B58" s="1">
        <f>'r_in_303a.02 summer impacts'!B59</f>
        <v>0.37266643704977698</v>
      </c>
      <c r="C58" s="1">
        <f>'r_in_303a.02 summer impacts'!C59</f>
        <v>0.33525569933231503</v>
      </c>
      <c r="D58" s="1" t="str">
        <f>'r_in_303a.02 summer impacts'!D59</f>
        <v>tou_period_fOn-Peak:participant:cpp_dum:focus_grp_engage_dummy</v>
      </c>
      <c r="E58" s="1" t="str">
        <f>'r_in_303a.02 summer impacts'!E59</f>
        <v>Summer</v>
      </c>
      <c r="F58" s="1" t="str">
        <f>'r_in_303a.02 summer impacts'!F59</f>
        <v>Parts_CPP_CPP/RT_Conts_RCT_all</v>
      </c>
      <c r="G58" s="1">
        <f>'r_in_303a.02 summer impacts'!G59</f>
        <v>5</v>
      </c>
      <c r="H58" s="1">
        <f>'r_in_303a.02 summer impacts'!H59</f>
        <v>1.6448569218648199</v>
      </c>
      <c r="I58" s="1">
        <f>'r_in_303a.02 summer impacts'!I59</f>
        <v>0.61298296852802803</v>
      </c>
      <c r="J58" s="1" t="str">
        <f>'r_in_303a.02 summer impacts'!J59</f>
        <v>On-Peak</v>
      </c>
      <c r="K58" s="1" t="str">
        <f>'r_in_303a.02 summer impacts'!K59</f>
        <v>focus_grp_engage_dummy</v>
      </c>
      <c r="L58" s="1" t="str">
        <f>'r_in_303a.02 summer impacts'!L59</f>
        <v>focus_grp</v>
      </c>
      <c r="N58" s="1" t="str">
        <f t="shared" si="0"/>
        <v>all</v>
      </c>
      <c r="O58" s="1" t="str">
        <f t="shared" si="1"/>
        <v>Parts_CPP_CPP/RT_Conts_RCT</v>
      </c>
      <c r="Q58" s="1" t="str">
        <f t="shared" si="2"/>
        <v>all_Parts_CPP_CPP/RT_Conts_RCT_Summer_focus_grp_engage_dummy_focus_grp_On-Peak</v>
      </c>
    </row>
    <row r="59" spans="1:17" x14ac:dyDescent="0.2">
      <c r="A59" s="1">
        <f>'r_in_303a.02 summer impacts'!A60</f>
        <v>-0.24313178467872301</v>
      </c>
      <c r="B59" s="1">
        <f>'r_in_303a.02 summer impacts'!B60</f>
        <v>1.54696715629336</v>
      </c>
      <c r="C59" s="1">
        <f>'r_in_303a.02 summer impacts'!C60</f>
        <v>0.87511350882531602</v>
      </c>
      <c r="D59" s="1" t="str">
        <f>'r_in_303a.02 summer impacts'!D60</f>
        <v>tou_period_fWeekend Off-Peak:participant:cpp_dum:focus_grp_engage_dummy</v>
      </c>
      <c r="E59" s="1" t="str">
        <f>'r_in_303a.02 summer impacts'!E60</f>
        <v>Summer</v>
      </c>
      <c r="F59" s="1" t="str">
        <f>'r_in_303a.02 summer impacts'!F60</f>
        <v>Parts_CPP_CPP/RT_Conts_RCT_all</v>
      </c>
      <c r="G59" s="1">
        <f>'r_in_303a.02 summer impacts'!G60</f>
        <v>5</v>
      </c>
      <c r="H59" s="1">
        <f>'r_in_303a.02 summer impacts'!H60</f>
        <v>1.6448569218648199</v>
      </c>
      <c r="I59" s="1">
        <f>'r_in_303a.02 summer impacts'!I60</f>
        <v>2.54453963492668</v>
      </c>
      <c r="J59" s="1" t="str">
        <f>'r_in_303a.02 summer impacts'!J60</f>
        <v>Weekend Off-Peak</v>
      </c>
      <c r="K59" s="1" t="str">
        <f>'r_in_303a.02 summer impacts'!K60</f>
        <v>focus_grp_engage_dummy</v>
      </c>
      <c r="L59" s="1" t="str">
        <f>'r_in_303a.02 summer impacts'!L60</f>
        <v>focus_grp</v>
      </c>
      <c r="N59" s="1" t="str">
        <f t="shared" si="0"/>
        <v>all</v>
      </c>
      <c r="O59" s="1" t="str">
        <f t="shared" si="1"/>
        <v>Parts_CPP_CPP/RT_Conts_RCT</v>
      </c>
      <c r="Q59" s="1" t="str">
        <f t="shared" si="2"/>
        <v>all_Parts_CPP_CPP/RT_Conts_RCT_Summer_focus_grp_engage_dummy_focus_grp_Weekend Off-Peak</v>
      </c>
    </row>
    <row r="60" spans="1:17" x14ac:dyDescent="0.2">
      <c r="A60" s="1">
        <f>'r_in_303a.02 summer impacts'!A61</f>
        <v>-0.28140576458809702</v>
      </c>
      <c r="B60" s="1">
        <f>'r_in_303a.02 summer impacts'!B61</f>
        <v>0.13301969449235501</v>
      </c>
      <c r="C60" s="1">
        <f>'r_in_303a.02 summer impacts'!C61</f>
        <v>3.4386223361043598E-2</v>
      </c>
      <c r="D60" s="1" t="str">
        <f>'r_in_303a.02 summer impacts'!D61</f>
        <v>tou_period_fMid-Peak:participant:cpp_dum:ko_breakfast_engage_dummy</v>
      </c>
      <c r="E60" s="1" t="str">
        <f>'r_in_303a.02 summer impacts'!E61</f>
        <v>Summer</v>
      </c>
      <c r="F60" s="1" t="str">
        <f>'r_in_303a.02 summer impacts'!F61</f>
        <v>Parts_CPP_CPP/RT_Conts_RCT_all</v>
      </c>
      <c r="G60" s="1">
        <f>'r_in_303a.02 summer impacts'!G61</f>
        <v>5</v>
      </c>
      <c r="H60" s="1">
        <f>'r_in_303a.02 summer impacts'!H61</f>
        <v>1.6448569218648199</v>
      </c>
      <c r="I60" s="1">
        <f>'r_in_303a.02 summer impacts'!I61</f>
        <v>0.21879836523009399</v>
      </c>
      <c r="J60" s="1" t="str">
        <f>'r_in_303a.02 summer impacts'!J61</f>
        <v>Mid-Peak</v>
      </c>
      <c r="K60" s="1" t="str">
        <f>'r_in_303a.02 summer impacts'!K61</f>
        <v>ko_breakfast_engage_dummy</v>
      </c>
      <c r="L60" s="1" t="str">
        <f>'r_in_303a.02 summer impacts'!L61</f>
        <v>ko_breakfast</v>
      </c>
      <c r="N60" s="1" t="str">
        <f t="shared" si="0"/>
        <v>all</v>
      </c>
      <c r="O60" s="1" t="str">
        <f t="shared" si="1"/>
        <v>Parts_CPP_CPP/RT_Conts_RCT</v>
      </c>
      <c r="Q60" s="1" t="str">
        <f t="shared" si="2"/>
        <v>all_Parts_CPP_CPP/RT_Conts_RCT_Summer_ko_breakfast_engage_dummy_ko_breakfast_Mid-Peak</v>
      </c>
    </row>
    <row r="61" spans="1:17" x14ac:dyDescent="0.2">
      <c r="A61" s="1">
        <f>'r_in_303a.02 summer impacts'!A62</f>
        <v>-0.128533357295192</v>
      </c>
      <c r="B61" s="1">
        <f>'r_in_303a.02 summer impacts'!B62</f>
        <v>0.336269713658432</v>
      </c>
      <c r="C61" s="1">
        <f>'r_in_303a.02 summer impacts'!C62</f>
        <v>0.70228877530498002</v>
      </c>
      <c r="D61" s="1" t="str">
        <f>'r_in_303a.02 summer impacts'!D62</f>
        <v>tou_period_fOff-Peak:participant:cpp_dum:ko_breakfast_engage_dummy</v>
      </c>
      <c r="E61" s="1" t="str">
        <f>'r_in_303a.02 summer impacts'!E62</f>
        <v>Summer</v>
      </c>
      <c r="F61" s="1" t="str">
        <f>'r_in_303a.02 summer impacts'!F62</f>
        <v>Parts_CPP_CPP/RT_Conts_RCT_all</v>
      </c>
      <c r="G61" s="1">
        <f>'r_in_303a.02 summer impacts'!G62</f>
        <v>5</v>
      </c>
      <c r="H61" s="1">
        <f>'r_in_303a.02 summer impacts'!H62</f>
        <v>1.6448569218648199</v>
      </c>
      <c r="I61" s="1">
        <f>'r_in_303a.02 summer impacts'!I62</f>
        <v>0.55311556612457502</v>
      </c>
      <c r="J61" s="1" t="str">
        <f>'r_in_303a.02 summer impacts'!J62</f>
        <v>Off-Peak</v>
      </c>
      <c r="K61" s="1" t="str">
        <f>'r_in_303a.02 summer impacts'!K62</f>
        <v>ko_breakfast_engage_dummy</v>
      </c>
      <c r="L61" s="1" t="str">
        <f>'r_in_303a.02 summer impacts'!L62</f>
        <v>ko_breakfast</v>
      </c>
      <c r="N61" s="1" t="str">
        <f t="shared" si="0"/>
        <v>all</v>
      </c>
      <c r="O61" s="1" t="str">
        <f t="shared" si="1"/>
        <v>Parts_CPP_CPP/RT_Conts_RCT</v>
      </c>
      <c r="Q61" s="1" t="str">
        <f t="shared" si="2"/>
        <v>all_Parts_CPP_CPP/RT_Conts_RCT_Summer_ko_breakfast_engage_dummy_ko_breakfast_Off-Peak</v>
      </c>
    </row>
    <row r="62" spans="1:17" x14ac:dyDescent="0.2">
      <c r="A62" s="1">
        <f>'r_in_303a.02 summer impacts'!A63</f>
        <v>-0.29598301073969902</v>
      </c>
      <c r="B62" s="1">
        <f>'r_in_303a.02 summer impacts'!B63</f>
        <v>0.136736392982136</v>
      </c>
      <c r="C62" s="1">
        <f>'r_in_303a.02 summer impacts'!C63</f>
        <v>3.0416926989518402E-2</v>
      </c>
      <c r="D62" s="1" t="str">
        <f>'r_in_303a.02 summer impacts'!D63</f>
        <v>tou_period_fOn-Peak:participant:cpp_dum:ko_breakfast_engage_dummy</v>
      </c>
      <c r="E62" s="1" t="str">
        <f>'r_in_303a.02 summer impacts'!E63</f>
        <v>Summer</v>
      </c>
      <c r="F62" s="1" t="str">
        <f>'r_in_303a.02 summer impacts'!F63</f>
        <v>Parts_CPP_CPP/RT_Conts_RCT_all</v>
      </c>
      <c r="G62" s="1">
        <f>'r_in_303a.02 summer impacts'!G63</f>
        <v>5</v>
      </c>
      <c r="H62" s="1">
        <f>'r_in_303a.02 summer impacts'!H63</f>
        <v>1.6448569218648199</v>
      </c>
      <c r="I62" s="1">
        <f>'r_in_303a.02 summer impacts'!I63</f>
        <v>0.22491180246749501</v>
      </c>
      <c r="J62" s="1" t="str">
        <f>'r_in_303a.02 summer impacts'!J63</f>
        <v>On-Peak</v>
      </c>
      <c r="K62" s="1" t="str">
        <f>'r_in_303a.02 summer impacts'!K63</f>
        <v>ko_breakfast_engage_dummy</v>
      </c>
      <c r="L62" s="1" t="str">
        <f>'r_in_303a.02 summer impacts'!L63</f>
        <v>ko_breakfast</v>
      </c>
      <c r="N62" s="1" t="str">
        <f t="shared" si="0"/>
        <v>all</v>
      </c>
      <c r="O62" s="1" t="str">
        <f t="shared" si="1"/>
        <v>Parts_CPP_CPP/RT_Conts_RCT</v>
      </c>
      <c r="Q62" s="1" t="str">
        <f t="shared" si="2"/>
        <v>all_Parts_CPP_CPP/RT_Conts_RCT_Summer_ko_breakfast_engage_dummy_ko_breakfast_On-Peak</v>
      </c>
    </row>
    <row r="63" spans="1:17" x14ac:dyDescent="0.2">
      <c r="A63" s="1">
        <f>'r_in_303a.02 summer impacts'!A64</f>
        <v>-0.68679534440050305</v>
      </c>
      <c r="B63" s="1">
        <f>'r_in_303a.02 summer impacts'!B64</f>
        <v>0.50473384362310003</v>
      </c>
      <c r="C63" s="1">
        <f>'r_in_303a.02 summer impacts'!C64</f>
        <v>0.17360667016218201</v>
      </c>
      <c r="D63" s="1" t="str">
        <f>'r_in_303a.02 summer impacts'!D64</f>
        <v>tou_period_fWeekend Off-Peak:participant:cpp_dum:ko_breakfast_engage_dummy</v>
      </c>
      <c r="E63" s="1" t="str">
        <f>'r_in_303a.02 summer impacts'!E64</f>
        <v>Summer</v>
      </c>
      <c r="F63" s="1" t="str">
        <f>'r_in_303a.02 summer impacts'!F64</f>
        <v>Parts_CPP_CPP/RT_Conts_RCT_all</v>
      </c>
      <c r="G63" s="1">
        <f>'r_in_303a.02 summer impacts'!G64</f>
        <v>5</v>
      </c>
      <c r="H63" s="1">
        <f>'r_in_303a.02 summer impacts'!H64</f>
        <v>1.6448569218648199</v>
      </c>
      <c r="I63" s="1">
        <f>'r_in_303a.02 summer impacts'!I64</f>
        <v>0.830214956382894</v>
      </c>
      <c r="J63" s="1" t="str">
        <f>'r_in_303a.02 summer impacts'!J64</f>
        <v>Weekend Off-Peak</v>
      </c>
      <c r="K63" s="1" t="str">
        <f>'r_in_303a.02 summer impacts'!K64</f>
        <v>ko_breakfast_engage_dummy</v>
      </c>
      <c r="L63" s="1" t="str">
        <f>'r_in_303a.02 summer impacts'!L64</f>
        <v>ko_breakfast</v>
      </c>
      <c r="N63" s="1" t="str">
        <f t="shared" si="0"/>
        <v>all</v>
      </c>
      <c r="O63" s="1" t="str">
        <f t="shared" si="1"/>
        <v>Parts_CPP_CPP/RT_Conts_RCT</v>
      </c>
      <c r="Q63" s="1" t="str">
        <f t="shared" si="2"/>
        <v>all_Parts_CPP_CPP/RT_Conts_RCT_Summer_ko_breakfast_engage_dummy_ko_breakfast_Weekend Off-Peak</v>
      </c>
    </row>
    <row r="64" spans="1:17" x14ac:dyDescent="0.2">
      <c r="A64" s="1">
        <f>'r_in_303a.02 summer impacts'!A65</f>
        <v>-0.62900743530345404</v>
      </c>
      <c r="B64" s="1">
        <f>'r_in_303a.02 summer impacts'!B65</f>
        <v>0.25857470465031102</v>
      </c>
      <c r="C64" s="1">
        <f>'r_in_303a.02 summer impacts'!C65</f>
        <v>1.4991450681198001E-2</v>
      </c>
      <c r="D64" s="1" t="str">
        <f>'r_in_303a.02 summer impacts'!D65</f>
        <v>tou_period_fMid-Peak:participant:cpp_dum:open_house_engage_dummy</v>
      </c>
      <c r="E64" s="1" t="str">
        <f>'r_in_303a.02 summer impacts'!E65</f>
        <v>Summer</v>
      </c>
      <c r="F64" s="1" t="str">
        <f>'r_in_303a.02 summer impacts'!F65</f>
        <v>Parts_CPP_CPP/RT_Conts_RCT_all</v>
      </c>
      <c r="G64" s="1">
        <f>'r_in_303a.02 summer impacts'!G65</f>
        <v>5</v>
      </c>
      <c r="H64" s="1">
        <f>'r_in_303a.02 summer impacts'!H65</f>
        <v>1.6448569218648199</v>
      </c>
      <c r="I64" s="1">
        <f>'r_in_303a.02 summer impacts'!I65</f>
        <v>0.42531839276321598</v>
      </c>
      <c r="J64" s="1" t="str">
        <f>'r_in_303a.02 summer impacts'!J65</f>
        <v>Mid-Peak</v>
      </c>
      <c r="K64" s="1" t="str">
        <f>'r_in_303a.02 summer impacts'!K65</f>
        <v>open_house_engage_dummy</v>
      </c>
      <c r="L64" s="1" t="str">
        <f>'r_in_303a.02 summer impacts'!L65</f>
        <v>open_house</v>
      </c>
      <c r="N64" s="1" t="str">
        <f t="shared" si="0"/>
        <v>all</v>
      </c>
      <c r="O64" s="1" t="str">
        <f t="shared" si="1"/>
        <v>Parts_CPP_CPP/RT_Conts_RCT</v>
      </c>
      <c r="Q64" s="1" t="str">
        <f t="shared" si="2"/>
        <v>all_Parts_CPP_CPP/RT_Conts_RCT_Summer_open_house_engage_dummy_open_house_Mid-Peak</v>
      </c>
    </row>
    <row r="65" spans="1:17" x14ac:dyDescent="0.2">
      <c r="A65" s="1">
        <f>'r_in_303a.02 summer impacts'!A66</f>
        <v>-1.0092100119846199</v>
      </c>
      <c r="B65" s="1">
        <f>'r_in_303a.02 summer impacts'!B66</f>
        <v>0.40235833081877698</v>
      </c>
      <c r="C65" s="1">
        <f>'r_in_303a.02 summer impacts'!C66</f>
        <v>1.2133868473790201E-2</v>
      </c>
      <c r="D65" s="1" t="str">
        <f>'r_in_303a.02 summer impacts'!D66</f>
        <v>tou_period_fOff-Peak:participant:cpp_dum:open_house_engage_dummy</v>
      </c>
      <c r="E65" s="1" t="str">
        <f>'r_in_303a.02 summer impacts'!E66</f>
        <v>Summer</v>
      </c>
      <c r="F65" s="1" t="str">
        <f>'r_in_303a.02 summer impacts'!F66</f>
        <v>Parts_CPP_CPP/RT_Conts_RCT_all</v>
      </c>
      <c r="G65" s="1">
        <f>'r_in_303a.02 summer impacts'!G66</f>
        <v>5</v>
      </c>
      <c r="H65" s="1">
        <f>'r_in_303a.02 summer impacts'!H66</f>
        <v>1.6448569218648199</v>
      </c>
      <c r="I65" s="1">
        <f>'r_in_303a.02 summer impacts'!I66</f>
        <v>0.66182188551724297</v>
      </c>
      <c r="J65" s="1" t="str">
        <f>'r_in_303a.02 summer impacts'!J66</f>
        <v>Off-Peak</v>
      </c>
      <c r="K65" s="1" t="str">
        <f>'r_in_303a.02 summer impacts'!K66</f>
        <v>open_house_engage_dummy</v>
      </c>
      <c r="L65" s="1" t="str">
        <f>'r_in_303a.02 summer impacts'!L66</f>
        <v>open_house</v>
      </c>
      <c r="N65" s="1" t="str">
        <f t="shared" si="0"/>
        <v>all</v>
      </c>
      <c r="O65" s="1" t="str">
        <f t="shared" si="1"/>
        <v>Parts_CPP_CPP/RT_Conts_RCT</v>
      </c>
      <c r="Q65" s="1" t="str">
        <f t="shared" si="2"/>
        <v>all_Parts_CPP_CPP/RT_Conts_RCT_Summer_open_house_engage_dummy_open_house_Off-Peak</v>
      </c>
    </row>
    <row r="66" spans="1:17" x14ac:dyDescent="0.2">
      <c r="A66" s="1">
        <f>'r_in_303a.02 summer impacts'!A67</f>
        <v>-0.43345429712720002</v>
      </c>
      <c r="B66" s="1">
        <f>'r_in_303a.02 summer impacts'!B67</f>
        <v>0.279665586937273</v>
      </c>
      <c r="C66" s="1">
        <f>'r_in_303a.02 summer impacts'!C67</f>
        <v>0.121165685555393</v>
      </c>
      <c r="D66" s="1" t="str">
        <f>'r_in_303a.02 summer impacts'!D67</f>
        <v>tou_period_fOn-Peak:participant:cpp_dum:open_house_engage_dummy</v>
      </c>
      <c r="E66" s="1" t="str">
        <f>'r_in_303a.02 summer impacts'!E67</f>
        <v>Summer</v>
      </c>
      <c r="F66" s="1" t="str">
        <f>'r_in_303a.02 summer impacts'!F67</f>
        <v>Parts_CPP_CPP/RT_Conts_RCT_all</v>
      </c>
      <c r="G66" s="1">
        <f>'r_in_303a.02 summer impacts'!G67</f>
        <v>5</v>
      </c>
      <c r="H66" s="1">
        <f>'r_in_303a.02 summer impacts'!H67</f>
        <v>1.6448569218648199</v>
      </c>
      <c r="I66" s="1">
        <f>'r_in_303a.02 summer impacts'!I67</f>
        <v>0.46000987648116198</v>
      </c>
      <c r="J66" s="1" t="str">
        <f>'r_in_303a.02 summer impacts'!J67</f>
        <v>On-Peak</v>
      </c>
      <c r="K66" s="1" t="str">
        <f>'r_in_303a.02 summer impacts'!K67</f>
        <v>open_house_engage_dummy</v>
      </c>
      <c r="L66" s="1" t="str">
        <f>'r_in_303a.02 summer impacts'!L67</f>
        <v>open_house</v>
      </c>
      <c r="N66" s="1" t="str">
        <f t="shared" si="0"/>
        <v>all</v>
      </c>
      <c r="O66" s="1" t="str">
        <f t="shared" si="1"/>
        <v>Parts_CPP_CPP/RT_Conts_RCT</v>
      </c>
      <c r="Q66" s="1" t="str">
        <f t="shared" si="2"/>
        <v>all_Parts_CPP_CPP/RT_Conts_RCT_Summer_open_house_engage_dummy_open_house_On-Peak</v>
      </c>
    </row>
    <row r="67" spans="1:17" x14ac:dyDescent="0.2">
      <c r="A67" s="1">
        <f>'r_in_303a.02 summer impacts'!A68</f>
        <v>-1.3512421103387</v>
      </c>
      <c r="B67" s="1">
        <f>'r_in_303a.02 summer impacts'!B68</f>
        <v>0.71533921934749201</v>
      </c>
      <c r="C67" s="1">
        <f>'r_in_303a.02 summer impacts'!C68</f>
        <v>5.8898761989082102E-2</v>
      </c>
      <c r="D67" s="1" t="str">
        <f>'r_in_303a.02 summer impacts'!D68</f>
        <v>tou_period_fWeekend Off-Peak:participant:cpp_dum:open_house_engage_dummy</v>
      </c>
      <c r="E67" s="1" t="str">
        <f>'r_in_303a.02 summer impacts'!E68</f>
        <v>Summer</v>
      </c>
      <c r="F67" s="1" t="str">
        <f>'r_in_303a.02 summer impacts'!F68</f>
        <v>Parts_CPP_CPP/RT_Conts_RCT_all</v>
      </c>
      <c r="G67" s="1">
        <f>'r_in_303a.02 summer impacts'!G68</f>
        <v>5</v>
      </c>
      <c r="H67" s="1">
        <f>'r_in_303a.02 summer impacts'!H68</f>
        <v>1.6448569218648199</v>
      </c>
      <c r="I67" s="1">
        <f>'r_in_303a.02 summer impacts'!I68</f>
        <v>1.1766306664251001</v>
      </c>
      <c r="J67" s="1" t="str">
        <f>'r_in_303a.02 summer impacts'!J68</f>
        <v>Weekend Off-Peak</v>
      </c>
      <c r="K67" s="1" t="str">
        <f>'r_in_303a.02 summer impacts'!K68</f>
        <v>open_house_engage_dummy</v>
      </c>
      <c r="L67" s="1" t="str">
        <f>'r_in_303a.02 summer impacts'!L68</f>
        <v>open_house</v>
      </c>
      <c r="N67" s="1" t="str">
        <f t="shared" si="0"/>
        <v>all</v>
      </c>
      <c r="O67" s="1" t="str">
        <f t="shared" si="1"/>
        <v>Parts_CPP_CPP/RT_Conts_RCT</v>
      </c>
      <c r="Q67" s="1" t="str">
        <f t="shared" si="2"/>
        <v>all_Parts_CPP_CPP/RT_Conts_RCT_Summer_open_house_engage_dummy_open_house_Weekend Off-Peak</v>
      </c>
    </row>
    <row r="68" spans="1:17" x14ac:dyDescent="0.2">
      <c r="A68" s="1">
        <f>'r_in_303a.02 summer impacts'!A69</f>
        <v>5.6541472984083303E-2</v>
      </c>
      <c r="B68" s="1">
        <f>'r_in_303a.02 summer impacts'!B69</f>
        <v>0.38278076557397001</v>
      </c>
      <c r="C68" s="1">
        <f>'r_in_303a.02 summer impacts'!C69</f>
        <v>0.88256979429032401</v>
      </c>
      <c r="D68" s="1" t="str">
        <f>'r_in_303a.02 summer impacts'!D69</f>
        <v>tou_period_fMid-Peak:participant:cpp_dum:picnic_engage_dummy</v>
      </c>
      <c r="E68" s="1" t="str">
        <f>'r_in_303a.02 summer impacts'!E69</f>
        <v>Summer</v>
      </c>
      <c r="F68" s="1" t="str">
        <f>'r_in_303a.02 summer impacts'!F69</f>
        <v>Parts_CPP_CPP/RT_Conts_RCT_all</v>
      </c>
      <c r="G68" s="1">
        <f>'r_in_303a.02 summer impacts'!G69</f>
        <v>5</v>
      </c>
      <c r="H68" s="1">
        <f>'r_in_303a.02 summer impacts'!H69</f>
        <v>1.6448569218648199</v>
      </c>
      <c r="I68" s="1">
        <f>'r_in_303a.02 summer impacts'!I69</f>
        <v>0.62961959181106097</v>
      </c>
      <c r="J68" s="1" t="str">
        <f>'r_in_303a.02 summer impacts'!J69</f>
        <v>Mid-Peak</v>
      </c>
      <c r="K68" s="1" t="str">
        <f>'r_in_303a.02 summer impacts'!K69</f>
        <v>picnic_engage_dummy</v>
      </c>
      <c r="L68" s="1" t="str">
        <f>'r_in_303a.02 summer impacts'!L69</f>
        <v>picnic</v>
      </c>
      <c r="N68" s="1" t="str">
        <f t="shared" si="0"/>
        <v>all</v>
      </c>
      <c r="O68" s="1" t="str">
        <f t="shared" si="1"/>
        <v>Parts_CPP_CPP/RT_Conts_RCT</v>
      </c>
      <c r="Q68" s="1" t="str">
        <f t="shared" si="2"/>
        <v>all_Parts_CPP_CPP/RT_Conts_RCT_Summer_picnic_engage_dummy_picnic_Mid-Peak</v>
      </c>
    </row>
    <row r="69" spans="1:17" x14ac:dyDescent="0.2">
      <c r="A69" s="1">
        <f>'r_in_303a.02 summer impacts'!A70</f>
        <v>2.3769001563225101</v>
      </c>
      <c r="B69" s="1">
        <f>'r_in_303a.02 summer impacts'!B70</f>
        <v>2.1279395085426001</v>
      </c>
      <c r="C69" s="1">
        <f>'r_in_303a.02 summer impacts'!C70</f>
        <v>0.26399656815505101</v>
      </c>
      <c r="D69" s="1" t="str">
        <f>'r_in_303a.02 summer impacts'!D70</f>
        <v>tou_period_fOff-Peak:participant:cpp_dum:picnic_engage_dummy</v>
      </c>
      <c r="E69" s="1" t="str">
        <f>'r_in_303a.02 summer impacts'!E70</f>
        <v>Summer</v>
      </c>
      <c r="F69" s="1" t="str">
        <f>'r_in_303a.02 summer impacts'!F70</f>
        <v>Parts_CPP_CPP/RT_Conts_RCT_all</v>
      </c>
      <c r="G69" s="1">
        <f>'r_in_303a.02 summer impacts'!G70</f>
        <v>5</v>
      </c>
      <c r="H69" s="1">
        <f>'r_in_303a.02 summer impacts'!H70</f>
        <v>1.6448569218648199</v>
      </c>
      <c r="I69" s="1">
        <f>'r_in_303a.02 summer impacts'!I70</f>
        <v>3.5001560299359298</v>
      </c>
      <c r="J69" s="1" t="str">
        <f>'r_in_303a.02 summer impacts'!J70</f>
        <v>Off-Peak</v>
      </c>
      <c r="K69" s="1" t="str">
        <f>'r_in_303a.02 summer impacts'!K70</f>
        <v>picnic_engage_dummy</v>
      </c>
      <c r="L69" s="1" t="str">
        <f>'r_in_303a.02 summer impacts'!L70</f>
        <v>picnic</v>
      </c>
      <c r="N69" s="1" t="str">
        <f t="shared" ref="N69:N132" si="3">RIGHT($F69,LEN(F69)-FIND("RCT_",$F69,1)-3)</f>
        <v>all</v>
      </c>
      <c r="O69" s="1" t="str">
        <f t="shared" ref="O69:O132" si="4">LEFT($F69,FIND("_RCT",$F69,1)+3)</f>
        <v>Parts_CPP_CPP/RT_Conts_RCT</v>
      </c>
      <c r="Q69" s="1" t="str">
        <f t="shared" ref="Q69:Q132" si="5">$N69&amp;"_"&amp;$O69&amp;"_"&amp;$E69&amp;"_"&amp;$K69&amp;"_"&amp;$L69&amp;"_"&amp;$J69</f>
        <v>all_Parts_CPP_CPP/RT_Conts_RCT_Summer_picnic_engage_dummy_picnic_Off-Peak</v>
      </c>
    </row>
    <row r="70" spans="1:17" x14ac:dyDescent="0.2">
      <c r="A70" s="1">
        <f>'r_in_303a.02 summer impacts'!A71</f>
        <v>0.57364364396059098</v>
      </c>
      <c r="B70" s="1">
        <f>'r_in_303a.02 summer impacts'!B71</f>
        <v>0.83749371304889697</v>
      </c>
      <c r="C70" s="1">
        <f>'r_in_303a.02 summer impacts'!C71</f>
        <v>0.493374064197937</v>
      </c>
      <c r="D70" s="1" t="str">
        <f>'r_in_303a.02 summer impacts'!D71</f>
        <v>tou_period_fOn-Peak:participant:cpp_dum:picnic_engage_dummy</v>
      </c>
      <c r="E70" s="1" t="str">
        <f>'r_in_303a.02 summer impacts'!E71</f>
        <v>Summer</v>
      </c>
      <c r="F70" s="1" t="str">
        <f>'r_in_303a.02 summer impacts'!F71</f>
        <v>Parts_CPP_CPP/RT_Conts_RCT_all</v>
      </c>
      <c r="G70" s="1">
        <f>'r_in_303a.02 summer impacts'!G71</f>
        <v>5</v>
      </c>
      <c r="H70" s="1">
        <f>'r_in_303a.02 summer impacts'!H71</f>
        <v>1.6448569218648199</v>
      </c>
      <c r="I70" s="1">
        <f>'r_in_303a.02 summer impacts'!I71</f>
        <v>1.3775573309267499</v>
      </c>
      <c r="J70" s="1" t="str">
        <f>'r_in_303a.02 summer impacts'!J71</f>
        <v>On-Peak</v>
      </c>
      <c r="K70" s="1" t="str">
        <f>'r_in_303a.02 summer impacts'!K71</f>
        <v>picnic_engage_dummy</v>
      </c>
      <c r="L70" s="1" t="str">
        <f>'r_in_303a.02 summer impacts'!L71</f>
        <v>picnic</v>
      </c>
      <c r="N70" s="1" t="str">
        <f t="shared" si="3"/>
        <v>all</v>
      </c>
      <c r="O70" s="1" t="str">
        <f t="shared" si="4"/>
        <v>Parts_CPP_CPP/RT_Conts_RCT</v>
      </c>
      <c r="Q70" s="1" t="str">
        <f t="shared" si="5"/>
        <v>all_Parts_CPP_CPP/RT_Conts_RCT_Summer_picnic_engage_dummy_picnic_On-Peak</v>
      </c>
    </row>
    <row r="71" spans="1:17" x14ac:dyDescent="0.2">
      <c r="A71" s="1">
        <f>'r_in_303a.02 summer impacts'!A72</f>
        <v>2.4964642568369499</v>
      </c>
      <c r="B71" s="1">
        <f>'r_in_303a.02 summer impacts'!B72</f>
        <v>4.80410779157019</v>
      </c>
      <c r="C71" s="1">
        <f>'r_in_303a.02 summer impacts'!C72</f>
        <v>0.603306391496507</v>
      </c>
      <c r="D71" s="1" t="str">
        <f>'r_in_303a.02 summer impacts'!D72</f>
        <v>tou_period_fWeekend Off-Peak:participant:cpp_dum:picnic_engage_dummy</v>
      </c>
      <c r="E71" s="1" t="str">
        <f>'r_in_303a.02 summer impacts'!E72</f>
        <v>Summer</v>
      </c>
      <c r="F71" s="1" t="str">
        <f>'r_in_303a.02 summer impacts'!F72</f>
        <v>Parts_CPP_CPP/RT_Conts_RCT_all</v>
      </c>
      <c r="G71" s="1">
        <f>'r_in_303a.02 summer impacts'!G72</f>
        <v>5</v>
      </c>
      <c r="H71" s="1">
        <f>'r_in_303a.02 summer impacts'!H72</f>
        <v>1.6448569218648199</v>
      </c>
      <c r="I71" s="1">
        <f>'r_in_303a.02 summer impacts'!I72</f>
        <v>7.9020699543489501</v>
      </c>
      <c r="J71" s="1" t="str">
        <f>'r_in_303a.02 summer impacts'!J72</f>
        <v>Weekend Off-Peak</v>
      </c>
      <c r="K71" s="1" t="str">
        <f>'r_in_303a.02 summer impacts'!K72</f>
        <v>picnic_engage_dummy</v>
      </c>
      <c r="L71" s="1" t="str">
        <f>'r_in_303a.02 summer impacts'!L72</f>
        <v>picnic</v>
      </c>
      <c r="N71" s="1" t="str">
        <f t="shared" si="3"/>
        <v>all</v>
      </c>
      <c r="O71" s="1" t="str">
        <f t="shared" si="4"/>
        <v>Parts_CPP_CPP/RT_Conts_RCT</v>
      </c>
      <c r="Q71" s="1" t="str">
        <f t="shared" si="5"/>
        <v>all_Parts_CPP_CPP/RT_Conts_RCT_Summer_picnic_engage_dummy_picnic_Weekend Off-Peak</v>
      </c>
    </row>
    <row r="72" spans="1:17" x14ac:dyDescent="0.2">
      <c r="A72" s="1">
        <f>'r_in_303a.02 summer impacts'!A73</f>
        <v>-0.45871746150428599</v>
      </c>
      <c r="B72" s="1">
        <f>'r_in_303a.02 summer impacts'!B73</f>
        <v>0.35358298806318</v>
      </c>
      <c r="C72" s="1">
        <f>'r_in_303a.02 summer impacts'!C73</f>
        <v>0.19451476945587101</v>
      </c>
      <c r="D72" s="1" t="str">
        <f>'r_in_303a.02 summer impacts'!D73</f>
        <v>total_attendee_impact_focus_grp</v>
      </c>
      <c r="E72" s="1" t="str">
        <f>'r_in_303a.02 summer impacts'!E73</f>
        <v>Summer</v>
      </c>
      <c r="F72" s="1" t="str">
        <f>'r_in_303a.02 summer impacts'!F73</f>
        <v>Parts_CPP_CPP/RT_Conts_RCT_all</v>
      </c>
      <c r="G72" s="1">
        <f>'r_in_303a.02 summer impacts'!G73</f>
        <v>5</v>
      </c>
      <c r="H72" s="1">
        <f>'r_in_303a.02 summer impacts'!H73</f>
        <v>1.6448569218648199</v>
      </c>
      <c r="I72" s="1">
        <f>'r_in_303a.02 summer impacts'!I73</f>
        <v>0.58159342536936998</v>
      </c>
      <c r="J72" s="1" t="str">
        <f>'r_in_303a.02 summer impacts'!J73</f>
        <v>Mid-Peak</v>
      </c>
      <c r="K72" s="1" t="str">
        <f>'r_in_303a.02 summer impacts'!K73</f>
        <v>Combined Impact</v>
      </c>
      <c r="L72" s="1" t="str">
        <f>'r_in_303a.02 summer impacts'!L73</f>
        <v>focus_grp</v>
      </c>
      <c r="N72" s="1" t="str">
        <f t="shared" si="3"/>
        <v>all</v>
      </c>
      <c r="O72" s="1" t="str">
        <f t="shared" si="4"/>
        <v>Parts_CPP_CPP/RT_Conts_RCT</v>
      </c>
      <c r="Q72" s="1" t="str">
        <f t="shared" si="5"/>
        <v>all_Parts_CPP_CPP/RT_Conts_RCT_Summer_Combined Impact_focus_grp_Mid-Peak</v>
      </c>
    </row>
    <row r="73" spans="1:17" x14ac:dyDescent="0.2">
      <c r="A73" s="1">
        <f>'r_in_303a.02 summer impacts'!A74</f>
        <v>0.11363958760694</v>
      </c>
      <c r="B73" s="1">
        <f>'r_in_303a.02 summer impacts'!B74</f>
        <v>0.85115027386467501</v>
      </c>
      <c r="C73" s="1">
        <f>'r_in_303a.02 summer impacts'!C74</f>
        <v>0.89378777804342902</v>
      </c>
      <c r="D73" s="1" t="str">
        <f>'r_in_303a.02 summer impacts'!D74</f>
        <v>total_attendee_impact_focus_grp</v>
      </c>
      <c r="E73" s="1" t="str">
        <f>'r_in_303a.02 summer impacts'!E74</f>
        <v>Summer</v>
      </c>
      <c r="F73" s="1" t="str">
        <f>'r_in_303a.02 summer impacts'!F74</f>
        <v>Parts_CPP_CPP/RT_Conts_RCT_all</v>
      </c>
      <c r="G73" s="1">
        <f>'r_in_303a.02 summer impacts'!G74</f>
        <v>5</v>
      </c>
      <c r="H73" s="1">
        <f>'r_in_303a.02 summer impacts'!H74</f>
        <v>1.6448569218648199</v>
      </c>
      <c r="I73" s="1">
        <f>'r_in_303a.02 summer impacts'!I74</f>
        <v>1.40002041951345</v>
      </c>
      <c r="J73" s="1" t="str">
        <f>'r_in_303a.02 summer impacts'!J74</f>
        <v>Off-Peak</v>
      </c>
      <c r="K73" s="1" t="str">
        <f>'r_in_303a.02 summer impacts'!K74</f>
        <v>Combined Impact</v>
      </c>
      <c r="L73" s="1" t="str">
        <f>'r_in_303a.02 summer impacts'!L74</f>
        <v>focus_grp</v>
      </c>
      <c r="N73" s="1" t="str">
        <f t="shared" si="3"/>
        <v>all</v>
      </c>
      <c r="O73" s="1" t="str">
        <f t="shared" si="4"/>
        <v>Parts_CPP_CPP/RT_Conts_RCT</v>
      </c>
      <c r="Q73" s="1" t="str">
        <f t="shared" si="5"/>
        <v>all_Parts_CPP_CPP/RT_Conts_RCT_Summer_Combined Impact_focus_grp_Off-Peak</v>
      </c>
    </row>
    <row r="74" spans="1:17" x14ac:dyDescent="0.2">
      <c r="A74" s="1">
        <f>'r_in_303a.02 summer impacts'!A75</f>
        <v>-0.59261737617421995</v>
      </c>
      <c r="B74" s="1">
        <f>'r_in_303a.02 summer impacts'!B75</f>
        <v>0.38662325535868503</v>
      </c>
      <c r="C74" s="1">
        <f>'r_in_303a.02 summer impacts'!C75</f>
        <v>0.125325027611183</v>
      </c>
      <c r="D74" s="1" t="str">
        <f>'r_in_303a.02 summer impacts'!D75</f>
        <v>total_attendee_impact_focus_grp</v>
      </c>
      <c r="E74" s="1" t="str">
        <f>'r_in_303a.02 summer impacts'!E75</f>
        <v>Summer</v>
      </c>
      <c r="F74" s="1" t="str">
        <f>'r_in_303a.02 summer impacts'!F75</f>
        <v>Parts_CPP_CPP/RT_Conts_RCT_all</v>
      </c>
      <c r="G74" s="1">
        <f>'r_in_303a.02 summer impacts'!G75</f>
        <v>5</v>
      </c>
      <c r="H74" s="1">
        <f>'r_in_303a.02 summer impacts'!H75</f>
        <v>1.6448569218648199</v>
      </c>
      <c r="I74" s="1">
        <f>'r_in_303a.02 summer impacts'!I75</f>
        <v>0.63593993773064506</v>
      </c>
      <c r="J74" s="1" t="str">
        <f>'r_in_303a.02 summer impacts'!J75</f>
        <v>On-Peak</v>
      </c>
      <c r="K74" s="1" t="str">
        <f>'r_in_303a.02 summer impacts'!K75</f>
        <v>Combined Impact</v>
      </c>
      <c r="L74" s="1" t="str">
        <f>'r_in_303a.02 summer impacts'!L75</f>
        <v>focus_grp</v>
      </c>
      <c r="N74" s="1" t="str">
        <f t="shared" si="3"/>
        <v>all</v>
      </c>
      <c r="O74" s="1" t="str">
        <f t="shared" si="4"/>
        <v>Parts_CPP_CPP/RT_Conts_RCT</v>
      </c>
      <c r="Q74" s="1" t="str">
        <f t="shared" si="5"/>
        <v>all_Parts_CPP_CPP/RT_Conts_RCT_Summer_Combined Impact_focus_grp_On-Peak</v>
      </c>
    </row>
    <row r="75" spans="1:17" x14ac:dyDescent="0.2">
      <c r="A75" s="1">
        <f>'r_in_303a.02 summer impacts'!A76</f>
        <v>-0.129186669384832</v>
      </c>
      <c r="B75" s="1">
        <f>'r_in_303a.02 summer impacts'!B76</f>
        <v>1.5870077887490699</v>
      </c>
      <c r="C75" s="1">
        <f>'r_in_303a.02 summer impacts'!C76</f>
        <v>0.93512176200073804</v>
      </c>
      <c r="D75" s="1" t="str">
        <f>'r_in_303a.02 summer impacts'!D76</f>
        <v>total_attendee_impact_focus_grp</v>
      </c>
      <c r="E75" s="1" t="str">
        <f>'r_in_303a.02 summer impacts'!E76</f>
        <v>Summer</v>
      </c>
      <c r="F75" s="1" t="str">
        <f>'r_in_303a.02 summer impacts'!F76</f>
        <v>Parts_CPP_CPP/RT_Conts_RCT_all</v>
      </c>
      <c r="G75" s="1">
        <f>'r_in_303a.02 summer impacts'!G76</f>
        <v>5</v>
      </c>
      <c r="H75" s="1">
        <f>'r_in_303a.02 summer impacts'!H76</f>
        <v>1.6448569218648199</v>
      </c>
      <c r="I75" s="1">
        <f>'r_in_303a.02 summer impacts'!I76</f>
        <v>2.6104007463772998</v>
      </c>
      <c r="J75" s="1" t="str">
        <f>'r_in_303a.02 summer impacts'!J76</f>
        <v>Weekend Off-Peak</v>
      </c>
      <c r="K75" s="1" t="str">
        <f>'r_in_303a.02 summer impacts'!K76</f>
        <v>Combined Impact</v>
      </c>
      <c r="L75" s="1" t="str">
        <f>'r_in_303a.02 summer impacts'!L76</f>
        <v>focus_grp</v>
      </c>
      <c r="N75" s="1" t="str">
        <f t="shared" si="3"/>
        <v>all</v>
      </c>
      <c r="O75" s="1" t="str">
        <f t="shared" si="4"/>
        <v>Parts_CPP_CPP/RT_Conts_RCT</v>
      </c>
      <c r="Q75" s="1" t="str">
        <f t="shared" si="5"/>
        <v>all_Parts_CPP_CPP/RT_Conts_RCT_Summer_Combined Impact_focus_grp_Weekend Off-Peak</v>
      </c>
    </row>
    <row r="76" spans="1:17" x14ac:dyDescent="0.2">
      <c r="A76" s="1">
        <f>'r_in_303a.02 summer impacts'!A77</f>
        <v>-0.46486175114861</v>
      </c>
      <c r="B76" s="1">
        <f>'r_in_303a.02 summer impacts'!B77</f>
        <v>0.139677085849331</v>
      </c>
      <c r="C76" s="1">
        <f>'r_in_303a.02 summer impacts'!C77</f>
        <v>8.7441805840909805E-4</v>
      </c>
      <c r="D76" s="1" t="str">
        <f>'r_in_303a.02 summer impacts'!D77</f>
        <v>total_attendee_impact_ko_breakfast</v>
      </c>
      <c r="E76" s="1" t="str">
        <f>'r_in_303a.02 summer impacts'!E77</f>
        <v>Summer</v>
      </c>
      <c r="F76" s="1" t="str">
        <f>'r_in_303a.02 summer impacts'!F77</f>
        <v>Parts_CPP_CPP/RT_Conts_RCT_all</v>
      </c>
      <c r="G76" s="1">
        <f>'r_in_303a.02 summer impacts'!G77</f>
        <v>5</v>
      </c>
      <c r="H76" s="1">
        <f>'r_in_303a.02 summer impacts'!H77</f>
        <v>1.6448569218648199</v>
      </c>
      <c r="I76" s="1">
        <f>'r_in_303a.02 summer impacts'!I77</f>
        <v>0.22974882148518</v>
      </c>
      <c r="J76" s="1" t="str">
        <f>'r_in_303a.02 summer impacts'!J77</f>
        <v>Mid-Peak</v>
      </c>
      <c r="K76" s="1" t="str">
        <f>'r_in_303a.02 summer impacts'!K77</f>
        <v>Combined Impact</v>
      </c>
      <c r="L76" s="1" t="str">
        <f>'r_in_303a.02 summer impacts'!L77</f>
        <v>ko_breakfast</v>
      </c>
      <c r="N76" s="1" t="str">
        <f t="shared" si="3"/>
        <v>all</v>
      </c>
      <c r="O76" s="1" t="str">
        <f t="shared" si="4"/>
        <v>Parts_CPP_CPP/RT_Conts_RCT</v>
      </c>
      <c r="Q76" s="1" t="str">
        <f t="shared" si="5"/>
        <v>all_Parts_CPP_CPP/RT_Conts_RCT_Summer_Combined Impact_ko_breakfast_Mid-Peak</v>
      </c>
    </row>
    <row r="77" spans="1:17" x14ac:dyDescent="0.2">
      <c r="A77" s="1">
        <f>'r_in_303a.02 summer impacts'!A78</f>
        <v>0.16912252158816099</v>
      </c>
      <c r="B77" s="1">
        <f>'r_in_303a.02 summer impacts'!B78</f>
        <v>0.33928932344165702</v>
      </c>
      <c r="C77" s="1">
        <f>'r_in_303a.02 summer impacts'!C78</f>
        <v>0.61815933392126698</v>
      </c>
      <c r="D77" s="1" t="str">
        <f>'r_in_303a.02 summer impacts'!D78</f>
        <v>total_attendee_impact_ko_breakfast</v>
      </c>
      <c r="E77" s="1" t="str">
        <f>'r_in_303a.02 summer impacts'!E78</f>
        <v>Summer</v>
      </c>
      <c r="F77" s="1" t="str">
        <f>'r_in_303a.02 summer impacts'!F78</f>
        <v>Parts_CPP_CPP/RT_Conts_RCT_all</v>
      </c>
      <c r="G77" s="1">
        <f>'r_in_303a.02 summer impacts'!G78</f>
        <v>5</v>
      </c>
      <c r="H77" s="1">
        <f>'r_in_303a.02 summer impacts'!H78</f>
        <v>1.6448569218648199</v>
      </c>
      <c r="I77" s="1">
        <f>'r_in_303a.02 summer impacts'!I78</f>
        <v>0.55808239217784295</v>
      </c>
      <c r="J77" s="1" t="str">
        <f>'r_in_303a.02 summer impacts'!J78</f>
        <v>Off-Peak</v>
      </c>
      <c r="K77" s="1" t="str">
        <f>'r_in_303a.02 summer impacts'!K78</f>
        <v>Combined Impact</v>
      </c>
      <c r="L77" s="1" t="str">
        <f>'r_in_303a.02 summer impacts'!L78</f>
        <v>ko_breakfast</v>
      </c>
      <c r="N77" s="1" t="str">
        <f t="shared" si="3"/>
        <v>all</v>
      </c>
      <c r="O77" s="1" t="str">
        <f t="shared" si="4"/>
        <v>Parts_CPP_CPP/RT_Conts_RCT</v>
      </c>
      <c r="Q77" s="1" t="str">
        <f t="shared" si="5"/>
        <v>all_Parts_CPP_CPP/RT_Conts_RCT_Summer_Combined Impact_ko_breakfast_Off-Peak</v>
      </c>
    </row>
    <row r="78" spans="1:17" x14ac:dyDescent="0.2">
      <c r="A78" s="1">
        <f>'r_in_303a.02 summer impacts'!A79</f>
        <v>-0.52950546406011201</v>
      </c>
      <c r="B78" s="1">
        <f>'r_in_303a.02 summer impacts'!B79</f>
        <v>0.14307234853044301</v>
      </c>
      <c r="C78" s="1">
        <f>'r_in_303a.02 summer impacts'!C79</f>
        <v>2.1480771363763899E-4</v>
      </c>
      <c r="D78" s="1" t="str">
        <f>'r_in_303a.02 summer impacts'!D79</f>
        <v>total_attendee_impact_ko_breakfast</v>
      </c>
      <c r="E78" s="1" t="str">
        <f>'r_in_303a.02 summer impacts'!E79</f>
        <v>Summer</v>
      </c>
      <c r="F78" s="1" t="str">
        <f>'r_in_303a.02 summer impacts'!F79</f>
        <v>Parts_CPP_CPP/RT_Conts_RCT_all</v>
      </c>
      <c r="G78" s="1">
        <f>'r_in_303a.02 summer impacts'!G79</f>
        <v>5</v>
      </c>
      <c r="H78" s="1">
        <f>'r_in_303a.02 summer impacts'!H79</f>
        <v>1.6448569218648199</v>
      </c>
      <c r="I78" s="1">
        <f>'r_in_303a.02 summer impacts'!I79</f>
        <v>0.23533354280775601</v>
      </c>
      <c r="J78" s="1" t="str">
        <f>'r_in_303a.02 summer impacts'!J79</f>
        <v>On-Peak</v>
      </c>
      <c r="K78" s="1" t="str">
        <f>'r_in_303a.02 summer impacts'!K79</f>
        <v>Combined Impact</v>
      </c>
      <c r="L78" s="1" t="str">
        <f>'r_in_303a.02 summer impacts'!L79</f>
        <v>ko_breakfast</v>
      </c>
      <c r="N78" s="1" t="str">
        <f t="shared" si="3"/>
        <v>all</v>
      </c>
      <c r="O78" s="1" t="str">
        <f t="shared" si="4"/>
        <v>Parts_CPP_CPP/RT_Conts_RCT</v>
      </c>
      <c r="Q78" s="1" t="str">
        <f t="shared" si="5"/>
        <v>all_Parts_CPP_CPP/RT_Conts_RCT_Summer_Combined Impact_ko_breakfast_On-Peak</v>
      </c>
    </row>
    <row r="79" spans="1:17" x14ac:dyDescent="0.2">
      <c r="A79" s="1">
        <f>'r_in_303a.02 summer impacts'!A80</f>
        <v>-0.57285022910661199</v>
      </c>
      <c r="B79" s="1">
        <f>'r_in_303a.02 summer impacts'!B80</f>
        <v>0.52929850561263303</v>
      </c>
      <c r="C79" s="1">
        <f>'r_in_303a.02 summer impacts'!C80</f>
        <v>0.27912781955369498</v>
      </c>
      <c r="D79" s="1" t="str">
        <f>'r_in_303a.02 summer impacts'!D80</f>
        <v>total_attendee_impact_ko_breakfast</v>
      </c>
      <c r="E79" s="1" t="str">
        <f>'r_in_303a.02 summer impacts'!E80</f>
        <v>Summer</v>
      </c>
      <c r="F79" s="1" t="str">
        <f>'r_in_303a.02 summer impacts'!F80</f>
        <v>Parts_CPP_CPP/RT_Conts_RCT_all</v>
      </c>
      <c r="G79" s="1">
        <f>'r_in_303a.02 summer impacts'!G80</f>
        <v>5</v>
      </c>
      <c r="H79" s="1">
        <f>'r_in_303a.02 summer impacts'!H80</f>
        <v>1.6448569218648199</v>
      </c>
      <c r="I79" s="1">
        <f>'r_in_303a.02 summer impacts'!I80</f>
        <v>0.87062031068964796</v>
      </c>
      <c r="J79" s="1" t="str">
        <f>'r_in_303a.02 summer impacts'!J80</f>
        <v>Weekend Off-Peak</v>
      </c>
      <c r="K79" s="1" t="str">
        <f>'r_in_303a.02 summer impacts'!K80</f>
        <v>Combined Impact</v>
      </c>
      <c r="L79" s="1" t="str">
        <f>'r_in_303a.02 summer impacts'!L80</f>
        <v>ko_breakfast</v>
      </c>
      <c r="N79" s="1" t="str">
        <f t="shared" si="3"/>
        <v>all</v>
      </c>
      <c r="O79" s="1" t="str">
        <f t="shared" si="4"/>
        <v>Parts_CPP_CPP/RT_Conts_RCT</v>
      </c>
      <c r="Q79" s="1" t="str">
        <f t="shared" si="5"/>
        <v>all_Parts_CPP_CPP/RT_Conts_RCT_Summer_Combined Impact_ko_breakfast_Weekend Off-Peak</v>
      </c>
    </row>
    <row r="80" spans="1:17" x14ac:dyDescent="0.2">
      <c r="A80" s="1">
        <f>'r_in_303a.02 summer impacts'!A81</f>
        <v>-0.81246342186396703</v>
      </c>
      <c r="B80" s="1">
        <f>'r_in_303a.02 summer impacts'!B81</f>
        <v>0.27432885798993001</v>
      </c>
      <c r="C80" s="1">
        <f>'r_in_303a.02 summer impacts'!C81</f>
        <v>3.0602051431764601E-3</v>
      </c>
      <c r="D80" s="1" t="str">
        <f>'r_in_303a.02 summer impacts'!D81</f>
        <v>total_attendee_impact_open_house</v>
      </c>
      <c r="E80" s="1" t="str">
        <f>'r_in_303a.02 summer impacts'!E81</f>
        <v>Summer</v>
      </c>
      <c r="F80" s="1" t="str">
        <f>'r_in_303a.02 summer impacts'!F81</f>
        <v>Parts_CPP_CPP/RT_Conts_RCT_all</v>
      </c>
      <c r="G80" s="1">
        <f>'r_in_303a.02 summer impacts'!G81</f>
        <v>5</v>
      </c>
      <c r="H80" s="1">
        <f>'r_in_303a.02 summer impacts'!H81</f>
        <v>1.6448569218648199</v>
      </c>
      <c r="I80" s="1">
        <f>'r_in_303a.02 summer impacts'!I81</f>
        <v>0.45123172093200797</v>
      </c>
      <c r="J80" s="1" t="str">
        <f>'r_in_303a.02 summer impacts'!J81</f>
        <v>Mid-Peak</v>
      </c>
      <c r="K80" s="1" t="str">
        <f>'r_in_303a.02 summer impacts'!K81</f>
        <v>Combined Impact</v>
      </c>
      <c r="L80" s="1" t="str">
        <f>'r_in_303a.02 summer impacts'!L81</f>
        <v>open_house</v>
      </c>
      <c r="N80" s="1" t="str">
        <f t="shared" si="3"/>
        <v>all</v>
      </c>
      <c r="O80" s="1" t="str">
        <f t="shared" si="4"/>
        <v>Parts_CPP_CPP/RT_Conts_RCT</v>
      </c>
      <c r="Q80" s="1" t="str">
        <f t="shared" si="5"/>
        <v>all_Parts_CPP_CPP/RT_Conts_RCT_Summer_Combined Impact_open_house_Mid-Peak</v>
      </c>
    </row>
    <row r="81" spans="1:17" x14ac:dyDescent="0.2">
      <c r="A81" s="1">
        <f>'r_in_303a.02 summer impacts'!A82</f>
        <v>-0.71155413310126703</v>
      </c>
      <c r="B81" s="1">
        <f>'r_in_303a.02 summer impacts'!B82</f>
        <v>0.42668505303714899</v>
      </c>
      <c r="C81" s="1">
        <f>'r_in_303a.02 summer impacts'!C82</f>
        <v>9.5389253194058304E-2</v>
      </c>
      <c r="D81" s="1" t="str">
        <f>'r_in_303a.02 summer impacts'!D82</f>
        <v>total_attendee_impact_open_house</v>
      </c>
      <c r="E81" s="1" t="str">
        <f>'r_in_303a.02 summer impacts'!E82</f>
        <v>Summer</v>
      </c>
      <c r="F81" s="1" t="str">
        <f>'r_in_303a.02 summer impacts'!F82</f>
        <v>Parts_CPP_CPP/RT_Conts_RCT_all</v>
      </c>
      <c r="G81" s="1">
        <f>'r_in_303a.02 summer impacts'!G82</f>
        <v>5</v>
      </c>
      <c r="H81" s="1">
        <f>'r_in_303a.02 summer impacts'!H82</f>
        <v>1.6448569218648199</v>
      </c>
      <c r="I81" s="1">
        <f>'r_in_303a.02 summer impacts'!I82</f>
        <v>0.70183586294441502</v>
      </c>
      <c r="J81" s="1" t="str">
        <f>'r_in_303a.02 summer impacts'!J82</f>
        <v>Off-Peak</v>
      </c>
      <c r="K81" s="1" t="str">
        <f>'r_in_303a.02 summer impacts'!K82</f>
        <v>Combined Impact</v>
      </c>
      <c r="L81" s="1" t="str">
        <f>'r_in_303a.02 summer impacts'!L82</f>
        <v>open_house</v>
      </c>
      <c r="N81" s="1" t="str">
        <f t="shared" si="3"/>
        <v>all</v>
      </c>
      <c r="O81" s="1" t="str">
        <f t="shared" si="4"/>
        <v>Parts_CPP_CPP/RT_Conts_RCT</v>
      </c>
      <c r="Q81" s="1" t="str">
        <f t="shared" si="5"/>
        <v>all_Parts_CPP_CPP/RT_Conts_RCT_Summer_Combined Impact_open_house_Off-Peak</v>
      </c>
    </row>
    <row r="82" spans="1:17" x14ac:dyDescent="0.2">
      <c r="A82" s="1">
        <f>'r_in_303a.02 summer impacts'!A83</f>
        <v>-0.66697675044761295</v>
      </c>
      <c r="B82" s="1">
        <f>'r_in_303a.02 summer impacts'!B83</f>
        <v>0.29741678378779102</v>
      </c>
      <c r="C82" s="1">
        <f>'r_in_303a.02 summer impacts'!C83</f>
        <v>2.4925290223614401E-2</v>
      </c>
      <c r="D82" s="1" t="str">
        <f>'r_in_303a.02 summer impacts'!D83</f>
        <v>total_attendee_impact_open_house</v>
      </c>
      <c r="E82" s="1" t="str">
        <f>'r_in_303a.02 summer impacts'!E83</f>
        <v>Summer</v>
      </c>
      <c r="F82" s="1" t="str">
        <f>'r_in_303a.02 summer impacts'!F83</f>
        <v>Parts_CPP_CPP/RT_Conts_RCT_all</v>
      </c>
      <c r="G82" s="1">
        <f>'r_in_303a.02 summer impacts'!G83</f>
        <v>5</v>
      </c>
      <c r="H82" s="1">
        <f>'r_in_303a.02 summer impacts'!H83</f>
        <v>1.6448569218648199</v>
      </c>
      <c r="I82" s="1">
        <f>'r_in_303a.02 summer impacts'!I83</f>
        <v>0.48920805549212198</v>
      </c>
      <c r="J82" s="1" t="str">
        <f>'r_in_303a.02 summer impacts'!J83</f>
        <v>On-Peak</v>
      </c>
      <c r="K82" s="1" t="str">
        <f>'r_in_303a.02 summer impacts'!K83</f>
        <v>Combined Impact</v>
      </c>
      <c r="L82" s="1" t="str">
        <f>'r_in_303a.02 summer impacts'!L83</f>
        <v>open_house</v>
      </c>
      <c r="N82" s="1" t="str">
        <f t="shared" si="3"/>
        <v>all</v>
      </c>
      <c r="O82" s="1" t="str">
        <f t="shared" si="4"/>
        <v>Parts_CPP_CPP/RT_Conts_RCT</v>
      </c>
      <c r="Q82" s="1" t="str">
        <f t="shared" si="5"/>
        <v>all_Parts_CPP_CPP/RT_Conts_RCT_Summer_Combined Impact_open_house_On-Peak</v>
      </c>
    </row>
    <row r="83" spans="1:17" x14ac:dyDescent="0.2">
      <c r="A83" s="1">
        <f>'r_in_303a.02 summer impacts'!A84</f>
        <v>-1.2372969950448101</v>
      </c>
      <c r="B83" s="1">
        <f>'r_in_303a.02 summer impacts'!B84</f>
        <v>0.77323033594470103</v>
      </c>
      <c r="C83" s="1">
        <f>'r_in_303a.02 summer impacts'!C84</f>
        <v>0.109562416597197</v>
      </c>
      <c r="D83" s="1" t="str">
        <f>'r_in_303a.02 summer impacts'!D84</f>
        <v>total_attendee_impact_open_house</v>
      </c>
      <c r="E83" s="1" t="str">
        <f>'r_in_303a.02 summer impacts'!E84</f>
        <v>Summer</v>
      </c>
      <c r="F83" s="1" t="str">
        <f>'r_in_303a.02 summer impacts'!F84</f>
        <v>Parts_CPP_CPP/RT_Conts_RCT_all</v>
      </c>
      <c r="G83" s="1">
        <f>'r_in_303a.02 summer impacts'!G84</f>
        <v>5</v>
      </c>
      <c r="H83" s="1">
        <f>'r_in_303a.02 summer impacts'!H84</f>
        <v>1.6448569218648199</v>
      </c>
      <c r="I83" s="1">
        <f>'r_in_303a.02 summer impacts'!I84</f>
        <v>1.2718532702745</v>
      </c>
      <c r="J83" s="1" t="str">
        <f>'r_in_303a.02 summer impacts'!J84</f>
        <v>Weekend Off-Peak</v>
      </c>
      <c r="K83" s="1" t="str">
        <f>'r_in_303a.02 summer impacts'!K84</f>
        <v>Combined Impact</v>
      </c>
      <c r="L83" s="1" t="str">
        <f>'r_in_303a.02 summer impacts'!L84</f>
        <v>open_house</v>
      </c>
      <c r="N83" s="1" t="str">
        <f t="shared" si="3"/>
        <v>all</v>
      </c>
      <c r="O83" s="1" t="str">
        <f t="shared" si="4"/>
        <v>Parts_CPP_CPP/RT_Conts_RCT</v>
      </c>
      <c r="Q83" s="1" t="str">
        <f t="shared" si="5"/>
        <v>all_Parts_CPP_CPP/RT_Conts_RCT_Summer_Combined Impact_open_house_Weekend Off-Peak</v>
      </c>
    </row>
    <row r="84" spans="1:17" x14ac:dyDescent="0.2">
      <c r="A84" s="1">
        <f>'r_in_303a.02 summer impacts'!A85</f>
        <v>-0.12691451357642999</v>
      </c>
      <c r="B84" s="1">
        <f>'r_in_303a.02 summer impacts'!B85</f>
        <v>0.38842964967481303</v>
      </c>
      <c r="C84" s="1">
        <f>'r_in_303a.02 summer impacts'!C85</f>
        <v>0.74386661968489098</v>
      </c>
      <c r="D84" s="1" t="str">
        <f>'r_in_303a.02 summer impacts'!D85</f>
        <v>total_attendee_impact_picnic</v>
      </c>
      <c r="E84" s="1" t="str">
        <f>'r_in_303a.02 summer impacts'!E85</f>
        <v>Summer</v>
      </c>
      <c r="F84" s="1" t="str">
        <f>'r_in_303a.02 summer impacts'!F85</f>
        <v>Parts_CPP_CPP/RT_Conts_RCT_all</v>
      </c>
      <c r="G84" s="1">
        <f>'r_in_303a.02 summer impacts'!G85</f>
        <v>5</v>
      </c>
      <c r="H84" s="1">
        <f>'r_in_303a.02 summer impacts'!H85</f>
        <v>1.6448569218648199</v>
      </c>
      <c r="I84" s="1">
        <f>'r_in_303a.02 summer impacts'!I85</f>
        <v>0.63891119792514595</v>
      </c>
      <c r="J84" s="1" t="str">
        <f>'r_in_303a.02 summer impacts'!J85</f>
        <v>Mid-Peak</v>
      </c>
      <c r="K84" s="1" t="str">
        <f>'r_in_303a.02 summer impacts'!K85</f>
        <v>Combined Impact</v>
      </c>
      <c r="L84" s="1" t="str">
        <f>'r_in_303a.02 summer impacts'!L85</f>
        <v>picnic</v>
      </c>
      <c r="N84" s="1" t="str">
        <f t="shared" si="3"/>
        <v>all</v>
      </c>
      <c r="O84" s="1" t="str">
        <f t="shared" si="4"/>
        <v>Parts_CPP_CPP/RT_Conts_RCT</v>
      </c>
      <c r="Q84" s="1" t="str">
        <f t="shared" si="5"/>
        <v>all_Parts_CPP_CPP/RT_Conts_RCT_Summer_Combined Impact_picnic_Mid-Peak</v>
      </c>
    </row>
    <row r="85" spans="1:17" x14ac:dyDescent="0.2">
      <c r="A85" s="1">
        <f>'r_in_303a.02 summer impacts'!A86</f>
        <v>2.6745560352058599</v>
      </c>
      <c r="B85" s="1">
        <f>'r_in_303a.02 summer impacts'!B86</f>
        <v>2.14155843355663</v>
      </c>
      <c r="C85" s="1">
        <f>'r_in_303a.02 summer impacts'!C86</f>
        <v>0.21170848298555001</v>
      </c>
      <c r="D85" s="1" t="str">
        <f>'r_in_303a.02 summer impacts'!D86</f>
        <v>total_attendee_impact_picnic</v>
      </c>
      <c r="E85" s="1" t="str">
        <f>'r_in_303a.02 summer impacts'!E86</f>
        <v>Summer</v>
      </c>
      <c r="F85" s="1" t="str">
        <f>'r_in_303a.02 summer impacts'!F86</f>
        <v>Parts_CPP_CPP/RT_Conts_RCT_all</v>
      </c>
      <c r="G85" s="1">
        <f>'r_in_303a.02 summer impacts'!G86</f>
        <v>5</v>
      </c>
      <c r="H85" s="1">
        <f>'r_in_303a.02 summer impacts'!H86</f>
        <v>1.6448569218648199</v>
      </c>
      <c r="I85" s="1">
        <f>'r_in_303a.02 summer impacts'!I86</f>
        <v>3.52255721301362</v>
      </c>
      <c r="J85" s="1" t="str">
        <f>'r_in_303a.02 summer impacts'!J86</f>
        <v>Off-Peak</v>
      </c>
      <c r="K85" s="1" t="str">
        <f>'r_in_303a.02 summer impacts'!K86</f>
        <v>Combined Impact</v>
      </c>
      <c r="L85" s="1" t="str">
        <f>'r_in_303a.02 summer impacts'!L86</f>
        <v>picnic</v>
      </c>
      <c r="N85" s="1" t="str">
        <f t="shared" si="3"/>
        <v>all</v>
      </c>
      <c r="O85" s="1" t="str">
        <f t="shared" si="4"/>
        <v>Parts_CPP_CPP/RT_Conts_RCT</v>
      </c>
      <c r="Q85" s="1" t="str">
        <f t="shared" si="5"/>
        <v>all_Parts_CPP_CPP/RT_Conts_RCT_Summer_Combined Impact_picnic_Off-Peak</v>
      </c>
    </row>
    <row r="86" spans="1:17" x14ac:dyDescent="0.2">
      <c r="A86" s="1">
        <f>'r_in_303a.02 summer impacts'!A87</f>
        <v>0.34012119064017798</v>
      </c>
      <c r="B86" s="1">
        <f>'r_in_303a.02 summer impacts'!B87</f>
        <v>0.84255909901087001</v>
      </c>
      <c r="C86" s="1">
        <f>'r_in_303a.02 summer impacts'!C87</f>
        <v>0.68645091186779394</v>
      </c>
      <c r="D86" s="1" t="str">
        <f>'r_in_303a.02 summer impacts'!D87</f>
        <v>total_attendee_impact_picnic</v>
      </c>
      <c r="E86" s="1" t="str">
        <f>'r_in_303a.02 summer impacts'!E87</f>
        <v>Summer</v>
      </c>
      <c r="F86" s="1" t="str">
        <f>'r_in_303a.02 summer impacts'!F87</f>
        <v>Parts_CPP_CPP/RT_Conts_RCT_all</v>
      </c>
      <c r="G86" s="1">
        <f>'r_in_303a.02 summer impacts'!G87</f>
        <v>5</v>
      </c>
      <c r="H86" s="1">
        <f>'r_in_303a.02 summer impacts'!H87</f>
        <v>1.6448569218648199</v>
      </c>
      <c r="I86" s="1">
        <f>'r_in_303a.02 summer impacts'!I87</f>
        <v>1.38588916608822</v>
      </c>
      <c r="J86" s="1" t="str">
        <f>'r_in_303a.02 summer impacts'!J87</f>
        <v>On-Peak</v>
      </c>
      <c r="K86" s="1" t="str">
        <f>'r_in_303a.02 summer impacts'!K87</f>
        <v>Combined Impact</v>
      </c>
      <c r="L86" s="1" t="str">
        <f>'r_in_303a.02 summer impacts'!L87</f>
        <v>picnic</v>
      </c>
      <c r="N86" s="1" t="str">
        <f t="shared" si="3"/>
        <v>all</v>
      </c>
      <c r="O86" s="1" t="str">
        <f t="shared" si="4"/>
        <v>Parts_CPP_CPP/RT_Conts_RCT</v>
      </c>
      <c r="Q86" s="1" t="str">
        <f t="shared" si="5"/>
        <v>all_Parts_CPP_CPP/RT_Conts_RCT_Summer_Combined Impact_picnic_On-Peak</v>
      </c>
    </row>
    <row r="87" spans="1:17" x14ac:dyDescent="0.2">
      <c r="A87" s="1">
        <f>'r_in_303a.02 summer impacts'!A88</f>
        <v>2.6104093721308401</v>
      </c>
      <c r="B87" s="1">
        <f>'r_in_303a.02 summer impacts'!B88</f>
        <v>4.8305465225299198</v>
      </c>
      <c r="C87" s="1">
        <f>'r_in_303a.02 summer impacts'!C88</f>
        <v>0.58892403282145001</v>
      </c>
      <c r="D87" s="1" t="str">
        <f>'r_in_303a.02 summer impacts'!D88</f>
        <v>total_attendee_impact_picnic</v>
      </c>
      <c r="E87" s="1" t="str">
        <f>'r_in_303a.02 summer impacts'!E88</f>
        <v>Summer</v>
      </c>
      <c r="F87" s="1" t="str">
        <f>'r_in_303a.02 summer impacts'!F88</f>
        <v>Parts_CPP_CPP/RT_Conts_RCT_all</v>
      </c>
      <c r="G87" s="1">
        <f>'r_in_303a.02 summer impacts'!G88</f>
        <v>5</v>
      </c>
      <c r="H87" s="1">
        <f>'r_in_303a.02 summer impacts'!H88</f>
        <v>1.6448569218648199</v>
      </c>
      <c r="I87" s="1">
        <f>'r_in_303a.02 summer impacts'!I88</f>
        <v>7.9455578839733896</v>
      </c>
      <c r="J87" s="1" t="str">
        <f>'r_in_303a.02 summer impacts'!J88</f>
        <v>Weekend Off-Peak</v>
      </c>
      <c r="K87" s="1" t="str">
        <f>'r_in_303a.02 summer impacts'!K88</f>
        <v>Combined Impact</v>
      </c>
      <c r="L87" s="1" t="str">
        <f>'r_in_303a.02 summer impacts'!L88</f>
        <v>picnic</v>
      </c>
      <c r="N87" s="1" t="str">
        <f t="shared" si="3"/>
        <v>all</v>
      </c>
      <c r="O87" s="1" t="str">
        <f t="shared" si="4"/>
        <v>Parts_CPP_CPP/RT_Conts_RCT</v>
      </c>
      <c r="Q87" s="1" t="str">
        <f t="shared" si="5"/>
        <v>all_Parts_CPP_CPP/RT_Conts_RCT_Summer_Combined Impact_picnic_Weekend Off-Peak</v>
      </c>
    </row>
    <row r="88" spans="1:17" x14ac:dyDescent="0.2">
      <c r="A88" s="1">
        <f>'r_in_303a.02 summer impacts'!A89</f>
        <v>-1.81303333690758E-2</v>
      </c>
      <c r="B88" s="1">
        <f>'r_in_303a.02 summer impacts'!B89</f>
        <v>8.6498610689383901E-2</v>
      </c>
      <c r="C88" s="1">
        <f>'r_in_303a.02 summer impacts'!C89</f>
        <v>0.833977915826428</v>
      </c>
      <c r="D88" s="1" t="str">
        <f>'r_in_303a.02 summer impacts'!D89</f>
        <v>tou_period_fMid-Peak:participant:rt_dum</v>
      </c>
      <c r="E88" s="1" t="str">
        <f>'r_in_303a.02 summer impacts'!E89</f>
        <v>Summer</v>
      </c>
      <c r="F88" s="1" t="str">
        <f>'r_in_303a.02 summer impacts'!F89</f>
        <v>Parts_RT_Conts_RCT_focus</v>
      </c>
      <c r="G88" s="1">
        <f>'r_in_303a.02 summer impacts'!G89</f>
        <v>6</v>
      </c>
      <c r="H88" s="1">
        <f>'r_in_303a.02 summer impacts'!H89</f>
        <v>1.6448558629053001</v>
      </c>
      <c r="I88" s="1">
        <f>'r_in_303a.02 summer impacts'!I89</f>
        <v>0.142277746925596</v>
      </c>
      <c r="J88" s="1" t="str">
        <f>'r_in_303a.02 summer impacts'!J89</f>
        <v>Mid-Peak</v>
      </c>
      <c r="K88" s="1" t="str">
        <f>'r_in_303a.02 summer impacts'!K89</f>
        <v>Base Impact</v>
      </c>
      <c r="L88" s="1" t="str">
        <f>'r_in_303a.02 summer impacts'!L89</f>
        <v>no_event</v>
      </c>
      <c r="N88" s="1" t="str">
        <f t="shared" si="3"/>
        <v>focus</v>
      </c>
      <c r="O88" s="1" t="str">
        <f t="shared" si="4"/>
        <v>Parts_RT_Conts_RCT</v>
      </c>
      <c r="Q88" s="1" t="str">
        <f t="shared" si="5"/>
        <v>focus_Parts_RT_Conts_RCT_Summer_Base Impact_no_event_Mid-Peak</v>
      </c>
    </row>
    <row r="89" spans="1:17" x14ac:dyDescent="0.2">
      <c r="A89" s="1">
        <f>'r_in_303a.02 summer impacts'!A90</f>
        <v>0.199160623345814</v>
      </c>
      <c r="B89" s="1">
        <f>'r_in_303a.02 summer impacts'!B90</f>
        <v>0.16123495491638501</v>
      </c>
      <c r="C89" s="1">
        <f>'r_in_303a.02 summer impacts'!C90</f>
        <v>0.21674910441044801</v>
      </c>
      <c r="D89" s="1" t="str">
        <f>'r_in_303a.02 summer impacts'!D90</f>
        <v>tou_period_fOff-Peak:participant:rt_dum</v>
      </c>
      <c r="E89" s="1" t="str">
        <f>'r_in_303a.02 summer impacts'!E90</f>
        <v>Summer</v>
      </c>
      <c r="F89" s="1" t="str">
        <f>'r_in_303a.02 summer impacts'!F90</f>
        <v>Parts_RT_Conts_RCT_focus</v>
      </c>
      <c r="G89" s="1">
        <f>'r_in_303a.02 summer impacts'!G90</f>
        <v>6</v>
      </c>
      <c r="H89" s="1">
        <f>'r_in_303a.02 summer impacts'!H90</f>
        <v>1.6448558629053001</v>
      </c>
      <c r="I89" s="1">
        <f>'r_in_303a.02 summer impacts'!I90</f>
        <v>0.26520826089948801</v>
      </c>
      <c r="J89" s="1" t="str">
        <f>'r_in_303a.02 summer impacts'!J90</f>
        <v>Off-Peak</v>
      </c>
      <c r="K89" s="1" t="str">
        <f>'r_in_303a.02 summer impacts'!K90</f>
        <v>Base Impact</v>
      </c>
      <c r="L89" s="1" t="str">
        <f>'r_in_303a.02 summer impacts'!L90</f>
        <v>no_event</v>
      </c>
      <c r="N89" s="1" t="str">
        <f t="shared" si="3"/>
        <v>focus</v>
      </c>
      <c r="O89" s="1" t="str">
        <f t="shared" si="4"/>
        <v>Parts_RT_Conts_RCT</v>
      </c>
      <c r="Q89" s="1" t="str">
        <f t="shared" si="5"/>
        <v>focus_Parts_RT_Conts_RCT_Summer_Base Impact_no_event_Off-Peak</v>
      </c>
    </row>
    <row r="90" spans="1:17" x14ac:dyDescent="0.2">
      <c r="A90" s="1">
        <f>'r_in_303a.02 summer impacts'!A91</f>
        <v>-0.138887465662831</v>
      </c>
      <c r="B90" s="1">
        <f>'r_in_303a.02 summer impacts'!B91</f>
        <v>9.5979639369910705E-2</v>
      </c>
      <c r="C90" s="1">
        <f>'r_in_303a.02 summer impacts'!C91</f>
        <v>0.14788300528041501</v>
      </c>
      <c r="D90" s="1" t="str">
        <f>'r_in_303a.02 summer impacts'!D91</f>
        <v>tou_period_fOn-Peak:participant:rt_dum</v>
      </c>
      <c r="E90" s="1" t="str">
        <f>'r_in_303a.02 summer impacts'!E91</f>
        <v>Summer</v>
      </c>
      <c r="F90" s="1" t="str">
        <f>'r_in_303a.02 summer impacts'!F91</f>
        <v>Parts_RT_Conts_RCT_focus</v>
      </c>
      <c r="G90" s="1">
        <f>'r_in_303a.02 summer impacts'!G91</f>
        <v>6</v>
      </c>
      <c r="H90" s="1">
        <f>'r_in_303a.02 summer impacts'!H91</f>
        <v>1.6448558629053001</v>
      </c>
      <c r="I90" s="1">
        <f>'r_in_303a.02 summer impacts'!I91</f>
        <v>0.157872672537134</v>
      </c>
      <c r="J90" s="1" t="str">
        <f>'r_in_303a.02 summer impacts'!J91</f>
        <v>On-Peak</v>
      </c>
      <c r="K90" s="1" t="str">
        <f>'r_in_303a.02 summer impacts'!K91</f>
        <v>Base Impact</v>
      </c>
      <c r="L90" s="1" t="str">
        <f>'r_in_303a.02 summer impacts'!L91</f>
        <v>no_event</v>
      </c>
      <c r="N90" s="1" t="str">
        <f t="shared" si="3"/>
        <v>focus</v>
      </c>
      <c r="O90" s="1" t="str">
        <f t="shared" si="4"/>
        <v>Parts_RT_Conts_RCT</v>
      </c>
      <c r="Q90" s="1" t="str">
        <f t="shared" si="5"/>
        <v>focus_Parts_RT_Conts_RCT_Summer_Base Impact_no_event_On-Peak</v>
      </c>
    </row>
    <row r="91" spans="1:17" x14ac:dyDescent="0.2">
      <c r="A91" s="1">
        <f>'r_in_303a.02 summer impacts'!A92</f>
        <v>0.18053184665073799</v>
      </c>
      <c r="B91" s="1">
        <f>'r_in_303a.02 summer impacts'!B92</f>
        <v>0.33767060979678998</v>
      </c>
      <c r="C91" s="1">
        <f>'r_in_303a.02 summer impacts'!C92</f>
        <v>0.59289974685357205</v>
      </c>
      <c r="D91" s="1" t="str">
        <f>'r_in_303a.02 summer impacts'!D92</f>
        <v>tou_period_fWeekend Off-Peak:participant:rt_dum</v>
      </c>
      <c r="E91" s="1" t="str">
        <f>'r_in_303a.02 summer impacts'!E92</f>
        <v>Summer</v>
      </c>
      <c r="F91" s="1" t="str">
        <f>'r_in_303a.02 summer impacts'!F92</f>
        <v>Parts_RT_Conts_RCT_focus</v>
      </c>
      <c r="G91" s="1">
        <f>'r_in_303a.02 summer impacts'!G92</f>
        <v>6</v>
      </c>
      <c r="H91" s="1">
        <f>'r_in_303a.02 summer impacts'!H92</f>
        <v>1.6448558629053001</v>
      </c>
      <c r="I91" s="1">
        <f>'r_in_303a.02 summer impacts'!I92</f>
        <v>0.55541948225505899</v>
      </c>
      <c r="J91" s="1" t="str">
        <f>'r_in_303a.02 summer impacts'!J92</f>
        <v>Weekend Off-Peak</v>
      </c>
      <c r="K91" s="1" t="str">
        <f>'r_in_303a.02 summer impacts'!K92</f>
        <v>Base Impact</v>
      </c>
      <c r="L91" s="1" t="str">
        <f>'r_in_303a.02 summer impacts'!L92</f>
        <v>no_event</v>
      </c>
      <c r="N91" s="1" t="str">
        <f t="shared" si="3"/>
        <v>focus</v>
      </c>
      <c r="O91" s="1" t="str">
        <f t="shared" si="4"/>
        <v>Parts_RT_Conts_RCT</v>
      </c>
      <c r="Q91" s="1" t="str">
        <f t="shared" si="5"/>
        <v>focus_Parts_RT_Conts_RCT_Summer_Base Impact_no_event_Weekend Off-Peak</v>
      </c>
    </row>
    <row r="92" spans="1:17" x14ac:dyDescent="0.2">
      <c r="A92" s="1">
        <f>'r_in_303a.02 summer impacts'!A93</f>
        <v>-0.32086242005127402</v>
      </c>
      <c r="B92" s="1">
        <f>'r_in_303a.02 summer impacts'!B93</f>
        <v>0.16388056586361599</v>
      </c>
      <c r="C92" s="1">
        <f>'r_in_303a.02 summer impacts'!C93</f>
        <v>5.0241682584217698E-2</v>
      </c>
      <c r="D92" s="1" t="str">
        <f>'r_in_303a.02 summer impacts'!D93</f>
        <v>tou_period_fMid-Peak:participant:rt_dum:focus_grp_engage_dummy</v>
      </c>
      <c r="E92" s="1" t="str">
        <f>'r_in_303a.02 summer impacts'!E93</f>
        <v>Summer</v>
      </c>
      <c r="F92" s="1" t="str">
        <f>'r_in_303a.02 summer impacts'!F93</f>
        <v>Parts_RT_Conts_RCT_focus</v>
      </c>
      <c r="G92" s="1">
        <f>'r_in_303a.02 summer impacts'!G93</f>
        <v>6</v>
      </c>
      <c r="H92" s="1">
        <f>'r_in_303a.02 summer impacts'!H93</f>
        <v>1.6448558629053001</v>
      </c>
      <c r="I92" s="1">
        <f>'r_in_303a.02 summer impacts'!I93</f>
        <v>0.26955990957700798</v>
      </c>
      <c r="J92" s="1" t="str">
        <f>'r_in_303a.02 summer impacts'!J93</f>
        <v>Mid-Peak</v>
      </c>
      <c r="K92" s="1" t="str">
        <f>'r_in_303a.02 summer impacts'!K93</f>
        <v>focus_grp_engage_dummy</v>
      </c>
      <c r="L92" s="1" t="str">
        <f>'r_in_303a.02 summer impacts'!L93</f>
        <v>focus_grp</v>
      </c>
      <c r="N92" s="1" t="str">
        <f t="shared" si="3"/>
        <v>focus</v>
      </c>
      <c r="O92" s="1" t="str">
        <f t="shared" si="4"/>
        <v>Parts_RT_Conts_RCT</v>
      </c>
      <c r="Q92" s="1" t="str">
        <f t="shared" si="5"/>
        <v>focus_Parts_RT_Conts_RCT_Summer_focus_grp_engage_dummy_focus_grp_Mid-Peak</v>
      </c>
    </row>
    <row r="93" spans="1:17" x14ac:dyDescent="0.2">
      <c r="A93" s="1">
        <f>'r_in_303a.02 summer impacts'!A94</f>
        <v>-9.05717342172601E-2</v>
      </c>
      <c r="B93" s="1">
        <f>'r_in_303a.02 summer impacts'!B94</f>
        <v>0.28104495246761302</v>
      </c>
      <c r="C93" s="1">
        <f>'r_in_303a.02 summer impacts'!C94</f>
        <v>0.74724993529134998</v>
      </c>
      <c r="D93" s="1" t="str">
        <f>'r_in_303a.02 summer impacts'!D94</f>
        <v>tou_period_fOff-Peak:participant:rt_dum:focus_grp_engage_dummy</v>
      </c>
      <c r="E93" s="1" t="str">
        <f>'r_in_303a.02 summer impacts'!E94</f>
        <v>Summer</v>
      </c>
      <c r="F93" s="1" t="str">
        <f>'r_in_303a.02 summer impacts'!F94</f>
        <v>Parts_RT_Conts_RCT_focus</v>
      </c>
      <c r="G93" s="1">
        <f>'r_in_303a.02 summer impacts'!G94</f>
        <v>6</v>
      </c>
      <c r="H93" s="1">
        <f>'r_in_303a.02 summer impacts'!H94</f>
        <v>1.6448558629053001</v>
      </c>
      <c r="I93" s="1">
        <f>'r_in_303a.02 summer impacts'!I94</f>
        <v>0.46227843780629502</v>
      </c>
      <c r="J93" s="1" t="str">
        <f>'r_in_303a.02 summer impacts'!J94</f>
        <v>Off-Peak</v>
      </c>
      <c r="K93" s="1" t="str">
        <f>'r_in_303a.02 summer impacts'!K94</f>
        <v>focus_grp_engage_dummy</v>
      </c>
      <c r="L93" s="1" t="str">
        <f>'r_in_303a.02 summer impacts'!L94</f>
        <v>focus_grp</v>
      </c>
      <c r="N93" s="1" t="str">
        <f t="shared" si="3"/>
        <v>focus</v>
      </c>
      <c r="O93" s="1" t="str">
        <f t="shared" si="4"/>
        <v>Parts_RT_Conts_RCT</v>
      </c>
      <c r="Q93" s="1" t="str">
        <f t="shared" si="5"/>
        <v>focus_Parts_RT_Conts_RCT_Summer_focus_grp_engage_dummy_focus_grp_Off-Peak</v>
      </c>
    </row>
    <row r="94" spans="1:17" x14ac:dyDescent="0.2">
      <c r="A94" s="1">
        <f>'r_in_303a.02 summer impacts'!A95</f>
        <v>-0.62089928080217405</v>
      </c>
      <c r="B94" s="1">
        <f>'r_in_303a.02 summer impacts'!B95</f>
        <v>0.235538742409795</v>
      </c>
      <c r="C94" s="1">
        <f>'r_in_303a.02 summer impacts'!C95</f>
        <v>8.3871527411327994E-3</v>
      </c>
      <c r="D94" s="1" t="str">
        <f>'r_in_303a.02 summer impacts'!D95</f>
        <v>tou_period_fOn-Peak:participant:rt_dum:focus_grp_engage_dummy</v>
      </c>
      <c r="E94" s="1" t="str">
        <f>'r_in_303a.02 summer impacts'!E95</f>
        <v>Summer</v>
      </c>
      <c r="F94" s="1" t="str">
        <f>'r_in_303a.02 summer impacts'!F95</f>
        <v>Parts_RT_Conts_RCT_focus</v>
      </c>
      <c r="G94" s="1">
        <f>'r_in_303a.02 summer impacts'!G95</f>
        <v>6</v>
      </c>
      <c r="H94" s="1">
        <f>'r_in_303a.02 summer impacts'!H95</f>
        <v>1.6448558629053001</v>
      </c>
      <c r="I94" s="1">
        <f>'r_in_303a.02 summer impacts'!I95</f>
        <v>0.38742728139409299</v>
      </c>
      <c r="J94" s="1" t="str">
        <f>'r_in_303a.02 summer impacts'!J95</f>
        <v>On-Peak</v>
      </c>
      <c r="K94" s="1" t="str">
        <f>'r_in_303a.02 summer impacts'!K95</f>
        <v>focus_grp_engage_dummy</v>
      </c>
      <c r="L94" s="1" t="str">
        <f>'r_in_303a.02 summer impacts'!L95</f>
        <v>focus_grp</v>
      </c>
      <c r="N94" s="1" t="str">
        <f t="shared" si="3"/>
        <v>focus</v>
      </c>
      <c r="O94" s="1" t="str">
        <f t="shared" si="4"/>
        <v>Parts_RT_Conts_RCT</v>
      </c>
      <c r="Q94" s="1" t="str">
        <f t="shared" si="5"/>
        <v>focus_Parts_RT_Conts_RCT_Summer_focus_grp_engage_dummy_focus_grp_On-Peak</v>
      </c>
    </row>
    <row r="95" spans="1:17" x14ac:dyDescent="0.2">
      <c r="A95" s="1">
        <f>'r_in_303a.02 summer impacts'!A96</f>
        <v>-1.2197606806561501</v>
      </c>
      <c r="B95" s="1">
        <f>'r_in_303a.02 summer impacts'!B96</f>
        <v>0.60342780649099503</v>
      </c>
      <c r="C95" s="1">
        <f>'r_in_303a.02 summer impacts'!C96</f>
        <v>4.3240185389167303E-2</v>
      </c>
      <c r="D95" s="1" t="str">
        <f>'r_in_303a.02 summer impacts'!D96</f>
        <v>tou_period_fWeekend Off-Peak:participant:rt_dum:focus_grp_engage_dummy</v>
      </c>
      <c r="E95" s="1" t="str">
        <f>'r_in_303a.02 summer impacts'!E96</f>
        <v>Summer</v>
      </c>
      <c r="F95" s="1" t="str">
        <f>'r_in_303a.02 summer impacts'!F96</f>
        <v>Parts_RT_Conts_RCT_focus</v>
      </c>
      <c r="G95" s="1">
        <f>'r_in_303a.02 summer impacts'!G96</f>
        <v>6</v>
      </c>
      <c r="H95" s="1">
        <f>'r_in_303a.02 summer impacts'!H96</f>
        <v>1.6448558629053001</v>
      </c>
      <c r="I95" s="1">
        <f>'r_in_303a.02 summer impacts'!I96</f>
        <v>0.99255176534679901</v>
      </c>
      <c r="J95" s="1" t="str">
        <f>'r_in_303a.02 summer impacts'!J96</f>
        <v>Weekend Off-Peak</v>
      </c>
      <c r="K95" s="1" t="str">
        <f>'r_in_303a.02 summer impacts'!K96</f>
        <v>focus_grp_engage_dummy</v>
      </c>
      <c r="L95" s="1" t="str">
        <f>'r_in_303a.02 summer impacts'!L96</f>
        <v>focus_grp</v>
      </c>
      <c r="N95" s="1" t="str">
        <f t="shared" si="3"/>
        <v>focus</v>
      </c>
      <c r="O95" s="1" t="str">
        <f t="shared" si="4"/>
        <v>Parts_RT_Conts_RCT</v>
      </c>
      <c r="Q95" s="1" t="str">
        <f t="shared" si="5"/>
        <v>focus_Parts_RT_Conts_RCT_Summer_focus_grp_engage_dummy_focus_grp_Weekend Off-Peak</v>
      </c>
    </row>
    <row r="96" spans="1:17" x14ac:dyDescent="0.2">
      <c r="A96" s="1">
        <f>'r_in_303a.02 summer impacts'!A97</f>
        <v>-0.33899275342034901</v>
      </c>
      <c r="B96" s="1">
        <f>'r_in_303a.02 summer impacts'!B97</f>
        <v>0.17666280955508201</v>
      </c>
      <c r="C96" s="1">
        <f>'r_in_303a.02 summer impacts'!C97</f>
        <v>5.5001357240689303E-2</v>
      </c>
      <c r="D96" s="1" t="str">
        <f>'r_in_303a.02 summer impacts'!D97</f>
        <v>total_attendee_impact_focus_grp</v>
      </c>
      <c r="E96" s="1" t="str">
        <f>'r_in_303a.02 summer impacts'!E97</f>
        <v>Summer</v>
      </c>
      <c r="F96" s="1" t="str">
        <f>'r_in_303a.02 summer impacts'!F97</f>
        <v>Parts_RT_Conts_RCT_focus</v>
      </c>
      <c r="G96" s="1">
        <f>'r_in_303a.02 summer impacts'!G97</f>
        <v>6</v>
      </c>
      <c r="H96" s="1">
        <f>'r_in_303a.02 summer impacts'!H97</f>
        <v>1.6448558629053001</v>
      </c>
      <c r="I96" s="1">
        <f>'r_in_303a.02 summer impacts'!I97</f>
        <v>0.29058485805399897</v>
      </c>
      <c r="J96" s="1" t="str">
        <f>'r_in_303a.02 summer impacts'!J97</f>
        <v>Mid-Peak</v>
      </c>
      <c r="K96" s="1" t="str">
        <f>'r_in_303a.02 summer impacts'!K97</f>
        <v>Combined Impact</v>
      </c>
      <c r="L96" s="1" t="str">
        <f>'r_in_303a.02 summer impacts'!L97</f>
        <v>focus_grp</v>
      </c>
      <c r="N96" s="1" t="str">
        <f t="shared" si="3"/>
        <v>focus</v>
      </c>
      <c r="O96" s="1" t="str">
        <f t="shared" si="4"/>
        <v>Parts_RT_Conts_RCT</v>
      </c>
      <c r="Q96" s="1" t="str">
        <f t="shared" si="5"/>
        <v>focus_Parts_RT_Conts_RCT_Summer_Combined Impact_focus_grp_Mid-Peak</v>
      </c>
    </row>
    <row r="97" spans="1:17" x14ac:dyDescent="0.2">
      <c r="A97" s="1">
        <f>'r_in_303a.02 summer impacts'!A98</f>
        <v>0.10858888912855399</v>
      </c>
      <c r="B97" s="1">
        <f>'r_in_303a.02 summer impacts'!B98</f>
        <v>0.30522878793943797</v>
      </c>
      <c r="C97" s="1">
        <f>'r_in_303a.02 summer impacts'!C98</f>
        <v>0.72201871059810996</v>
      </c>
      <c r="D97" s="1" t="str">
        <f>'r_in_303a.02 summer impacts'!D98</f>
        <v>total_attendee_impact_focus_grp</v>
      </c>
      <c r="E97" s="1" t="str">
        <f>'r_in_303a.02 summer impacts'!E98</f>
        <v>Summer</v>
      </c>
      <c r="F97" s="1" t="str">
        <f>'r_in_303a.02 summer impacts'!F98</f>
        <v>Parts_RT_Conts_RCT_focus</v>
      </c>
      <c r="G97" s="1">
        <f>'r_in_303a.02 summer impacts'!G98</f>
        <v>6</v>
      </c>
      <c r="H97" s="1">
        <f>'r_in_303a.02 summer impacts'!H98</f>
        <v>1.6448558629053001</v>
      </c>
      <c r="I97" s="1">
        <f>'r_in_303a.02 summer impacts'!I98</f>
        <v>0.50205736136966295</v>
      </c>
      <c r="J97" s="1" t="str">
        <f>'r_in_303a.02 summer impacts'!J98</f>
        <v>Off-Peak</v>
      </c>
      <c r="K97" s="1" t="str">
        <f>'r_in_303a.02 summer impacts'!K98</f>
        <v>Combined Impact</v>
      </c>
      <c r="L97" s="1" t="str">
        <f>'r_in_303a.02 summer impacts'!L98</f>
        <v>focus_grp</v>
      </c>
      <c r="N97" s="1" t="str">
        <f t="shared" si="3"/>
        <v>focus</v>
      </c>
      <c r="O97" s="1" t="str">
        <f t="shared" si="4"/>
        <v>Parts_RT_Conts_RCT</v>
      </c>
      <c r="Q97" s="1" t="str">
        <f t="shared" si="5"/>
        <v>focus_Parts_RT_Conts_RCT_Summer_Combined Impact_focus_grp_Off-Peak</v>
      </c>
    </row>
    <row r="98" spans="1:17" x14ac:dyDescent="0.2">
      <c r="A98" s="1">
        <f>'r_in_303a.02 summer impacts'!A99</f>
        <v>-0.75978674646500499</v>
      </c>
      <c r="B98" s="1">
        <f>'r_in_303a.02 summer impacts'!B99</f>
        <v>0.24561353043172099</v>
      </c>
      <c r="C98" s="1">
        <f>'r_in_303a.02 summer impacts'!C99</f>
        <v>1.97869339671771E-3</v>
      </c>
      <c r="D98" s="1" t="str">
        <f>'r_in_303a.02 summer impacts'!D99</f>
        <v>total_attendee_impact_focus_grp</v>
      </c>
      <c r="E98" s="1" t="str">
        <f>'r_in_303a.02 summer impacts'!E99</f>
        <v>Summer</v>
      </c>
      <c r="F98" s="1" t="str">
        <f>'r_in_303a.02 summer impacts'!F99</f>
        <v>Parts_RT_Conts_RCT_focus</v>
      </c>
      <c r="G98" s="1">
        <f>'r_in_303a.02 summer impacts'!G99</f>
        <v>6</v>
      </c>
      <c r="H98" s="1">
        <f>'r_in_303a.02 summer impacts'!H99</f>
        <v>1.6448558629053001</v>
      </c>
      <c r="I98" s="1">
        <f>'r_in_303a.02 summer impacts'!I99</f>
        <v>0.403998855539486</v>
      </c>
      <c r="J98" s="1" t="str">
        <f>'r_in_303a.02 summer impacts'!J99</f>
        <v>On-Peak</v>
      </c>
      <c r="K98" s="1" t="str">
        <f>'r_in_303a.02 summer impacts'!K99</f>
        <v>Combined Impact</v>
      </c>
      <c r="L98" s="1" t="str">
        <f>'r_in_303a.02 summer impacts'!L99</f>
        <v>focus_grp</v>
      </c>
      <c r="N98" s="1" t="str">
        <f t="shared" si="3"/>
        <v>focus</v>
      </c>
      <c r="O98" s="1" t="str">
        <f t="shared" si="4"/>
        <v>Parts_RT_Conts_RCT</v>
      </c>
      <c r="Q98" s="1" t="str">
        <f t="shared" si="5"/>
        <v>focus_Parts_RT_Conts_RCT_Summer_Combined Impact_focus_grp_On-Peak</v>
      </c>
    </row>
    <row r="99" spans="1:17" x14ac:dyDescent="0.2">
      <c r="A99" s="1">
        <f>'r_in_303a.02 summer impacts'!A100</f>
        <v>-1.0392288340054101</v>
      </c>
      <c r="B99" s="1">
        <f>'r_in_303a.02 summer impacts'!B100</f>
        <v>0.65631201826449803</v>
      </c>
      <c r="C99" s="1">
        <f>'r_in_303a.02 summer impacts'!C100</f>
        <v>0.113322324401013</v>
      </c>
      <c r="D99" s="1" t="str">
        <f>'r_in_303a.02 summer impacts'!D100</f>
        <v>total_attendee_impact_focus_grp</v>
      </c>
      <c r="E99" s="1" t="str">
        <f>'r_in_303a.02 summer impacts'!E100</f>
        <v>Summer</v>
      </c>
      <c r="F99" s="1" t="str">
        <f>'r_in_303a.02 summer impacts'!F100</f>
        <v>Parts_RT_Conts_RCT_focus</v>
      </c>
      <c r="G99" s="1">
        <f>'r_in_303a.02 summer impacts'!G100</f>
        <v>6</v>
      </c>
      <c r="H99" s="1">
        <f>'r_in_303a.02 summer impacts'!H100</f>
        <v>1.6448558629053001</v>
      </c>
      <c r="I99" s="1">
        <f>'r_in_303a.02 summer impacts'!I100</f>
        <v>1.0795386711375701</v>
      </c>
      <c r="J99" s="1" t="str">
        <f>'r_in_303a.02 summer impacts'!J100</f>
        <v>Weekend Off-Peak</v>
      </c>
      <c r="K99" s="1" t="str">
        <f>'r_in_303a.02 summer impacts'!K100</f>
        <v>Combined Impact</v>
      </c>
      <c r="L99" s="1" t="str">
        <f>'r_in_303a.02 summer impacts'!L100</f>
        <v>focus_grp</v>
      </c>
      <c r="N99" s="1" t="str">
        <f t="shared" si="3"/>
        <v>focus</v>
      </c>
      <c r="O99" s="1" t="str">
        <f t="shared" si="4"/>
        <v>Parts_RT_Conts_RCT</v>
      </c>
      <c r="Q99" s="1" t="str">
        <f t="shared" si="5"/>
        <v>focus_Parts_RT_Conts_RCT_Summer_Combined Impact_focus_grp_Weekend Off-Peak</v>
      </c>
    </row>
    <row r="100" spans="1:17" x14ac:dyDescent="0.2">
      <c r="A100" s="1">
        <f>'r_in_303a.02 summer impacts'!A101</f>
        <v>-1.8349593044739199E-2</v>
      </c>
      <c r="B100" s="1">
        <f>'r_in_303a.02 summer impacts'!B101</f>
        <v>8.70932164788744E-2</v>
      </c>
      <c r="C100" s="1">
        <f>'r_in_303a.02 summer impacts'!C101</f>
        <v>0.83312992885502102</v>
      </c>
      <c r="D100" s="1" t="str">
        <f>'r_in_303a.02 summer impacts'!D101</f>
        <v>tou_period_fMid-Peak:participant:rt_dum</v>
      </c>
      <c r="E100" s="1" t="str">
        <f>'r_in_303a.02 summer impacts'!E101</f>
        <v>Summer</v>
      </c>
      <c r="F100" s="1" t="str">
        <f>'r_in_303a.02 summer impacts'!F101</f>
        <v>Parts_RT_Conts_RCT_breakfast</v>
      </c>
      <c r="G100" s="1">
        <f>'r_in_303a.02 summer impacts'!G101</f>
        <v>7</v>
      </c>
      <c r="H100" s="1">
        <f>'r_in_303a.02 summer impacts'!H101</f>
        <v>1.6448558629053001</v>
      </c>
      <c r="I100" s="1">
        <f>'r_in_303a.02 summer impacts'!I101</f>
        <v>0.14325578774455699</v>
      </c>
      <c r="J100" s="1" t="str">
        <f>'r_in_303a.02 summer impacts'!J101</f>
        <v>Mid-Peak</v>
      </c>
      <c r="K100" s="1" t="str">
        <f>'r_in_303a.02 summer impacts'!K101</f>
        <v>Base Impact</v>
      </c>
      <c r="L100" s="1" t="str">
        <f>'r_in_303a.02 summer impacts'!L101</f>
        <v>no_event</v>
      </c>
      <c r="N100" s="1" t="str">
        <f t="shared" si="3"/>
        <v>breakfast</v>
      </c>
      <c r="O100" s="1" t="str">
        <f t="shared" si="4"/>
        <v>Parts_RT_Conts_RCT</v>
      </c>
      <c r="Q100" s="1" t="str">
        <f t="shared" si="5"/>
        <v>breakfast_Parts_RT_Conts_RCT_Summer_Base Impact_no_event_Mid-Peak</v>
      </c>
    </row>
    <row r="101" spans="1:17" x14ac:dyDescent="0.2">
      <c r="A101" s="1">
        <f>'r_in_303a.02 summer impacts'!A102</f>
        <v>0.20795133214273601</v>
      </c>
      <c r="B101" s="1">
        <f>'r_in_303a.02 summer impacts'!B102</f>
        <v>0.16286788315273101</v>
      </c>
      <c r="C101" s="1">
        <f>'r_in_303a.02 summer impacts'!C102</f>
        <v>0.201669790394225</v>
      </c>
      <c r="D101" s="1" t="str">
        <f>'r_in_303a.02 summer impacts'!D102</f>
        <v>tou_period_fOff-Peak:participant:rt_dum</v>
      </c>
      <c r="E101" s="1" t="str">
        <f>'r_in_303a.02 summer impacts'!E102</f>
        <v>Summer</v>
      </c>
      <c r="F101" s="1" t="str">
        <f>'r_in_303a.02 summer impacts'!F102</f>
        <v>Parts_RT_Conts_RCT_breakfast</v>
      </c>
      <c r="G101" s="1">
        <f>'r_in_303a.02 summer impacts'!G102</f>
        <v>7</v>
      </c>
      <c r="H101" s="1">
        <f>'r_in_303a.02 summer impacts'!H102</f>
        <v>1.6448558629053001</v>
      </c>
      <c r="I101" s="1">
        <f>'r_in_303a.02 summer impacts'!I102</f>
        <v>0.26789419248274499</v>
      </c>
      <c r="J101" s="1" t="str">
        <f>'r_in_303a.02 summer impacts'!J102</f>
        <v>Off-Peak</v>
      </c>
      <c r="K101" s="1" t="str">
        <f>'r_in_303a.02 summer impacts'!K102</f>
        <v>Base Impact</v>
      </c>
      <c r="L101" s="1" t="str">
        <f>'r_in_303a.02 summer impacts'!L102</f>
        <v>no_event</v>
      </c>
      <c r="N101" s="1" t="str">
        <f t="shared" si="3"/>
        <v>breakfast</v>
      </c>
      <c r="O101" s="1" t="str">
        <f t="shared" si="4"/>
        <v>Parts_RT_Conts_RCT</v>
      </c>
      <c r="Q101" s="1" t="str">
        <f t="shared" si="5"/>
        <v>breakfast_Parts_RT_Conts_RCT_Summer_Base Impact_no_event_Off-Peak</v>
      </c>
    </row>
    <row r="102" spans="1:17" x14ac:dyDescent="0.2">
      <c r="A102" s="1">
        <f>'r_in_303a.02 summer impacts'!A103</f>
        <v>-0.15398789999715201</v>
      </c>
      <c r="B102" s="1">
        <f>'r_in_303a.02 summer impacts'!B103</f>
        <v>9.6171468905495799E-2</v>
      </c>
      <c r="C102" s="1">
        <f>'r_in_303a.02 summer impacts'!C103</f>
        <v>0.109337365540806</v>
      </c>
      <c r="D102" s="1" t="str">
        <f>'r_in_303a.02 summer impacts'!D103</f>
        <v>tou_period_fOn-Peak:participant:rt_dum</v>
      </c>
      <c r="E102" s="1" t="str">
        <f>'r_in_303a.02 summer impacts'!E103</f>
        <v>Summer</v>
      </c>
      <c r="F102" s="1" t="str">
        <f>'r_in_303a.02 summer impacts'!F103</f>
        <v>Parts_RT_Conts_RCT_breakfast</v>
      </c>
      <c r="G102" s="1">
        <f>'r_in_303a.02 summer impacts'!G103</f>
        <v>7</v>
      </c>
      <c r="H102" s="1">
        <f>'r_in_303a.02 summer impacts'!H103</f>
        <v>1.6448558629053001</v>
      </c>
      <c r="I102" s="1">
        <f>'r_in_303a.02 summer impacts'!I103</f>
        <v>0.15818820447342</v>
      </c>
      <c r="J102" s="1" t="str">
        <f>'r_in_303a.02 summer impacts'!J103</f>
        <v>On-Peak</v>
      </c>
      <c r="K102" s="1" t="str">
        <f>'r_in_303a.02 summer impacts'!K103</f>
        <v>Base Impact</v>
      </c>
      <c r="L102" s="1" t="str">
        <f>'r_in_303a.02 summer impacts'!L103</f>
        <v>no_event</v>
      </c>
      <c r="N102" s="1" t="str">
        <f t="shared" si="3"/>
        <v>breakfast</v>
      </c>
      <c r="O102" s="1" t="str">
        <f t="shared" si="4"/>
        <v>Parts_RT_Conts_RCT</v>
      </c>
      <c r="Q102" s="1" t="str">
        <f t="shared" si="5"/>
        <v>breakfast_Parts_RT_Conts_RCT_Summer_Base Impact_no_event_On-Peak</v>
      </c>
    </row>
    <row r="103" spans="1:17" x14ac:dyDescent="0.2">
      <c r="A103" s="1">
        <f>'r_in_303a.02 summer impacts'!A104</f>
        <v>0.16842060978658899</v>
      </c>
      <c r="B103" s="1">
        <f>'r_in_303a.02 summer impacts'!B104</f>
        <v>0.34023407865011701</v>
      </c>
      <c r="C103" s="1">
        <f>'r_in_303a.02 summer impacts'!C104</f>
        <v>0.62059044427450905</v>
      </c>
      <c r="D103" s="1" t="str">
        <f>'r_in_303a.02 summer impacts'!D104</f>
        <v>tou_period_fWeekend Off-Peak:participant:rt_dum</v>
      </c>
      <c r="E103" s="1" t="str">
        <f>'r_in_303a.02 summer impacts'!E104</f>
        <v>Summer</v>
      </c>
      <c r="F103" s="1" t="str">
        <f>'r_in_303a.02 summer impacts'!F104</f>
        <v>Parts_RT_Conts_RCT_breakfast</v>
      </c>
      <c r="G103" s="1">
        <f>'r_in_303a.02 summer impacts'!G104</f>
        <v>7</v>
      </c>
      <c r="H103" s="1">
        <f>'r_in_303a.02 summer impacts'!H104</f>
        <v>1.6448558629053001</v>
      </c>
      <c r="I103" s="1">
        <f>'r_in_303a.02 summer impacts'!I104</f>
        <v>0.559636019027829</v>
      </c>
      <c r="J103" s="1" t="str">
        <f>'r_in_303a.02 summer impacts'!J104</f>
        <v>Weekend Off-Peak</v>
      </c>
      <c r="K103" s="1" t="str">
        <f>'r_in_303a.02 summer impacts'!K104</f>
        <v>Base Impact</v>
      </c>
      <c r="L103" s="1" t="str">
        <f>'r_in_303a.02 summer impacts'!L104</f>
        <v>no_event</v>
      </c>
      <c r="N103" s="1" t="str">
        <f t="shared" si="3"/>
        <v>breakfast</v>
      </c>
      <c r="O103" s="1" t="str">
        <f t="shared" si="4"/>
        <v>Parts_RT_Conts_RCT</v>
      </c>
      <c r="Q103" s="1" t="str">
        <f t="shared" si="5"/>
        <v>breakfast_Parts_RT_Conts_RCT_Summer_Base Impact_no_event_Weekend Off-Peak</v>
      </c>
    </row>
    <row r="104" spans="1:17" x14ac:dyDescent="0.2">
      <c r="A104" s="1">
        <f>'r_in_303a.02 summer impacts'!A105</f>
        <v>-7.9187774141222203E-2</v>
      </c>
      <c r="B104" s="1">
        <f>'r_in_303a.02 summer impacts'!B105</f>
        <v>0.12803454400099901</v>
      </c>
      <c r="C104" s="1">
        <f>'r_in_303a.02 summer impacts'!C105</f>
        <v>0.53625419491274995</v>
      </c>
      <c r="D104" s="1" t="str">
        <f>'r_in_303a.02 summer impacts'!D105</f>
        <v>tou_period_fMid-Peak:participant:rt_dum:ko_breakfast_engage_dummy</v>
      </c>
      <c r="E104" s="1" t="str">
        <f>'r_in_303a.02 summer impacts'!E105</f>
        <v>Summer</v>
      </c>
      <c r="F104" s="1" t="str">
        <f>'r_in_303a.02 summer impacts'!F105</f>
        <v>Parts_RT_Conts_RCT_breakfast</v>
      </c>
      <c r="G104" s="1">
        <f>'r_in_303a.02 summer impacts'!G105</f>
        <v>7</v>
      </c>
      <c r="H104" s="1">
        <f>'r_in_303a.02 summer impacts'!H105</f>
        <v>1.6448558629053001</v>
      </c>
      <c r="I104" s="1">
        <f>'r_in_303a.02 summer impacts'!I105</f>
        <v>0.210598370354451</v>
      </c>
      <c r="J104" s="1" t="str">
        <f>'r_in_303a.02 summer impacts'!J105</f>
        <v>Mid-Peak</v>
      </c>
      <c r="K104" s="1" t="str">
        <f>'r_in_303a.02 summer impacts'!K105</f>
        <v>ko_breakfast_engage_dummy</v>
      </c>
      <c r="L104" s="1" t="str">
        <f>'r_in_303a.02 summer impacts'!L105</f>
        <v>ko_breakfast</v>
      </c>
      <c r="N104" s="1" t="str">
        <f t="shared" si="3"/>
        <v>breakfast</v>
      </c>
      <c r="O104" s="1" t="str">
        <f t="shared" si="4"/>
        <v>Parts_RT_Conts_RCT</v>
      </c>
      <c r="Q104" s="1" t="str">
        <f t="shared" si="5"/>
        <v>breakfast_Parts_RT_Conts_RCT_Summer_ko_breakfast_engage_dummy_ko_breakfast_Mid-Peak</v>
      </c>
    </row>
    <row r="105" spans="1:17" x14ac:dyDescent="0.2">
      <c r="A105" s="1">
        <f>'r_in_303a.02 summer impacts'!A106</f>
        <v>-0.10701010052651699</v>
      </c>
      <c r="B105" s="1">
        <f>'r_in_303a.02 summer impacts'!B106</f>
        <v>0.23602631608743799</v>
      </c>
      <c r="C105" s="1">
        <f>'r_in_303a.02 summer impacts'!C106</f>
        <v>0.65027378718934203</v>
      </c>
      <c r="D105" s="1" t="str">
        <f>'r_in_303a.02 summer impacts'!D106</f>
        <v>tou_period_fOff-Peak:participant:rt_dum:ko_breakfast_engage_dummy</v>
      </c>
      <c r="E105" s="1" t="str">
        <f>'r_in_303a.02 summer impacts'!E106</f>
        <v>Summer</v>
      </c>
      <c r="F105" s="1" t="str">
        <f>'r_in_303a.02 summer impacts'!F106</f>
        <v>Parts_RT_Conts_RCT_breakfast</v>
      </c>
      <c r="G105" s="1">
        <f>'r_in_303a.02 summer impacts'!G106</f>
        <v>7</v>
      </c>
      <c r="H105" s="1">
        <f>'r_in_303a.02 summer impacts'!H106</f>
        <v>1.6448558629053001</v>
      </c>
      <c r="I105" s="1">
        <f>'r_in_303a.02 summer impacts'!I106</f>
        <v>0.38822926981636202</v>
      </c>
      <c r="J105" s="1" t="str">
        <f>'r_in_303a.02 summer impacts'!J106</f>
        <v>Off-Peak</v>
      </c>
      <c r="K105" s="1" t="str">
        <f>'r_in_303a.02 summer impacts'!K106</f>
        <v>ko_breakfast_engage_dummy</v>
      </c>
      <c r="L105" s="1" t="str">
        <f>'r_in_303a.02 summer impacts'!L106</f>
        <v>ko_breakfast</v>
      </c>
      <c r="N105" s="1" t="str">
        <f t="shared" si="3"/>
        <v>breakfast</v>
      </c>
      <c r="O105" s="1" t="str">
        <f t="shared" si="4"/>
        <v>Parts_RT_Conts_RCT</v>
      </c>
      <c r="Q105" s="1" t="str">
        <f t="shared" si="5"/>
        <v>breakfast_Parts_RT_Conts_RCT_Summer_ko_breakfast_engage_dummy_ko_breakfast_Off-Peak</v>
      </c>
    </row>
    <row r="106" spans="1:17" x14ac:dyDescent="0.2">
      <c r="A106" s="1">
        <f>'r_in_303a.02 summer impacts'!A107</f>
        <v>-1.19543194275534E-2</v>
      </c>
      <c r="B106" s="1">
        <f>'r_in_303a.02 summer impacts'!B107</f>
        <v>0.18265327481920199</v>
      </c>
      <c r="C106" s="1">
        <f>'r_in_303a.02 summer impacts'!C107</f>
        <v>0.94781720509431799</v>
      </c>
      <c r="D106" s="1" t="str">
        <f>'r_in_303a.02 summer impacts'!D107</f>
        <v>tou_period_fOn-Peak:participant:rt_dum:ko_breakfast_engage_dummy</v>
      </c>
      <c r="E106" s="1" t="str">
        <f>'r_in_303a.02 summer impacts'!E107</f>
        <v>Summer</v>
      </c>
      <c r="F106" s="1" t="str">
        <f>'r_in_303a.02 summer impacts'!F107</f>
        <v>Parts_RT_Conts_RCT_breakfast</v>
      </c>
      <c r="G106" s="1">
        <f>'r_in_303a.02 summer impacts'!G107</f>
        <v>7</v>
      </c>
      <c r="H106" s="1">
        <f>'r_in_303a.02 summer impacts'!H107</f>
        <v>1.6448558629053001</v>
      </c>
      <c r="I106" s="1">
        <f>'r_in_303a.02 summer impacts'!I107</f>
        <v>0.30043830996521798</v>
      </c>
      <c r="J106" s="1" t="str">
        <f>'r_in_303a.02 summer impacts'!J107</f>
        <v>On-Peak</v>
      </c>
      <c r="K106" s="1" t="str">
        <f>'r_in_303a.02 summer impacts'!K107</f>
        <v>ko_breakfast_engage_dummy</v>
      </c>
      <c r="L106" s="1" t="str">
        <f>'r_in_303a.02 summer impacts'!L107</f>
        <v>ko_breakfast</v>
      </c>
      <c r="N106" s="1" t="str">
        <f t="shared" si="3"/>
        <v>breakfast</v>
      </c>
      <c r="O106" s="1" t="str">
        <f t="shared" si="4"/>
        <v>Parts_RT_Conts_RCT</v>
      </c>
      <c r="Q106" s="1" t="str">
        <f t="shared" si="5"/>
        <v>breakfast_Parts_RT_Conts_RCT_Summer_ko_breakfast_engage_dummy_ko_breakfast_On-Peak</v>
      </c>
    </row>
    <row r="107" spans="1:17" x14ac:dyDescent="0.2">
      <c r="A107" s="1">
        <f>'r_in_303a.02 summer impacts'!A108</f>
        <v>-0.19278329407713701</v>
      </c>
      <c r="B107" s="1">
        <f>'r_in_303a.02 summer impacts'!B108</f>
        <v>0.49052024283548501</v>
      </c>
      <c r="C107" s="1">
        <f>'r_in_303a.02 summer impacts'!C108</f>
        <v>0.69430629582426595</v>
      </c>
      <c r="D107" s="1" t="str">
        <f>'r_in_303a.02 summer impacts'!D108</f>
        <v>tou_period_fWeekend Off-Peak:participant:rt_dum:ko_breakfast_engage_dummy</v>
      </c>
      <c r="E107" s="1" t="str">
        <f>'r_in_303a.02 summer impacts'!E108</f>
        <v>Summer</v>
      </c>
      <c r="F107" s="1" t="str">
        <f>'r_in_303a.02 summer impacts'!F108</f>
        <v>Parts_RT_Conts_RCT_breakfast</v>
      </c>
      <c r="G107" s="1">
        <f>'r_in_303a.02 summer impacts'!G108</f>
        <v>7</v>
      </c>
      <c r="H107" s="1">
        <f>'r_in_303a.02 summer impacts'!H108</f>
        <v>1.6448558629053001</v>
      </c>
      <c r="I107" s="1">
        <f>'r_in_303a.02 summer impacts'!I108</f>
        <v>0.80683509730168002</v>
      </c>
      <c r="J107" s="1" t="str">
        <f>'r_in_303a.02 summer impacts'!J108</f>
        <v>Weekend Off-Peak</v>
      </c>
      <c r="K107" s="1" t="str">
        <f>'r_in_303a.02 summer impacts'!K108</f>
        <v>ko_breakfast_engage_dummy</v>
      </c>
      <c r="L107" s="1" t="str">
        <f>'r_in_303a.02 summer impacts'!L108</f>
        <v>ko_breakfast</v>
      </c>
      <c r="N107" s="1" t="str">
        <f t="shared" si="3"/>
        <v>breakfast</v>
      </c>
      <c r="O107" s="1" t="str">
        <f t="shared" si="4"/>
        <v>Parts_RT_Conts_RCT</v>
      </c>
      <c r="Q107" s="1" t="str">
        <f t="shared" si="5"/>
        <v>breakfast_Parts_RT_Conts_RCT_Summer_ko_breakfast_engage_dummy_ko_breakfast_Weekend Off-Peak</v>
      </c>
    </row>
    <row r="108" spans="1:17" x14ac:dyDescent="0.2">
      <c r="A108" s="1">
        <f>'r_in_303a.02 summer impacts'!A109</f>
        <v>-9.7537367185961399E-2</v>
      </c>
      <c r="B108" s="1">
        <f>'r_in_303a.02 summer impacts'!B109</f>
        <v>0.14374768114004299</v>
      </c>
      <c r="C108" s="1">
        <f>'r_in_303a.02 summer impacts'!C109</f>
        <v>0.497434823497793</v>
      </c>
      <c r="D108" s="1" t="str">
        <f>'r_in_303a.02 summer impacts'!D109</f>
        <v>total_attendee_impact_ko_breakfast</v>
      </c>
      <c r="E108" s="1" t="str">
        <f>'r_in_303a.02 summer impacts'!E109</f>
        <v>Summer</v>
      </c>
      <c r="F108" s="1" t="str">
        <f>'r_in_303a.02 summer impacts'!F109</f>
        <v>Parts_RT_Conts_RCT_breakfast</v>
      </c>
      <c r="G108" s="1">
        <f>'r_in_303a.02 summer impacts'!G109</f>
        <v>7</v>
      </c>
      <c r="H108" s="1">
        <f>'r_in_303a.02 summer impacts'!H109</f>
        <v>1.6448558629053001</v>
      </c>
      <c r="I108" s="1">
        <f>'r_in_303a.02 summer impacts'!I109</f>
        <v>0.23644421610224101</v>
      </c>
      <c r="J108" s="1" t="str">
        <f>'r_in_303a.02 summer impacts'!J109</f>
        <v>Mid-Peak</v>
      </c>
      <c r="K108" s="1" t="str">
        <f>'r_in_303a.02 summer impacts'!K109</f>
        <v>Combined Impact</v>
      </c>
      <c r="L108" s="1" t="str">
        <f>'r_in_303a.02 summer impacts'!L109</f>
        <v>ko_breakfast</v>
      </c>
      <c r="N108" s="1" t="str">
        <f t="shared" si="3"/>
        <v>breakfast</v>
      </c>
      <c r="O108" s="1" t="str">
        <f t="shared" si="4"/>
        <v>Parts_RT_Conts_RCT</v>
      </c>
      <c r="Q108" s="1" t="str">
        <f t="shared" si="5"/>
        <v>breakfast_Parts_RT_Conts_RCT_Summer_Combined Impact_ko_breakfast_Mid-Peak</v>
      </c>
    </row>
    <row r="109" spans="1:17" x14ac:dyDescent="0.2">
      <c r="A109" s="1">
        <f>'r_in_303a.02 summer impacts'!A110</f>
        <v>0.100941231616219</v>
      </c>
      <c r="B109" s="1">
        <f>'r_in_303a.02 summer impacts'!B110</f>
        <v>0.26244841017432302</v>
      </c>
      <c r="C109" s="1">
        <f>'r_in_303a.02 summer impacts'!C110</f>
        <v>0.70052382588942896</v>
      </c>
      <c r="D109" s="1" t="str">
        <f>'r_in_303a.02 summer impacts'!D110</f>
        <v>total_attendee_impact_ko_breakfast</v>
      </c>
      <c r="E109" s="1" t="str">
        <f>'r_in_303a.02 summer impacts'!E110</f>
        <v>Summer</v>
      </c>
      <c r="F109" s="1" t="str">
        <f>'r_in_303a.02 summer impacts'!F110</f>
        <v>Parts_RT_Conts_RCT_breakfast</v>
      </c>
      <c r="G109" s="1">
        <f>'r_in_303a.02 summer impacts'!G110</f>
        <v>7</v>
      </c>
      <c r="H109" s="1">
        <f>'r_in_303a.02 summer impacts'!H110</f>
        <v>1.6448558629053001</v>
      </c>
      <c r="I109" s="1">
        <f>'r_in_303a.02 summer impacts'!I110</f>
        <v>0.43168980618541197</v>
      </c>
      <c r="J109" s="1" t="str">
        <f>'r_in_303a.02 summer impacts'!J110</f>
        <v>Off-Peak</v>
      </c>
      <c r="K109" s="1" t="str">
        <f>'r_in_303a.02 summer impacts'!K110</f>
        <v>Combined Impact</v>
      </c>
      <c r="L109" s="1" t="str">
        <f>'r_in_303a.02 summer impacts'!L110</f>
        <v>ko_breakfast</v>
      </c>
      <c r="N109" s="1" t="str">
        <f t="shared" si="3"/>
        <v>breakfast</v>
      </c>
      <c r="O109" s="1" t="str">
        <f t="shared" si="4"/>
        <v>Parts_RT_Conts_RCT</v>
      </c>
      <c r="Q109" s="1" t="str">
        <f t="shared" si="5"/>
        <v>breakfast_Parts_RT_Conts_RCT_Summer_Combined Impact_ko_breakfast_Off-Peak</v>
      </c>
    </row>
    <row r="110" spans="1:17" x14ac:dyDescent="0.2">
      <c r="A110" s="1">
        <f>'r_in_303a.02 summer impacts'!A111</f>
        <v>-0.16594221942470599</v>
      </c>
      <c r="B110" s="1">
        <f>'r_in_303a.02 summer impacts'!B111</f>
        <v>0.19516381932294199</v>
      </c>
      <c r="C110" s="1">
        <f>'r_in_303a.02 summer impacts'!C111</f>
        <v>0.39517449639871</v>
      </c>
      <c r="D110" s="1" t="str">
        <f>'r_in_303a.02 summer impacts'!D111</f>
        <v>total_attendee_impact_ko_breakfast</v>
      </c>
      <c r="E110" s="1" t="str">
        <f>'r_in_303a.02 summer impacts'!E111</f>
        <v>Summer</v>
      </c>
      <c r="F110" s="1" t="str">
        <f>'r_in_303a.02 summer impacts'!F111</f>
        <v>Parts_RT_Conts_RCT_breakfast</v>
      </c>
      <c r="G110" s="1">
        <f>'r_in_303a.02 summer impacts'!G111</f>
        <v>7</v>
      </c>
      <c r="H110" s="1">
        <f>'r_in_303a.02 summer impacts'!H111</f>
        <v>1.6448558629053001</v>
      </c>
      <c r="I110" s="1">
        <f>'r_in_303a.02 summer impacts'!I111</f>
        <v>0.321016352440332</v>
      </c>
      <c r="J110" s="1" t="str">
        <f>'r_in_303a.02 summer impacts'!J111</f>
        <v>On-Peak</v>
      </c>
      <c r="K110" s="1" t="str">
        <f>'r_in_303a.02 summer impacts'!K111</f>
        <v>Combined Impact</v>
      </c>
      <c r="L110" s="1" t="str">
        <f>'r_in_303a.02 summer impacts'!L111</f>
        <v>ko_breakfast</v>
      </c>
      <c r="N110" s="1" t="str">
        <f t="shared" si="3"/>
        <v>breakfast</v>
      </c>
      <c r="O110" s="1" t="str">
        <f t="shared" si="4"/>
        <v>Parts_RT_Conts_RCT</v>
      </c>
      <c r="Q110" s="1" t="str">
        <f t="shared" si="5"/>
        <v>breakfast_Parts_RT_Conts_RCT_Summer_Combined Impact_ko_breakfast_On-Peak</v>
      </c>
    </row>
    <row r="111" spans="1:17" x14ac:dyDescent="0.2">
      <c r="A111" s="1">
        <f>'r_in_303a.02 summer impacts'!A112</f>
        <v>-2.43626842905477E-2</v>
      </c>
      <c r="B111" s="1">
        <f>'r_in_303a.02 summer impacts'!B112</f>
        <v>0.55247506336687802</v>
      </c>
      <c r="C111" s="1">
        <f>'r_in_303a.02 summer impacts'!C112</f>
        <v>0.96482682085142801</v>
      </c>
      <c r="D111" s="1" t="str">
        <f>'r_in_303a.02 summer impacts'!D112</f>
        <v>total_attendee_impact_ko_breakfast</v>
      </c>
      <c r="E111" s="1" t="str">
        <f>'r_in_303a.02 summer impacts'!E112</f>
        <v>Summer</v>
      </c>
      <c r="F111" s="1" t="str">
        <f>'r_in_303a.02 summer impacts'!F112</f>
        <v>Parts_RT_Conts_RCT_breakfast</v>
      </c>
      <c r="G111" s="1">
        <f>'r_in_303a.02 summer impacts'!G112</f>
        <v>7</v>
      </c>
      <c r="H111" s="1">
        <f>'r_in_303a.02 summer impacts'!H112</f>
        <v>1.6448558629053001</v>
      </c>
      <c r="I111" s="1">
        <f>'r_in_303a.02 summer impacts'!I112</f>
        <v>0.908741847087987</v>
      </c>
      <c r="J111" s="1" t="str">
        <f>'r_in_303a.02 summer impacts'!J112</f>
        <v>Weekend Off-Peak</v>
      </c>
      <c r="K111" s="1" t="str">
        <f>'r_in_303a.02 summer impacts'!K112</f>
        <v>Combined Impact</v>
      </c>
      <c r="L111" s="1" t="str">
        <f>'r_in_303a.02 summer impacts'!L112</f>
        <v>ko_breakfast</v>
      </c>
      <c r="N111" s="1" t="str">
        <f t="shared" si="3"/>
        <v>breakfast</v>
      </c>
      <c r="O111" s="1" t="str">
        <f t="shared" si="4"/>
        <v>Parts_RT_Conts_RCT</v>
      </c>
      <c r="Q111" s="1" t="str">
        <f t="shared" si="5"/>
        <v>breakfast_Parts_RT_Conts_RCT_Summer_Combined Impact_ko_breakfast_Weekend Off-Peak</v>
      </c>
    </row>
    <row r="112" spans="1:17" x14ac:dyDescent="0.2">
      <c r="A112" s="1">
        <f>'r_in_303a.02 summer impacts'!A113</f>
        <v>-1.23260502640429E-2</v>
      </c>
      <c r="B112" s="1">
        <f>'r_in_303a.02 summer impacts'!B113</f>
        <v>8.6240381878905897E-2</v>
      </c>
      <c r="C112" s="1">
        <f>'r_in_303a.02 summer impacts'!C113</f>
        <v>0.88634814054101496</v>
      </c>
      <c r="D112" s="1" t="str">
        <f>'r_in_303a.02 summer impacts'!D113</f>
        <v>tou_period_fMid-Peak:participant:rt_dum</v>
      </c>
      <c r="E112" s="1" t="str">
        <f>'r_in_303a.02 summer impacts'!E113</f>
        <v>Summer</v>
      </c>
      <c r="F112" s="1" t="str">
        <f>'r_in_303a.02 summer impacts'!F113</f>
        <v>Parts_RT_Conts_RCT_openhouse</v>
      </c>
      <c r="G112" s="1">
        <f>'r_in_303a.02 summer impacts'!G113</f>
        <v>8</v>
      </c>
      <c r="H112" s="1">
        <f>'r_in_303a.02 summer impacts'!H113</f>
        <v>1.6448558629053001</v>
      </c>
      <c r="I112" s="1">
        <f>'r_in_303a.02 summer impacts'!I113</f>
        <v>0.14185299775271101</v>
      </c>
      <c r="J112" s="1" t="str">
        <f>'r_in_303a.02 summer impacts'!J113</f>
        <v>Mid-Peak</v>
      </c>
      <c r="K112" s="1" t="str">
        <f>'r_in_303a.02 summer impacts'!K113</f>
        <v>Base Impact</v>
      </c>
      <c r="L112" s="1" t="str">
        <f>'r_in_303a.02 summer impacts'!L113</f>
        <v>no_event</v>
      </c>
      <c r="N112" s="1" t="str">
        <f t="shared" si="3"/>
        <v>openhouse</v>
      </c>
      <c r="O112" s="1" t="str">
        <f t="shared" si="4"/>
        <v>Parts_RT_Conts_RCT</v>
      </c>
      <c r="Q112" s="1" t="str">
        <f t="shared" si="5"/>
        <v>openhouse_Parts_RT_Conts_RCT_Summer_Base Impact_no_event_Mid-Peak</v>
      </c>
    </row>
    <row r="113" spans="1:17" x14ac:dyDescent="0.2">
      <c r="A113" s="1">
        <f>'r_in_303a.02 summer impacts'!A114</f>
        <v>0.22694806092987599</v>
      </c>
      <c r="B113" s="1">
        <f>'r_in_303a.02 summer impacts'!B114</f>
        <v>0.16072656739003199</v>
      </c>
      <c r="C113" s="1">
        <f>'r_in_303a.02 summer impacts'!C114</f>
        <v>0.157946483179671</v>
      </c>
      <c r="D113" s="1" t="str">
        <f>'r_in_303a.02 summer impacts'!D114</f>
        <v>tou_period_fOff-Peak:participant:rt_dum</v>
      </c>
      <c r="E113" s="1" t="str">
        <f>'r_in_303a.02 summer impacts'!E114</f>
        <v>Summer</v>
      </c>
      <c r="F113" s="1" t="str">
        <f>'r_in_303a.02 summer impacts'!F114</f>
        <v>Parts_RT_Conts_RCT_openhouse</v>
      </c>
      <c r="G113" s="1">
        <f>'r_in_303a.02 summer impacts'!G114</f>
        <v>8</v>
      </c>
      <c r="H113" s="1">
        <f>'r_in_303a.02 summer impacts'!H114</f>
        <v>1.6448558629053001</v>
      </c>
      <c r="I113" s="1">
        <f>'r_in_303a.02 summer impacts'!I114</f>
        <v>0.26437203669613901</v>
      </c>
      <c r="J113" s="1" t="str">
        <f>'r_in_303a.02 summer impacts'!J114</f>
        <v>Off-Peak</v>
      </c>
      <c r="K113" s="1" t="str">
        <f>'r_in_303a.02 summer impacts'!K114</f>
        <v>Base Impact</v>
      </c>
      <c r="L113" s="1" t="str">
        <f>'r_in_303a.02 summer impacts'!L114</f>
        <v>no_event</v>
      </c>
      <c r="N113" s="1" t="str">
        <f t="shared" si="3"/>
        <v>openhouse</v>
      </c>
      <c r="O113" s="1" t="str">
        <f t="shared" si="4"/>
        <v>Parts_RT_Conts_RCT</v>
      </c>
      <c r="Q113" s="1" t="str">
        <f t="shared" si="5"/>
        <v>openhouse_Parts_RT_Conts_RCT_Summer_Base Impact_no_event_Off-Peak</v>
      </c>
    </row>
    <row r="114" spans="1:17" x14ac:dyDescent="0.2">
      <c r="A114" s="1">
        <f>'r_in_303a.02 summer impacts'!A115</f>
        <v>-0.141406668033005</v>
      </c>
      <c r="B114" s="1">
        <f>'r_in_303a.02 summer impacts'!B115</f>
        <v>9.5797832137820393E-2</v>
      </c>
      <c r="C114" s="1">
        <f>'r_in_303a.02 summer impacts'!C115</f>
        <v>0.13991894547088499</v>
      </c>
      <c r="D114" s="1" t="str">
        <f>'r_in_303a.02 summer impacts'!D115</f>
        <v>tou_period_fOn-Peak:participant:rt_dum</v>
      </c>
      <c r="E114" s="1" t="str">
        <f>'r_in_303a.02 summer impacts'!E115</f>
        <v>Summer</v>
      </c>
      <c r="F114" s="1" t="str">
        <f>'r_in_303a.02 summer impacts'!F115</f>
        <v>Parts_RT_Conts_RCT_openhouse</v>
      </c>
      <c r="G114" s="1">
        <f>'r_in_303a.02 summer impacts'!G115</f>
        <v>8</v>
      </c>
      <c r="H114" s="1">
        <f>'r_in_303a.02 summer impacts'!H115</f>
        <v>1.6448558629053001</v>
      </c>
      <c r="I114" s="1">
        <f>'r_in_303a.02 summer impacts'!I115</f>
        <v>0.15757362584551199</v>
      </c>
      <c r="J114" s="1" t="str">
        <f>'r_in_303a.02 summer impacts'!J115</f>
        <v>On-Peak</v>
      </c>
      <c r="K114" s="1" t="str">
        <f>'r_in_303a.02 summer impacts'!K115</f>
        <v>Base Impact</v>
      </c>
      <c r="L114" s="1" t="str">
        <f>'r_in_303a.02 summer impacts'!L115</f>
        <v>no_event</v>
      </c>
      <c r="N114" s="1" t="str">
        <f t="shared" si="3"/>
        <v>openhouse</v>
      </c>
      <c r="O114" s="1" t="str">
        <f t="shared" si="4"/>
        <v>Parts_RT_Conts_RCT</v>
      </c>
      <c r="Q114" s="1" t="str">
        <f t="shared" si="5"/>
        <v>openhouse_Parts_RT_Conts_RCT_Summer_Base Impact_no_event_On-Peak</v>
      </c>
    </row>
    <row r="115" spans="1:17" x14ac:dyDescent="0.2">
      <c r="A115" s="1">
        <f>'r_in_303a.02 summer impacts'!A116</f>
        <v>0.20733509319945001</v>
      </c>
      <c r="B115" s="1">
        <f>'r_in_303a.02 summer impacts'!B116</f>
        <v>0.33675400603288702</v>
      </c>
      <c r="C115" s="1">
        <f>'r_in_303a.02 summer impacts'!C116</f>
        <v>0.53810126671307201</v>
      </c>
      <c r="D115" s="1" t="str">
        <f>'r_in_303a.02 summer impacts'!D116</f>
        <v>tou_period_fWeekend Off-Peak:participant:rt_dum</v>
      </c>
      <c r="E115" s="1" t="str">
        <f>'r_in_303a.02 summer impacts'!E116</f>
        <v>Summer</v>
      </c>
      <c r="F115" s="1" t="str">
        <f>'r_in_303a.02 summer impacts'!F116</f>
        <v>Parts_RT_Conts_RCT_openhouse</v>
      </c>
      <c r="G115" s="1">
        <f>'r_in_303a.02 summer impacts'!G116</f>
        <v>8</v>
      </c>
      <c r="H115" s="1">
        <f>'r_in_303a.02 summer impacts'!H116</f>
        <v>1.6448558629053001</v>
      </c>
      <c r="I115" s="1">
        <f>'r_in_303a.02 summer impacts'!I116</f>
        <v>0.55391180118004202</v>
      </c>
      <c r="J115" s="1" t="str">
        <f>'r_in_303a.02 summer impacts'!J116</f>
        <v>Weekend Off-Peak</v>
      </c>
      <c r="K115" s="1" t="str">
        <f>'r_in_303a.02 summer impacts'!K116</f>
        <v>Base Impact</v>
      </c>
      <c r="L115" s="1" t="str">
        <f>'r_in_303a.02 summer impacts'!L116</f>
        <v>no_event</v>
      </c>
      <c r="N115" s="1" t="str">
        <f t="shared" si="3"/>
        <v>openhouse</v>
      </c>
      <c r="O115" s="1" t="str">
        <f t="shared" si="4"/>
        <v>Parts_RT_Conts_RCT</v>
      </c>
      <c r="Q115" s="1" t="str">
        <f t="shared" si="5"/>
        <v>openhouse_Parts_RT_Conts_RCT_Summer_Base Impact_no_event_Weekend Off-Peak</v>
      </c>
    </row>
    <row r="116" spans="1:17" x14ac:dyDescent="0.2">
      <c r="A116" s="1">
        <f>'r_in_303a.02 summer impacts'!A117</f>
        <v>-0.62969750930305302</v>
      </c>
      <c r="B116" s="1">
        <f>'r_in_303a.02 summer impacts'!B117</f>
        <v>0.246560071841366</v>
      </c>
      <c r="C116" s="1">
        <f>'r_in_303a.02 summer impacts'!C117</f>
        <v>1.06516395775667E-2</v>
      </c>
      <c r="D116" s="1" t="str">
        <f>'r_in_303a.02 summer impacts'!D117</f>
        <v>tou_period_fMid-Peak:participant:rt_dum:open_house_engage_dummy</v>
      </c>
      <c r="E116" s="1" t="str">
        <f>'r_in_303a.02 summer impacts'!E117</f>
        <v>Summer</v>
      </c>
      <c r="F116" s="1" t="str">
        <f>'r_in_303a.02 summer impacts'!F117</f>
        <v>Parts_RT_Conts_RCT_openhouse</v>
      </c>
      <c r="G116" s="1">
        <f>'r_in_303a.02 summer impacts'!G117</f>
        <v>8</v>
      </c>
      <c r="H116" s="1">
        <f>'r_in_303a.02 summer impacts'!H117</f>
        <v>1.6448558629053001</v>
      </c>
      <c r="I116" s="1">
        <f>'r_in_303a.02 summer impacts'!I117</f>
        <v>0.40555577972662399</v>
      </c>
      <c r="J116" s="1" t="str">
        <f>'r_in_303a.02 summer impacts'!J117</f>
        <v>Mid-Peak</v>
      </c>
      <c r="K116" s="1" t="str">
        <f>'r_in_303a.02 summer impacts'!K117</f>
        <v>open_house_engage_dummy</v>
      </c>
      <c r="L116" s="1" t="str">
        <f>'r_in_303a.02 summer impacts'!L117</f>
        <v>open_house</v>
      </c>
      <c r="N116" s="1" t="str">
        <f t="shared" si="3"/>
        <v>openhouse</v>
      </c>
      <c r="O116" s="1" t="str">
        <f t="shared" si="4"/>
        <v>Parts_RT_Conts_RCT</v>
      </c>
      <c r="Q116" s="1" t="str">
        <f t="shared" si="5"/>
        <v>openhouse_Parts_RT_Conts_RCT_Summer_open_house_engage_dummy_open_house_Mid-Peak</v>
      </c>
    </row>
    <row r="117" spans="1:17" x14ac:dyDescent="0.2">
      <c r="A117" s="1">
        <f>'r_in_303a.02 summer impacts'!A118</f>
        <v>-1.3272527511090799</v>
      </c>
      <c r="B117" s="1">
        <f>'r_in_303a.02 summer impacts'!B118</f>
        <v>0.44555768605847301</v>
      </c>
      <c r="C117" s="1">
        <f>'r_in_303a.02 summer impacts'!C118</f>
        <v>2.8933570568139902E-3</v>
      </c>
      <c r="D117" s="1" t="str">
        <f>'r_in_303a.02 summer impacts'!D118</f>
        <v>tou_period_fOff-Peak:participant:rt_dum:open_house_engage_dummy</v>
      </c>
      <c r="E117" s="1" t="str">
        <f>'r_in_303a.02 summer impacts'!E118</f>
        <v>Summer</v>
      </c>
      <c r="F117" s="1" t="str">
        <f>'r_in_303a.02 summer impacts'!F118</f>
        <v>Parts_RT_Conts_RCT_openhouse</v>
      </c>
      <c r="G117" s="1">
        <f>'r_in_303a.02 summer impacts'!G118</f>
        <v>8</v>
      </c>
      <c r="H117" s="1">
        <f>'r_in_303a.02 summer impacts'!H118</f>
        <v>1.6448558629053001</v>
      </c>
      <c r="I117" s="1">
        <f>'r_in_303a.02 summer impacts'!I118</f>
        <v>0.73287817217579998</v>
      </c>
      <c r="J117" s="1" t="str">
        <f>'r_in_303a.02 summer impacts'!J118</f>
        <v>Off-Peak</v>
      </c>
      <c r="K117" s="1" t="str">
        <f>'r_in_303a.02 summer impacts'!K118</f>
        <v>open_house_engage_dummy</v>
      </c>
      <c r="L117" s="1" t="str">
        <f>'r_in_303a.02 summer impacts'!L118</f>
        <v>open_house</v>
      </c>
      <c r="N117" s="1" t="str">
        <f t="shared" si="3"/>
        <v>openhouse</v>
      </c>
      <c r="O117" s="1" t="str">
        <f t="shared" si="4"/>
        <v>Parts_RT_Conts_RCT</v>
      </c>
      <c r="Q117" s="1" t="str">
        <f t="shared" si="5"/>
        <v>openhouse_Parts_RT_Conts_RCT_Summer_open_house_engage_dummy_open_house_Off-Peak</v>
      </c>
    </row>
    <row r="118" spans="1:17" x14ac:dyDescent="0.2">
      <c r="A118" s="1">
        <f>'r_in_303a.02 summer impacts'!A119</f>
        <v>-0.60876652126937203</v>
      </c>
      <c r="B118" s="1">
        <f>'r_in_303a.02 summer impacts'!B119</f>
        <v>0.26600647992188597</v>
      </c>
      <c r="C118" s="1">
        <f>'r_in_303a.02 summer impacts'!C119</f>
        <v>2.21063867405972E-2</v>
      </c>
      <c r="D118" s="1" t="str">
        <f>'r_in_303a.02 summer impacts'!D119</f>
        <v>tou_period_fOn-Peak:participant:rt_dum:open_house_engage_dummy</v>
      </c>
      <c r="E118" s="1" t="str">
        <f>'r_in_303a.02 summer impacts'!E119</f>
        <v>Summer</v>
      </c>
      <c r="F118" s="1" t="str">
        <f>'r_in_303a.02 summer impacts'!F119</f>
        <v>Parts_RT_Conts_RCT_openhouse</v>
      </c>
      <c r="G118" s="1">
        <f>'r_in_303a.02 summer impacts'!G119</f>
        <v>8</v>
      </c>
      <c r="H118" s="1">
        <f>'r_in_303a.02 summer impacts'!H119</f>
        <v>1.6448558629053001</v>
      </c>
      <c r="I118" s="1">
        <f>'r_in_303a.02 summer impacts'!I119</f>
        <v>0.43754231807031602</v>
      </c>
      <c r="J118" s="1" t="str">
        <f>'r_in_303a.02 summer impacts'!J119</f>
        <v>On-Peak</v>
      </c>
      <c r="K118" s="1" t="str">
        <f>'r_in_303a.02 summer impacts'!K119</f>
        <v>open_house_engage_dummy</v>
      </c>
      <c r="L118" s="1" t="str">
        <f>'r_in_303a.02 summer impacts'!L119</f>
        <v>open_house</v>
      </c>
      <c r="N118" s="1" t="str">
        <f t="shared" si="3"/>
        <v>openhouse</v>
      </c>
      <c r="O118" s="1" t="str">
        <f t="shared" si="4"/>
        <v>Parts_RT_Conts_RCT</v>
      </c>
      <c r="Q118" s="1" t="str">
        <f t="shared" si="5"/>
        <v>openhouse_Parts_RT_Conts_RCT_Summer_open_house_engage_dummy_open_house_On-Peak</v>
      </c>
    </row>
    <row r="119" spans="1:17" x14ac:dyDescent="0.2">
      <c r="A119" s="1">
        <f>'r_in_303a.02 summer impacts'!A120</f>
        <v>-2.5771037603737401</v>
      </c>
      <c r="B119" s="1">
        <f>'r_in_303a.02 summer impacts'!B120</f>
        <v>0.87273814755411805</v>
      </c>
      <c r="C119" s="1">
        <f>'r_in_303a.02 summer impacts'!C120</f>
        <v>3.14820171337086E-3</v>
      </c>
      <c r="D119" s="1" t="str">
        <f>'r_in_303a.02 summer impacts'!D120</f>
        <v>tou_period_fWeekend Off-Peak:participant:rt_dum:open_house_engage_dummy</v>
      </c>
      <c r="E119" s="1" t="str">
        <f>'r_in_303a.02 summer impacts'!E120</f>
        <v>Summer</v>
      </c>
      <c r="F119" s="1" t="str">
        <f>'r_in_303a.02 summer impacts'!F120</f>
        <v>Parts_RT_Conts_RCT_openhouse</v>
      </c>
      <c r="G119" s="1">
        <f>'r_in_303a.02 summer impacts'!G120</f>
        <v>8</v>
      </c>
      <c r="H119" s="1">
        <f>'r_in_303a.02 summer impacts'!H120</f>
        <v>1.6448558629053001</v>
      </c>
      <c r="I119" s="1">
        <f>'r_in_303a.02 summer impacts'!I120</f>
        <v>1.4355284587855</v>
      </c>
      <c r="J119" s="1" t="str">
        <f>'r_in_303a.02 summer impacts'!J120</f>
        <v>Weekend Off-Peak</v>
      </c>
      <c r="K119" s="1" t="str">
        <f>'r_in_303a.02 summer impacts'!K120</f>
        <v>open_house_engage_dummy</v>
      </c>
      <c r="L119" s="1" t="str">
        <f>'r_in_303a.02 summer impacts'!L120</f>
        <v>open_house</v>
      </c>
      <c r="N119" s="1" t="str">
        <f t="shared" si="3"/>
        <v>openhouse</v>
      </c>
      <c r="O119" s="1" t="str">
        <f t="shared" si="4"/>
        <v>Parts_RT_Conts_RCT</v>
      </c>
      <c r="Q119" s="1" t="str">
        <f t="shared" si="5"/>
        <v>openhouse_Parts_RT_Conts_RCT_Summer_open_house_engage_dummy_open_house_Weekend Off-Peak</v>
      </c>
    </row>
    <row r="120" spans="1:17" x14ac:dyDescent="0.2">
      <c r="A120" s="1">
        <f>'r_in_303a.02 summer impacts'!A121</f>
        <v>-0.642023559567096</v>
      </c>
      <c r="B120" s="1">
        <f>'r_in_303a.02 summer impacts'!B121</f>
        <v>0.25610575678895398</v>
      </c>
      <c r="C120" s="1">
        <f>'r_in_303a.02 summer impacts'!C121</f>
        <v>1.21808184600903E-2</v>
      </c>
      <c r="D120" s="1" t="str">
        <f>'r_in_303a.02 summer impacts'!D121</f>
        <v>total_attendee_impact_open_house</v>
      </c>
      <c r="E120" s="1" t="str">
        <f>'r_in_303a.02 summer impacts'!E121</f>
        <v>Summer</v>
      </c>
      <c r="F120" s="1" t="str">
        <f>'r_in_303a.02 summer impacts'!F121</f>
        <v>Parts_RT_Conts_RCT_openhouse</v>
      </c>
      <c r="G120" s="1">
        <f>'r_in_303a.02 summer impacts'!G121</f>
        <v>8</v>
      </c>
      <c r="H120" s="1">
        <f>'r_in_303a.02 summer impacts'!H121</f>
        <v>1.6448558629053001</v>
      </c>
      <c r="I120" s="1">
        <f>'r_in_303a.02 summer impacts'!I121</f>
        <v>0.42125705557811099</v>
      </c>
      <c r="J120" s="1" t="str">
        <f>'r_in_303a.02 summer impacts'!J121</f>
        <v>Mid-Peak</v>
      </c>
      <c r="K120" s="1" t="str">
        <f>'r_in_303a.02 summer impacts'!K121</f>
        <v>Combined Impact</v>
      </c>
      <c r="L120" s="1" t="str">
        <f>'r_in_303a.02 summer impacts'!L121</f>
        <v>open_house</v>
      </c>
      <c r="N120" s="1" t="str">
        <f t="shared" si="3"/>
        <v>openhouse</v>
      </c>
      <c r="O120" s="1" t="str">
        <f t="shared" si="4"/>
        <v>Parts_RT_Conts_RCT</v>
      </c>
      <c r="Q120" s="1" t="str">
        <f t="shared" si="5"/>
        <v>openhouse_Parts_RT_Conts_RCT_Summer_Combined Impact_open_house_Mid-Peak</v>
      </c>
    </row>
    <row r="121" spans="1:17" x14ac:dyDescent="0.2">
      <c r="A121" s="1">
        <f>'r_in_303a.02 summer impacts'!A122</f>
        <v>-1.1003046901792</v>
      </c>
      <c r="B121" s="1">
        <f>'r_in_303a.02 summer impacts'!B122</f>
        <v>0.462444112744197</v>
      </c>
      <c r="C121" s="1">
        <f>'r_in_303a.02 summer impacts'!C122</f>
        <v>1.7344665065913301E-2</v>
      </c>
      <c r="D121" s="1" t="str">
        <f>'r_in_303a.02 summer impacts'!D122</f>
        <v>total_attendee_impact_open_house</v>
      </c>
      <c r="E121" s="1" t="str">
        <f>'r_in_303a.02 summer impacts'!E122</f>
        <v>Summer</v>
      </c>
      <c r="F121" s="1" t="str">
        <f>'r_in_303a.02 summer impacts'!F122</f>
        <v>Parts_RT_Conts_RCT_openhouse</v>
      </c>
      <c r="G121" s="1">
        <f>'r_in_303a.02 summer impacts'!G122</f>
        <v>8</v>
      </c>
      <c r="H121" s="1">
        <f>'r_in_303a.02 summer impacts'!H122</f>
        <v>1.6448558629053001</v>
      </c>
      <c r="I121" s="1">
        <f>'r_in_303a.02 summer impacts'!I122</f>
        <v>0.76065391011333405</v>
      </c>
      <c r="J121" s="1" t="str">
        <f>'r_in_303a.02 summer impacts'!J122</f>
        <v>Off-Peak</v>
      </c>
      <c r="K121" s="1" t="str">
        <f>'r_in_303a.02 summer impacts'!K122</f>
        <v>Combined Impact</v>
      </c>
      <c r="L121" s="1" t="str">
        <f>'r_in_303a.02 summer impacts'!L122</f>
        <v>open_house</v>
      </c>
      <c r="N121" s="1" t="str">
        <f t="shared" si="3"/>
        <v>openhouse</v>
      </c>
      <c r="O121" s="1" t="str">
        <f t="shared" si="4"/>
        <v>Parts_RT_Conts_RCT</v>
      </c>
      <c r="Q121" s="1" t="str">
        <f t="shared" si="5"/>
        <v>openhouse_Parts_RT_Conts_RCT_Summer_Combined Impact_open_house_Off-Peak</v>
      </c>
    </row>
    <row r="122" spans="1:17" x14ac:dyDescent="0.2">
      <c r="A122" s="1">
        <f>'r_in_303a.02 summer impacts'!A123</f>
        <v>-0.75017318930237697</v>
      </c>
      <c r="B122" s="1">
        <f>'r_in_303a.02 summer impacts'!B123</f>
        <v>0.27610736980158002</v>
      </c>
      <c r="C122" s="1">
        <f>'r_in_303a.02 summer impacts'!C123</f>
        <v>6.5885865154902403E-3</v>
      </c>
      <c r="D122" s="1" t="str">
        <f>'r_in_303a.02 summer impacts'!D123</f>
        <v>total_attendee_impact_open_house</v>
      </c>
      <c r="E122" s="1" t="str">
        <f>'r_in_303a.02 summer impacts'!E123</f>
        <v>Summer</v>
      </c>
      <c r="F122" s="1" t="str">
        <f>'r_in_303a.02 summer impacts'!F123</f>
        <v>Parts_RT_Conts_RCT_openhouse</v>
      </c>
      <c r="G122" s="1">
        <f>'r_in_303a.02 summer impacts'!G123</f>
        <v>8</v>
      </c>
      <c r="H122" s="1">
        <f>'r_in_303a.02 summer impacts'!H123</f>
        <v>1.6448558629053001</v>
      </c>
      <c r="I122" s="1">
        <f>'r_in_303a.02 summer impacts'!I123</f>
        <v>0.45415682600949098</v>
      </c>
      <c r="J122" s="1" t="str">
        <f>'r_in_303a.02 summer impacts'!J123</f>
        <v>On-Peak</v>
      </c>
      <c r="K122" s="1" t="str">
        <f>'r_in_303a.02 summer impacts'!K123</f>
        <v>Combined Impact</v>
      </c>
      <c r="L122" s="1" t="str">
        <f>'r_in_303a.02 summer impacts'!L123</f>
        <v>open_house</v>
      </c>
      <c r="N122" s="1" t="str">
        <f t="shared" si="3"/>
        <v>openhouse</v>
      </c>
      <c r="O122" s="1" t="str">
        <f t="shared" si="4"/>
        <v>Parts_RT_Conts_RCT</v>
      </c>
      <c r="Q122" s="1" t="str">
        <f t="shared" si="5"/>
        <v>openhouse_Parts_RT_Conts_RCT_Summer_Combined Impact_open_house_On-Peak</v>
      </c>
    </row>
    <row r="123" spans="1:17" x14ac:dyDescent="0.2">
      <c r="A123" s="1">
        <f>'r_in_303a.02 summer impacts'!A124</f>
        <v>-2.3697686671742901</v>
      </c>
      <c r="B123" s="1">
        <f>'r_in_303a.02 summer impacts'!B124</f>
        <v>0.91408808797571806</v>
      </c>
      <c r="C123" s="1">
        <f>'r_in_303a.02 summer impacts'!C124</f>
        <v>9.5284639939881705E-3</v>
      </c>
      <c r="D123" s="1" t="str">
        <f>'r_in_303a.02 summer impacts'!D124</f>
        <v>total_attendee_impact_open_house</v>
      </c>
      <c r="E123" s="1" t="str">
        <f>'r_in_303a.02 summer impacts'!E124</f>
        <v>Summer</v>
      </c>
      <c r="F123" s="1" t="str">
        <f>'r_in_303a.02 summer impacts'!F124</f>
        <v>Parts_RT_Conts_RCT_openhouse</v>
      </c>
      <c r="G123" s="1">
        <f>'r_in_303a.02 summer impacts'!G124</f>
        <v>8</v>
      </c>
      <c r="H123" s="1">
        <f>'r_in_303a.02 summer impacts'!H124</f>
        <v>1.6448558629053001</v>
      </c>
      <c r="I123" s="1">
        <f>'r_in_303a.02 summer impacts'!I124</f>
        <v>1.50354315071876</v>
      </c>
      <c r="J123" s="1" t="str">
        <f>'r_in_303a.02 summer impacts'!J124</f>
        <v>Weekend Off-Peak</v>
      </c>
      <c r="K123" s="1" t="str">
        <f>'r_in_303a.02 summer impacts'!K124</f>
        <v>Combined Impact</v>
      </c>
      <c r="L123" s="1" t="str">
        <f>'r_in_303a.02 summer impacts'!L124</f>
        <v>open_house</v>
      </c>
      <c r="N123" s="1" t="str">
        <f t="shared" si="3"/>
        <v>openhouse</v>
      </c>
      <c r="O123" s="1" t="str">
        <f t="shared" si="4"/>
        <v>Parts_RT_Conts_RCT</v>
      </c>
      <c r="Q123" s="1" t="str">
        <f t="shared" si="5"/>
        <v>openhouse_Parts_RT_Conts_RCT_Summer_Combined Impact_open_house_Weekend Off-Peak</v>
      </c>
    </row>
    <row r="124" spans="1:17" x14ac:dyDescent="0.2">
      <c r="A124" s="1">
        <f>'r_in_303a.02 summer impacts'!A125</f>
        <v>-2.3196591064449198E-2</v>
      </c>
      <c r="B124" s="1">
        <f>'r_in_303a.02 summer impacts'!B125</f>
        <v>8.6193229018916295E-2</v>
      </c>
      <c r="C124" s="1">
        <f>'r_in_303a.02 summer impacts'!C125</f>
        <v>0.78783501773796205</v>
      </c>
      <c r="D124" s="1" t="str">
        <f>'r_in_303a.02 summer impacts'!D125</f>
        <v>tou_period_fMid-Peak:participant:rt_dum</v>
      </c>
      <c r="E124" s="1" t="str">
        <f>'r_in_303a.02 summer impacts'!E125</f>
        <v>Summer</v>
      </c>
      <c r="F124" s="1" t="str">
        <f>'r_in_303a.02 summer impacts'!F125</f>
        <v>Parts_RT_Conts_RCT_picnic</v>
      </c>
      <c r="G124" s="1">
        <f>'r_in_303a.02 summer impacts'!G125</f>
        <v>9</v>
      </c>
      <c r="H124" s="1">
        <f>'r_in_303a.02 summer impacts'!H125</f>
        <v>1.6448558629053001</v>
      </c>
      <c r="I124" s="1">
        <f>'r_in_303a.02 summer impacts'!I125</f>
        <v>0.14177543809450399</v>
      </c>
      <c r="J124" s="1" t="str">
        <f>'r_in_303a.02 summer impacts'!J125</f>
        <v>Mid-Peak</v>
      </c>
      <c r="K124" s="1" t="str">
        <f>'r_in_303a.02 summer impacts'!K125</f>
        <v>Base Impact</v>
      </c>
      <c r="L124" s="1" t="str">
        <f>'r_in_303a.02 summer impacts'!L125</f>
        <v>no_event</v>
      </c>
      <c r="N124" s="1" t="str">
        <f t="shared" si="3"/>
        <v>picnic</v>
      </c>
      <c r="O124" s="1" t="str">
        <f t="shared" si="4"/>
        <v>Parts_RT_Conts_RCT</v>
      </c>
      <c r="Q124" s="1" t="str">
        <f t="shared" si="5"/>
        <v>picnic_Parts_RT_Conts_RCT_Summer_Base Impact_no_event_Mid-Peak</v>
      </c>
    </row>
    <row r="125" spans="1:17" x14ac:dyDescent="0.2">
      <c r="A125" s="1">
        <f>'r_in_303a.02 summer impacts'!A126</f>
        <v>0.19774144327007701</v>
      </c>
      <c r="B125" s="1">
        <f>'r_in_303a.02 summer impacts'!B126</f>
        <v>0.16066412954936901</v>
      </c>
      <c r="C125" s="1">
        <f>'r_in_303a.02 summer impacts'!C126</f>
        <v>0.21840733842773599</v>
      </c>
      <c r="D125" s="1" t="str">
        <f>'r_in_303a.02 summer impacts'!D126</f>
        <v>tou_period_fOff-Peak:participant:rt_dum</v>
      </c>
      <c r="E125" s="1" t="str">
        <f>'r_in_303a.02 summer impacts'!E126</f>
        <v>Summer</v>
      </c>
      <c r="F125" s="1" t="str">
        <f>'r_in_303a.02 summer impacts'!F126</f>
        <v>Parts_RT_Conts_RCT_picnic</v>
      </c>
      <c r="G125" s="1">
        <f>'r_in_303a.02 summer impacts'!G126</f>
        <v>9</v>
      </c>
      <c r="H125" s="1">
        <f>'r_in_303a.02 summer impacts'!H126</f>
        <v>1.6448558629053001</v>
      </c>
      <c r="I125" s="1">
        <f>'r_in_303a.02 summer impacts'!I126</f>
        <v>0.26426933544785702</v>
      </c>
      <c r="J125" s="1" t="str">
        <f>'r_in_303a.02 summer impacts'!J126</f>
        <v>Off-Peak</v>
      </c>
      <c r="K125" s="1" t="str">
        <f>'r_in_303a.02 summer impacts'!K126</f>
        <v>Base Impact</v>
      </c>
      <c r="L125" s="1" t="str">
        <f>'r_in_303a.02 summer impacts'!L126</f>
        <v>no_event</v>
      </c>
      <c r="N125" s="1" t="str">
        <f t="shared" si="3"/>
        <v>picnic</v>
      </c>
      <c r="O125" s="1" t="str">
        <f t="shared" si="4"/>
        <v>Parts_RT_Conts_RCT</v>
      </c>
      <c r="Q125" s="1" t="str">
        <f t="shared" si="5"/>
        <v>picnic_Parts_RT_Conts_RCT_Summer_Base Impact_no_event_Off-Peak</v>
      </c>
    </row>
    <row r="126" spans="1:17" x14ac:dyDescent="0.2">
      <c r="A126" s="1">
        <f>'r_in_303a.02 summer impacts'!A127</f>
        <v>-0.153660274800514</v>
      </c>
      <c r="B126" s="1">
        <f>'r_in_303a.02 summer impacts'!B127</f>
        <v>9.5751267349360195E-2</v>
      </c>
      <c r="C126" s="1">
        <f>'r_in_303a.02 summer impacts'!C127</f>
        <v>0.10854141397249401</v>
      </c>
      <c r="D126" s="1" t="str">
        <f>'r_in_303a.02 summer impacts'!D127</f>
        <v>tou_period_fOn-Peak:participant:rt_dum</v>
      </c>
      <c r="E126" s="1" t="str">
        <f>'r_in_303a.02 summer impacts'!E127</f>
        <v>Summer</v>
      </c>
      <c r="F126" s="1" t="str">
        <f>'r_in_303a.02 summer impacts'!F127</f>
        <v>Parts_RT_Conts_RCT_picnic</v>
      </c>
      <c r="G126" s="1">
        <f>'r_in_303a.02 summer impacts'!G127</f>
        <v>9</v>
      </c>
      <c r="H126" s="1">
        <f>'r_in_303a.02 summer impacts'!H127</f>
        <v>1.6448558629053001</v>
      </c>
      <c r="I126" s="1">
        <f>'r_in_303a.02 summer impacts'!I127</f>
        <v>0.15749703348020799</v>
      </c>
      <c r="J126" s="1" t="str">
        <f>'r_in_303a.02 summer impacts'!J127</f>
        <v>On-Peak</v>
      </c>
      <c r="K126" s="1" t="str">
        <f>'r_in_303a.02 summer impacts'!K127</f>
        <v>Base Impact</v>
      </c>
      <c r="L126" s="1" t="str">
        <f>'r_in_303a.02 summer impacts'!L127</f>
        <v>no_event</v>
      </c>
      <c r="N126" s="1" t="str">
        <f t="shared" si="3"/>
        <v>picnic</v>
      </c>
      <c r="O126" s="1" t="str">
        <f t="shared" si="4"/>
        <v>Parts_RT_Conts_RCT</v>
      </c>
      <c r="Q126" s="1" t="str">
        <f t="shared" si="5"/>
        <v>picnic_Parts_RT_Conts_RCT_Summer_Base Impact_no_event_On-Peak</v>
      </c>
    </row>
    <row r="127" spans="1:17" x14ac:dyDescent="0.2">
      <c r="A127" s="1">
        <f>'r_in_303a.02 summer impacts'!A128</f>
        <v>0.15119856079437699</v>
      </c>
      <c r="B127" s="1">
        <f>'r_in_303a.02 summer impacts'!B128</f>
        <v>0.336593417359631</v>
      </c>
      <c r="C127" s="1">
        <f>'r_in_303a.02 summer impacts'!C128</f>
        <v>0.65328582085626397</v>
      </c>
      <c r="D127" s="1" t="str">
        <f>'r_in_303a.02 summer impacts'!D128</f>
        <v>tou_period_fWeekend Off-Peak:participant:rt_dum</v>
      </c>
      <c r="E127" s="1" t="str">
        <f>'r_in_303a.02 summer impacts'!E128</f>
        <v>Summer</v>
      </c>
      <c r="F127" s="1" t="str">
        <f>'r_in_303a.02 summer impacts'!F128</f>
        <v>Parts_RT_Conts_RCT_picnic</v>
      </c>
      <c r="G127" s="1">
        <f>'r_in_303a.02 summer impacts'!G128</f>
        <v>9</v>
      </c>
      <c r="H127" s="1">
        <f>'r_in_303a.02 summer impacts'!H128</f>
        <v>1.6448558629053001</v>
      </c>
      <c r="I127" s="1">
        <f>'r_in_303a.02 summer impacts'!I128</f>
        <v>0.55364765595931997</v>
      </c>
      <c r="J127" s="1" t="str">
        <f>'r_in_303a.02 summer impacts'!J128</f>
        <v>Weekend Off-Peak</v>
      </c>
      <c r="K127" s="1" t="str">
        <f>'r_in_303a.02 summer impacts'!K128</f>
        <v>Base Impact</v>
      </c>
      <c r="L127" s="1" t="str">
        <f>'r_in_303a.02 summer impacts'!L128</f>
        <v>no_event</v>
      </c>
      <c r="N127" s="1" t="str">
        <f t="shared" si="3"/>
        <v>picnic</v>
      </c>
      <c r="O127" s="1" t="str">
        <f t="shared" si="4"/>
        <v>Parts_RT_Conts_RCT</v>
      </c>
      <c r="Q127" s="1" t="str">
        <f t="shared" si="5"/>
        <v>picnic_Parts_RT_Conts_RCT_Summer_Base Impact_no_event_Weekend Off-Peak</v>
      </c>
    </row>
    <row r="128" spans="1:17" x14ac:dyDescent="0.2">
      <c r="A128" s="1">
        <f>'r_in_303a.02 summer impacts'!A129</f>
        <v>-0.35795282079787399</v>
      </c>
      <c r="B128" s="1">
        <f>'r_in_303a.02 summer impacts'!B129</f>
        <v>0.273172280439893</v>
      </c>
      <c r="C128" s="1">
        <f>'r_in_303a.02 summer impacts'!C129</f>
        <v>0.19007601628193899</v>
      </c>
      <c r="D128" s="1" t="str">
        <f>'r_in_303a.02 summer impacts'!D129</f>
        <v>tou_period_fMid-Peak:participant:rt_dum:picnic_engage_dummy</v>
      </c>
      <c r="E128" s="1" t="str">
        <f>'r_in_303a.02 summer impacts'!E129</f>
        <v>Summer</v>
      </c>
      <c r="F128" s="1" t="str">
        <f>'r_in_303a.02 summer impacts'!F129</f>
        <v>Parts_RT_Conts_RCT_picnic</v>
      </c>
      <c r="G128" s="1">
        <f>'r_in_303a.02 summer impacts'!G129</f>
        <v>9</v>
      </c>
      <c r="H128" s="1">
        <f>'r_in_303a.02 summer impacts'!H129</f>
        <v>1.6448558629053001</v>
      </c>
      <c r="I128" s="1">
        <f>'r_in_303a.02 summer impacts'!I129</f>
        <v>0.44932902706476902</v>
      </c>
      <c r="J128" s="1" t="str">
        <f>'r_in_303a.02 summer impacts'!J129</f>
        <v>Mid-Peak</v>
      </c>
      <c r="K128" s="1" t="str">
        <f>'r_in_303a.02 summer impacts'!K129</f>
        <v>picnic_engage_dummy</v>
      </c>
      <c r="L128" s="1" t="str">
        <f>'r_in_303a.02 summer impacts'!L129</f>
        <v>picnic</v>
      </c>
      <c r="N128" s="1" t="str">
        <f t="shared" si="3"/>
        <v>picnic</v>
      </c>
      <c r="O128" s="1" t="str">
        <f t="shared" si="4"/>
        <v>Parts_RT_Conts_RCT</v>
      </c>
      <c r="Q128" s="1" t="str">
        <f t="shared" si="5"/>
        <v>picnic_Parts_RT_Conts_RCT_Summer_picnic_engage_dummy_picnic_Mid-Peak</v>
      </c>
    </row>
    <row r="129" spans="1:17" x14ac:dyDescent="0.2">
      <c r="A129" s="1">
        <f>'r_in_303a.02 summer impacts'!A130</f>
        <v>-0.10170956888058599</v>
      </c>
      <c r="B129" s="1">
        <f>'r_in_303a.02 summer impacts'!B130</f>
        <v>0.356880844158038</v>
      </c>
      <c r="C129" s="1">
        <f>'r_in_303a.02 summer impacts'!C130</f>
        <v>0.77564738789500898</v>
      </c>
      <c r="D129" s="1" t="str">
        <f>'r_in_303a.02 summer impacts'!D130</f>
        <v>tou_period_fOff-Peak:participant:rt_dum:picnic_engage_dummy</v>
      </c>
      <c r="E129" s="1" t="str">
        <f>'r_in_303a.02 summer impacts'!E130</f>
        <v>Summer</v>
      </c>
      <c r="F129" s="1" t="str">
        <f>'r_in_303a.02 summer impacts'!F130</f>
        <v>Parts_RT_Conts_RCT_picnic</v>
      </c>
      <c r="G129" s="1">
        <f>'r_in_303a.02 summer impacts'!G130</f>
        <v>9</v>
      </c>
      <c r="H129" s="1">
        <f>'r_in_303a.02 summer impacts'!H130</f>
        <v>1.6448558629053001</v>
      </c>
      <c r="I129" s="1">
        <f>'r_in_303a.02 summer impacts'!I130</f>
        <v>0.58701754887194202</v>
      </c>
      <c r="J129" s="1" t="str">
        <f>'r_in_303a.02 summer impacts'!J130</f>
        <v>Off-Peak</v>
      </c>
      <c r="K129" s="1" t="str">
        <f>'r_in_303a.02 summer impacts'!K130</f>
        <v>picnic_engage_dummy</v>
      </c>
      <c r="L129" s="1" t="str">
        <f>'r_in_303a.02 summer impacts'!L130</f>
        <v>picnic</v>
      </c>
      <c r="N129" s="1" t="str">
        <f t="shared" si="3"/>
        <v>picnic</v>
      </c>
      <c r="O129" s="1" t="str">
        <f t="shared" si="4"/>
        <v>Parts_RT_Conts_RCT</v>
      </c>
      <c r="Q129" s="1" t="str">
        <f t="shared" si="5"/>
        <v>picnic_Parts_RT_Conts_RCT_Summer_picnic_engage_dummy_picnic_Off-Peak</v>
      </c>
    </row>
    <row r="130" spans="1:17" x14ac:dyDescent="0.2">
      <c r="A130" s="1">
        <f>'r_in_303a.02 summer impacts'!A131</f>
        <v>-0.16521892672798799</v>
      </c>
      <c r="B130" s="1">
        <f>'r_in_303a.02 summer impacts'!B131</f>
        <v>0.20834330132300799</v>
      </c>
      <c r="C130" s="1">
        <f>'r_in_303a.02 summer impacts'!C131</f>
        <v>0.427770579851317</v>
      </c>
      <c r="D130" s="1" t="str">
        <f>'r_in_303a.02 summer impacts'!D131</f>
        <v>tou_period_fOn-Peak:participant:rt_dum:picnic_engage_dummy</v>
      </c>
      <c r="E130" s="1" t="str">
        <f>'r_in_303a.02 summer impacts'!E131</f>
        <v>Summer</v>
      </c>
      <c r="F130" s="1" t="str">
        <f>'r_in_303a.02 summer impacts'!F131</f>
        <v>Parts_RT_Conts_RCT_picnic</v>
      </c>
      <c r="G130" s="1">
        <f>'r_in_303a.02 summer impacts'!G131</f>
        <v>9</v>
      </c>
      <c r="H130" s="1">
        <f>'r_in_303a.02 summer impacts'!H131</f>
        <v>1.6448558629053001</v>
      </c>
      <c r="I130" s="1">
        <f>'r_in_303a.02 summer impacts'!I131</f>
        <v>0.34269470067819502</v>
      </c>
      <c r="J130" s="1" t="str">
        <f>'r_in_303a.02 summer impacts'!J131</f>
        <v>On-Peak</v>
      </c>
      <c r="K130" s="1" t="str">
        <f>'r_in_303a.02 summer impacts'!K131</f>
        <v>picnic_engage_dummy</v>
      </c>
      <c r="L130" s="1" t="str">
        <f>'r_in_303a.02 summer impacts'!L131</f>
        <v>picnic</v>
      </c>
      <c r="N130" s="1" t="str">
        <f t="shared" si="3"/>
        <v>picnic</v>
      </c>
      <c r="O130" s="1" t="str">
        <f t="shared" si="4"/>
        <v>Parts_RT_Conts_RCT</v>
      </c>
      <c r="Q130" s="1" t="str">
        <f t="shared" si="5"/>
        <v>picnic_Parts_RT_Conts_RCT_Summer_picnic_engage_dummy_picnic_On-Peak</v>
      </c>
    </row>
    <row r="131" spans="1:17" x14ac:dyDescent="0.2">
      <c r="A131" s="1">
        <f>'r_in_303a.02 summer impacts'!A132</f>
        <v>-0.29913234398743599</v>
      </c>
      <c r="B131" s="1">
        <f>'r_in_303a.02 summer impacts'!B132</f>
        <v>0.77665683573764599</v>
      </c>
      <c r="C131" s="1">
        <f>'r_in_303a.02 summer impacts'!C132</f>
        <v>0.70012357847522799</v>
      </c>
      <c r="D131" s="1" t="str">
        <f>'r_in_303a.02 summer impacts'!D132</f>
        <v>tou_period_fWeekend Off-Peak:participant:rt_dum:picnic_engage_dummy</v>
      </c>
      <c r="E131" s="1" t="str">
        <f>'r_in_303a.02 summer impacts'!E132</f>
        <v>Summer</v>
      </c>
      <c r="F131" s="1" t="str">
        <f>'r_in_303a.02 summer impacts'!F132</f>
        <v>Parts_RT_Conts_RCT_picnic</v>
      </c>
      <c r="G131" s="1">
        <f>'r_in_303a.02 summer impacts'!G132</f>
        <v>9</v>
      </c>
      <c r="H131" s="1">
        <f>'r_in_303a.02 summer impacts'!H132</f>
        <v>1.6448558629053001</v>
      </c>
      <c r="I131" s="1">
        <f>'r_in_303a.02 summer impacts'!I132</f>
        <v>1.27748854972855</v>
      </c>
      <c r="J131" s="1" t="str">
        <f>'r_in_303a.02 summer impacts'!J132</f>
        <v>Weekend Off-Peak</v>
      </c>
      <c r="K131" s="1" t="str">
        <f>'r_in_303a.02 summer impacts'!K132</f>
        <v>picnic_engage_dummy</v>
      </c>
      <c r="L131" s="1" t="str">
        <f>'r_in_303a.02 summer impacts'!L132</f>
        <v>picnic</v>
      </c>
      <c r="N131" s="1" t="str">
        <f t="shared" si="3"/>
        <v>picnic</v>
      </c>
      <c r="O131" s="1" t="str">
        <f t="shared" si="4"/>
        <v>Parts_RT_Conts_RCT</v>
      </c>
      <c r="Q131" s="1" t="str">
        <f t="shared" si="5"/>
        <v>picnic_Parts_RT_Conts_RCT_Summer_picnic_engage_dummy_picnic_Weekend Off-Peak</v>
      </c>
    </row>
    <row r="132" spans="1:17" x14ac:dyDescent="0.2">
      <c r="A132" s="1">
        <f>'r_in_303a.02 summer impacts'!A133</f>
        <v>-0.38114941186232398</v>
      </c>
      <c r="B132" s="1">
        <f>'r_in_303a.02 summer impacts'!B133</f>
        <v>0.28295886560308697</v>
      </c>
      <c r="C132" s="1">
        <f>'r_in_303a.02 summer impacts'!C133</f>
        <v>0.177976332779193</v>
      </c>
      <c r="D132" s="1" t="str">
        <f>'r_in_303a.02 summer impacts'!D133</f>
        <v>total_attendee_impact_picnic</v>
      </c>
      <c r="E132" s="1" t="str">
        <f>'r_in_303a.02 summer impacts'!E133</f>
        <v>Summer</v>
      </c>
      <c r="F132" s="1" t="str">
        <f>'r_in_303a.02 summer impacts'!F133</f>
        <v>Parts_RT_Conts_RCT_picnic</v>
      </c>
      <c r="G132" s="1">
        <f>'r_in_303a.02 summer impacts'!G133</f>
        <v>9</v>
      </c>
      <c r="H132" s="1">
        <f>'r_in_303a.02 summer impacts'!H133</f>
        <v>1.6448558629053001</v>
      </c>
      <c r="I132" s="1">
        <f>'r_in_303a.02 summer impacts'!I133</f>
        <v>0.46542654904827102</v>
      </c>
      <c r="J132" s="1" t="str">
        <f>'r_in_303a.02 summer impacts'!J133</f>
        <v>Mid-Peak</v>
      </c>
      <c r="K132" s="1" t="str">
        <f>'r_in_303a.02 summer impacts'!K133</f>
        <v>Combined Impact</v>
      </c>
      <c r="L132" s="1" t="str">
        <f>'r_in_303a.02 summer impacts'!L133</f>
        <v>picnic</v>
      </c>
      <c r="N132" s="1" t="str">
        <f t="shared" si="3"/>
        <v>picnic</v>
      </c>
      <c r="O132" s="1" t="str">
        <f t="shared" si="4"/>
        <v>Parts_RT_Conts_RCT</v>
      </c>
      <c r="Q132" s="1" t="str">
        <f t="shared" si="5"/>
        <v>picnic_Parts_RT_Conts_RCT_Summer_Combined Impact_picnic_Mid-Peak</v>
      </c>
    </row>
    <row r="133" spans="1:17" x14ac:dyDescent="0.2">
      <c r="A133" s="1">
        <f>'r_in_303a.02 summer impacts'!A134</f>
        <v>9.6031874389491498E-2</v>
      </c>
      <c r="B133" s="1">
        <f>'r_in_303a.02 summer impacts'!B134</f>
        <v>0.379747665367757</v>
      </c>
      <c r="C133" s="1">
        <f>'r_in_303a.02 summer impacts'!C134</f>
        <v>0.80035840676107695</v>
      </c>
      <c r="D133" s="1" t="str">
        <f>'r_in_303a.02 summer impacts'!D134</f>
        <v>total_attendee_impact_picnic</v>
      </c>
      <c r="E133" s="1" t="str">
        <f>'r_in_303a.02 summer impacts'!E134</f>
        <v>Summer</v>
      </c>
      <c r="F133" s="1" t="str">
        <f>'r_in_303a.02 summer impacts'!F134</f>
        <v>Parts_RT_Conts_RCT_picnic</v>
      </c>
      <c r="G133" s="1">
        <f>'r_in_303a.02 summer impacts'!G134</f>
        <v>9</v>
      </c>
      <c r="H133" s="1">
        <f>'r_in_303a.02 summer impacts'!H134</f>
        <v>1.6448558629053001</v>
      </c>
      <c r="I133" s="1">
        <f>'r_in_303a.02 summer impacts'!I134</f>
        <v>0.62463017380475605</v>
      </c>
      <c r="J133" s="1" t="str">
        <f>'r_in_303a.02 summer impacts'!J134</f>
        <v>Off-Peak</v>
      </c>
      <c r="K133" s="1" t="str">
        <f>'r_in_303a.02 summer impacts'!K134</f>
        <v>Combined Impact</v>
      </c>
      <c r="L133" s="1" t="str">
        <f>'r_in_303a.02 summer impacts'!L134</f>
        <v>picnic</v>
      </c>
      <c r="N133" s="1" t="str">
        <f t="shared" ref="N133:N196" si="6">RIGHT($F133,LEN(F133)-FIND("RCT_",$F133,1)-3)</f>
        <v>picnic</v>
      </c>
      <c r="O133" s="1" t="str">
        <f t="shared" ref="O133:O196" si="7">LEFT($F133,FIND("_RCT",$F133,1)+3)</f>
        <v>Parts_RT_Conts_RCT</v>
      </c>
      <c r="Q133" s="1" t="str">
        <f t="shared" ref="Q133:Q196" si="8">$N133&amp;"_"&amp;$O133&amp;"_"&amp;$E133&amp;"_"&amp;$K133&amp;"_"&amp;$L133&amp;"_"&amp;$J133</f>
        <v>picnic_Parts_RT_Conts_RCT_Summer_Combined Impact_picnic_Off-Peak</v>
      </c>
    </row>
    <row r="134" spans="1:17" x14ac:dyDescent="0.2">
      <c r="A134" s="1">
        <f>'r_in_303a.02 summer impacts'!A135</f>
        <v>-0.31887920152850102</v>
      </c>
      <c r="B134" s="1">
        <f>'r_in_303a.02 summer impacts'!B135</f>
        <v>0.221876517321067</v>
      </c>
      <c r="C134" s="1">
        <f>'r_in_303a.02 summer impacts'!C135</f>
        <v>0.150663845934942</v>
      </c>
      <c r="D134" s="1" t="str">
        <f>'r_in_303a.02 summer impacts'!D135</f>
        <v>total_attendee_impact_picnic</v>
      </c>
      <c r="E134" s="1" t="str">
        <f>'r_in_303a.02 summer impacts'!E135</f>
        <v>Summer</v>
      </c>
      <c r="F134" s="1" t="str">
        <f>'r_in_303a.02 summer impacts'!F135</f>
        <v>Parts_RT_Conts_RCT_picnic</v>
      </c>
      <c r="G134" s="1">
        <f>'r_in_303a.02 summer impacts'!G135</f>
        <v>9</v>
      </c>
      <c r="H134" s="1">
        <f>'r_in_303a.02 summer impacts'!H135</f>
        <v>1.6448558629053001</v>
      </c>
      <c r="I134" s="1">
        <f>'r_in_303a.02 summer impacts'!I135</f>
        <v>0.36495489035656797</v>
      </c>
      <c r="J134" s="1" t="str">
        <f>'r_in_303a.02 summer impacts'!J135</f>
        <v>On-Peak</v>
      </c>
      <c r="K134" s="1" t="str">
        <f>'r_in_303a.02 summer impacts'!K135</f>
        <v>Combined Impact</v>
      </c>
      <c r="L134" s="1" t="str">
        <f>'r_in_303a.02 summer impacts'!L135</f>
        <v>picnic</v>
      </c>
      <c r="N134" s="1" t="str">
        <f t="shared" si="6"/>
        <v>picnic</v>
      </c>
      <c r="O134" s="1" t="str">
        <f t="shared" si="7"/>
        <v>Parts_RT_Conts_RCT</v>
      </c>
      <c r="Q134" s="1" t="str">
        <f t="shared" si="8"/>
        <v>picnic_Parts_RT_Conts_RCT_Summer_Combined Impact_picnic_On-Peak</v>
      </c>
    </row>
    <row r="135" spans="1:17" x14ac:dyDescent="0.2">
      <c r="A135" s="1">
        <f>'r_in_303a.02 summer impacts'!A136</f>
        <v>-0.147933783193059</v>
      </c>
      <c r="B135" s="1">
        <f>'r_in_303a.02 summer impacts'!B136</f>
        <v>0.82738141575291801</v>
      </c>
      <c r="C135" s="1">
        <f>'r_in_303a.02 summer impacts'!C136</f>
        <v>0.85809670978110097</v>
      </c>
      <c r="D135" s="1" t="str">
        <f>'r_in_303a.02 summer impacts'!D136</f>
        <v>total_attendee_impact_picnic</v>
      </c>
      <c r="E135" s="1" t="str">
        <f>'r_in_303a.02 summer impacts'!E136</f>
        <v>Summer</v>
      </c>
      <c r="F135" s="1" t="str">
        <f>'r_in_303a.02 summer impacts'!F136</f>
        <v>Parts_RT_Conts_RCT_picnic</v>
      </c>
      <c r="G135" s="1">
        <f>'r_in_303a.02 summer impacts'!G136</f>
        <v>9</v>
      </c>
      <c r="H135" s="1">
        <f>'r_in_303a.02 summer impacts'!H136</f>
        <v>1.6448558629053001</v>
      </c>
      <c r="I135" s="1">
        <f>'r_in_303a.02 summer impacts'!I136</f>
        <v>1.3609231725600801</v>
      </c>
      <c r="J135" s="1" t="str">
        <f>'r_in_303a.02 summer impacts'!J136</f>
        <v>Weekend Off-Peak</v>
      </c>
      <c r="K135" s="1" t="str">
        <f>'r_in_303a.02 summer impacts'!K136</f>
        <v>Combined Impact</v>
      </c>
      <c r="L135" s="1" t="str">
        <f>'r_in_303a.02 summer impacts'!L136</f>
        <v>picnic</v>
      </c>
      <c r="N135" s="1" t="str">
        <f t="shared" si="6"/>
        <v>picnic</v>
      </c>
      <c r="O135" s="1" t="str">
        <f t="shared" si="7"/>
        <v>Parts_RT_Conts_RCT</v>
      </c>
      <c r="Q135" s="1" t="str">
        <f t="shared" si="8"/>
        <v>picnic_Parts_RT_Conts_RCT_Summer_Combined Impact_picnic_Weekend Off-Peak</v>
      </c>
    </row>
    <row r="136" spans="1:17" x14ac:dyDescent="0.2">
      <c r="A136" s="1">
        <f>'r_in_303a.02 summer impacts'!A137</f>
        <v>-3.3667721354835702E-3</v>
      </c>
      <c r="B136" s="1">
        <f>'r_in_303a.02 summer impacts'!B137</f>
        <v>8.7124427577085897E-2</v>
      </c>
      <c r="C136" s="1">
        <f>'r_in_303a.02 summer impacts'!C137</f>
        <v>0.96917482077194195</v>
      </c>
      <c r="D136" s="1" t="str">
        <f>'r_in_303a.02 summer impacts'!D137</f>
        <v>tou_period_fMid-Peak:participant:rt_dum</v>
      </c>
      <c r="E136" s="1" t="str">
        <f>'r_in_303a.02 summer impacts'!E137</f>
        <v>Summer</v>
      </c>
      <c r="F136" s="1" t="str">
        <f>'r_in_303a.02 summer impacts'!F137</f>
        <v>Parts_RT_Conts_RCT_all</v>
      </c>
      <c r="G136" s="1">
        <f>'r_in_303a.02 summer impacts'!G137</f>
        <v>10</v>
      </c>
      <c r="H136" s="1">
        <f>'r_in_303a.02 summer impacts'!H137</f>
        <v>1.6448558629446799</v>
      </c>
      <c r="I136" s="1">
        <f>'r_in_303a.02 summer impacts'!I137</f>
        <v>0.14330712550586799</v>
      </c>
      <c r="J136" s="1" t="str">
        <f>'r_in_303a.02 summer impacts'!J137</f>
        <v>Mid-Peak</v>
      </c>
      <c r="K136" s="1" t="str">
        <f>'r_in_303a.02 summer impacts'!K137</f>
        <v>Base Impact</v>
      </c>
      <c r="L136" s="1" t="str">
        <f>'r_in_303a.02 summer impacts'!L137</f>
        <v>no_event</v>
      </c>
      <c r="N136" s="1" t="str">
        <f t="shared" si="6"/>
        <v>all</v>
      </c>
      <c r="O136" s="1" t="str">
        <f t="shared" si="7"/>
        <v>Parts_RT_Conts_RCT</v>
      </c>
      <c r="Q136" s="1" t="str">
        <f t="shared" si="8"/>
        <v>all_Parts_RT_Conts_RCT_Summer_Base Impact_no_event_Mid-Peak</v>
      </c>
    </row>
    <row r="137" spans="1:17" x14ac:dyDescent="0.2">
      <c r="A137" s="1">
        <f>'r_in_303a.02 summer impacts'!A138</f>
        <v>0.23429646825651501</v>
      </c>
      <c r="B137" s="1">
        <f>'r_in_303a.02 summer impacts'!B138</f>
        <v>0.163054733501897</v>
      </c>
      <c r="C137" s="1">
        <f>'r_in_303a.02 summer impacts'!C138</f>
        <v>0.15074142839339499</v>
      </c>
      <c r="D137" s="1" t="str">
        <f>'r_in_303a.02 summer impacts'!D138</f>
        <v>tou_period_fOff-Peak:participant:rt_dum</v>
      </c>
      <c r="E137" s="1" t="str">
        <f>'r_in_303a.02 summer impacts'!E138</f>
        <v>Summer</v>
      </c>
      <c r="F137" s="1" t="str">
        <f>'r_in_303a.02 summer impacts'!F138</f>
        <v>Parts_RT_Conts_RCT_all</v>
      </c>
      <c r="G137" s="1">
        <f>'r_in_303a.02 summer impacts'!G138</f>
        <v>10</v>
      </c>
      <c r="H137" s="1">
        <f>'r_in_303a.02 summer impacts'!H138</f>
        <v>1.6448558629446799</v>
      </c>
      <c r="I137" s="1">
        <f>'r_in_303a.02 summer impacts'!I138</f>
        <v>0.26820153438147698</v>
      </c>
      <c r="J137" s="1" t="str">
        <f>'r_in_303a.02 summer impacts'!J138</f>
        <v>Off-Peak</v>
      </c>
      <c r="K137" s="1" t="str">
        <f>'r_in_303a.02 summer impacts'!K138</f>
        <v>Base Impact</v>
      </c>
      <c r="L137" s="1" t="str">
        <f>'r_in_303a.02 summer impacts'!L138</f>
        <v>no_event</v>
      </c>
      <c r="N137" s="1" t="str">
        <f t="shared" si="6"/>
        <v>all</v>
      </c>
      <c r="O137" s="1" t="str">
        <f t="shared" si="7"/>
        <v>Parts_RT_Conts_RCT</v>
      </c>
      <c r="Q137" s="1" t="str">
        <f t="shared" si="8"/>
        <v>all_Parts_RT_Conts_RCT_Summer_Base Impact_no_event_Off-Peak</v>
      </c>
    </row>
    <row r="138" spans="1:17" x14ac:dyDescent="0.2">
      <c r="A138" s="1">
        <f>'r_in_303a.02 summer impacts'!A139</f>
        <v>-0.14009900143627399</v>
      </c>
      <c r="B138" s="1">
        <f>'r_in_303a.02 summer impacts'!B139</f>
        <v>9.6335185732623799E-2</v>
      </c>
      <c r="C138" s="1">
        <f>'r_in_303a.02 summer impacts'!C139</f>
        <v>0.14586723329547899</v>
      </c>
      <c r="D138" s="1" t="str">
        <f>'r_in_303a.02 summer impacts'!D139</f>
        <v>tou_period_fOn-Peak:participant:rt_dum</v>
      </c>
      <c r="E138" s="1" t="str">
        <f>'r_in_303a.02 summer impacts'!E139</f>
        <v>Summer</v>
      </c>
      <c r="F138" s="1" t="str">
        <f>'r_in_303a.02 summer impacts'!F139</f>
        <v>Parts_RT_Conts_RCT_all</v>
      </c>
      <c r="G138" s="1">
        <f>'r_in_303a.02 summer impacts'!G139</f>
        <v>10</v>
      </c>
      <c r="H138" s="1">
        <f>'r_in_303a.02 summer impacts'!H139</f>
        <v>1.6448558629446799</v>
      </c>
      <c r="I138" s="1">
        <f>'r_in_303a.02 summer impacts'!I139</f>
        <v>0.15845749506017101</v>
      </c>
      <c r="J138" s="1" t="str">
        <f>'r_in_303a.02 summer impacts'!J139</f>
        <v>On-Peak</v>
      </c>
      <c r="K138" s="1" t="str">
        <f>'r_in_303a.02 summer impacts'!K139</f>
        <v>Base Impact</v>
      </c>
      <c r="L138" s="1" t="str">
        <f>'r_in_303a.02 summer impacts'!L139</f>
        <v>no_event</v>
      </c>
      <c r="N138" s="1" t="str">
        <f t="shared" si="6"/>
        <v>all</v>
      </c>
      <c r="O138" s="1" t="str">
        <f t="shared" si="7"/>
        <v>Parts_RT_Conts_RCT</v>
      </c>
      <c r="Q138" s="1" t="str">
        <f t="shared" si="8"/>
        <v>all_Parts_RT_Conts_RCT_Summer_Base Impact_no_event_On-Peak</v>
      </c>
    </row>
    <row r="139" spans="1:17" x14ac:dyDescent="0.2">
      <c r="A139" s="1">
        <f>'r_in_303a.02 summer impacts'!A140</f>
        <v>0.22224355983986299</v>
      </c>
      <c r="B139" s="1">
        <f>'r_in_303a.02 summer impacts'!B140</f>
        <v>0.34068359490878097</v>
      </c>
      <c r="C139" s="1">
        <f>'r_in_303a.02 summer impacts'!C140</f>
        <v>0.51417825047047405</v>
      </c>
      <c r="D139" s="1" t="str">
        <f>'r_in_303a.02 summer impacts'!D140</f>
        <v>tou_period_fWeekend Off-Peak:participant:rt_dum</v>
      </c>
      <c r="E139" s="1" t="str">
        <f>'r_in_303a.02 summer impacts'!E140</f>
        <v>Summer</v>
      </c>
      <c r="F139" s="1" t="str">
        <f>'r_in_303a.02 summer impacts'!F140</f>
        <v>Parts_RT_Conts_RCT_all</v>
      </c>
      <c r="G139" s="1">
        <f>'r_in_303a.02 summer impacts'!G140</f>
        <v>10</v>
      </c>
      <c r="H139" s="1">
        <f>'r_in_303a.02 summer impacts'!H140</f>
        <v>1.6448558629446799</v>
      </c>
      <c r="I139" s="1">
        <f>'r_in_303a.02 summer impacts'!I140</f>
        <v>0.56037540849477696</v>
      </c>
      <c r="J139" s="1" t="str">
        <f>'r_in_303a.02 summer impacts'!J140</f>
        <v>Weekend Off-Peak</v>
      </c>
      <c r="K139" s="1" t="str">
        <f>'r_in_303a.02 summer impacts'!K140</f>
        <v>Base Impact</v>
      </c>
      <c r="L139" s="1" t="str">
        <f>'r_in_303a.02 summer impacts'!L140</f>
        <v>no_event</v>
      </c>
      <c r="N139" s="1" t="str">
        <f t="shared" si="6"/>
        <v>all</v>
      </c>
      <c r="O139" s="1" t="str">
        <f t="shared" si="7"/>
        <v>Parts_RT_Conts_RCT</v>
      </c>
      <c r="Q139" s="1" t="str">
        <f t="shared" si="8"/>
        <v>all_Parts_RT_Conts_RCT_Summer_Base Impact_no_event_Weekend Off-Peak</v>
      </c>
    </row>
    <row r="140" spans="1:17" x14ac:dyDescent="0.2">
      <c r="A140" s="1">
        <f>'r_in_303a.02 summer impacts'!A141</f>
        <v>-0.29296909166381702</v>
      </c>
      <c r="B140" s="1">
        <f>'r_in_303a.02 summer impacts'!B141</f>
        <v>0.209309858341758</v>
      </c>
      <c r="C140" s="1">
        <f>'r_in_303a.02 summer impacts'!C141</f>
        <v>0.161606372879045</v>
      </c>
      <c r="D140" s="1" t="str">
        <f>'r_in_303a.02 summer impacts'!D141</f>
        <v>tou_period_fMid-Peak:participant:rt_dum:focus_grp_engage_dummy</v>
      </c>
      <c r="E140" s="1" t="str">
        <f>'r_in_303a.02 summer impacts'!E141</f>
        <v>Summer</v>
      </c>
      <c r="F140" s="1" t="str">
        <f>'r_in_303a.02 summer impacts'!F141</f>
        <v>Parts_RT_Conts_RCT_all</v>
      </c>
      <c r="G140" s="1">
        <f>'r_in_303a.02 summer impacts'!G141</f>
        <v>10</v>
      </c>
      <c r="H140" s="1">
        <f>'r_in_303a.02 summer impacts'!H141</f>
        <v>1.6448558629446799</v>
      </c>
      <c r="I140" s="1">
        <f>'r_in_303a.02 summer impacts'!I141</f>
        <v>0.34428454766555999</v>
      </c>
      <c r="J140" s="1" t="str">
        <f>'r_in_303a.02 summer impacts'!J141</f>
        <v>Mid-Peak</v>
      </c>
      <c r="K140" s="1" t="str">
        <f>'r_in_303a.02 summer impacts'!K141</f>
        <v>focus_grp_engage_dummy</v>
      </c>
      <c r="L140" s="1" t="str">
        <f>'r_in_303a.02 summer impacts'!L141</f>
        <v>focus_grp</v>
      </c>
      <c r="N140" s="1" t="str">
        <f t="shared" si="6"/>
        <v>all</v>
      </c>
      <c r="O140" s="1" t="str">
        <f t="shared" si="7"/>
        <v>Parts_RT_Conts_RCT</v>
      </c>
      <c r="Q140" s="1" t="str">
        <f t="shared" si="8"/>
        <v>all_Parts_RT_Conts_RCT_Summer_focus_grp_engage_dummy_focus_grp_Mid-Peak</v>
      </c>
    </row>
    <row r="141" spans="1:17" x14ac:dyDescent="0.2">
      <c r="A141" s="1">
        <f>'r_in_303a.02 summer impacts'!A142</f>
        <v>3.2748692547679599E-2</v>
      </c>
      <c r="B141" s="1">
        <f>'r_in_303a.02 summer impacts'!B142</f>
        <v>0.36524078224247403</v>
      </c>
      <c r="C141" s="1">
        <f>'r_in_303a.02 summer impacts'!C142</f>
        <v>0.928554809927991</v>
      </c>
      <c r="D141" s="1" t="str">
        <f>'r_in_303a.02 summer impacts'!D142</f>
        <v>tou_period_fOff-Peak:participant:rt_dum:focus_grp_engage_dummy</v>
      </c>
      <c r="E141" s="1" t="str">
        <f>'r_in_303a.02 summer impacts'!E142</f>
        <v>Summer</v>
      </c>
      <c r="F141" s="1" t="str">
        <f>'r_in_303a.02 summer impacts'!F142</f>
        <v>Parts_RT_Conts_RCT_all</v>
      </c>
      <c r="G141" s="1">
        <f>'r_in_303a.02 summer impacts'!G142</f>
        <v>10</v>
      </c>
      <c r="H141" s="1">
        <f>'r_in_303a.02 summer impacts'!H142</f>
        <v>1.6448558629446799</v>
      </c>
      <c r="I141" s="1">
        <f>'r_in_303a.02 summer impacts'!I142</f>
        <v>0.60076844205803304</v>
      </c>
      <c r="J141" s="1" t="str">
        <f>'r_in_303a.02 summer impacts'!J142</f>
        <v>Off-Peak</v>
      </c>
      <c r="K141" s="1" t="str">
        <f>'r_in_303a.02 summer impacts'!K142</f>
        <v>focus_grp_engage_dummy</v>
      </c>
      <c r="L141" s="1" t="str">
        <f>'r_in_303a.02 summer impacts'!L142</f>
        <v>focus_grp</v>
      </c>
      <c r="N141" s="1" t="str">
        <f t="shared" si="6"/>
        <v>all</v>
      </c>
      <c r="O141" s="1" t="str">
        <f t="shared" si="7"/>
        <v>Parts_RT_Conts_RCT</v>
      </c>
      <c r="Q141" s="1" t="str">
        <f t="shared" si="8"/>
        <v>all_Parts_RT_Conts_RCT_Summer_focus_grp_engage_dummy_focus_grp_Off-Peak</v>
      </c>
    </row>
    <row r="142" spans="1:17" x14ac:dyDescent="0.2">
      <c r="A142" s="1">
        <f>'r_in_303a.02 summer impacts'!A143</f>
        <v>-0.74496095882558699</v>
      </c>
      <c r="B142" s="1">
        <f>'r_in_303a.02 summer impacts'!B143</f>
        <v>0.30098415274419399</v>
      </c>
      <c r="C142" s="1">
        <f>'r_in_303a.02 summer impacts'!C143</f>
        <v>1.33207381735945E-2</v>
      </c>
      <c r="D142" s="1" t="str">
        <f>'r_in_303a.02 summer impacts'!D143</f>
        <v>tou_period_fOn-Peak:participant:rt_dum:focus_grp_engage_dummy</v>
      </c>
      <c r="E142" s="1" t="str">
        <f>'r_in_303a.02 summer impacts'!E143</f>
        <v>Summer</v>
      </c>
      <c r="F142" s="1" t="str">
        <f>'r_in_303a.02 summer impacts'!F143</f>
        <v>Parts_RT_Conts_RCT_all</v>
      </c>
      <c r="G142" s="1">
        <f>'r_in_303a.02 summer impacts'!G143</f>
        <v>10</v>
      </c>
      <c r="H142" s="1">
        <f>'r_in_303a.02 summer impacts'!H143</f>
        <v>1.6448558629446799</v>
      </c>
      <c r="I142" s="1">
        <f>'r_in_303a.02 summer impacts'!I143</f>
        <v>0.495075548294723</v>
      </c>
      <c r="J142" s="1" t="str">
        <f>'r_in_303a.02 summer impacts'!J143</f>
        <v>On-Peak</v>
      </c>
      <c r="K142" s="1" t="str">
        <f>'r_in_303a.02 summer impacts'!K143</f>
        <v>focus_grp_engage_dummy</v>
      </c>
      <c r="L142" s="1" t="str">
        <f>'r_in_303a.02 summer impacts'!L143</f>
        <v>focus_grp</v>
      </c>
      <c r="N142" s="1" t="str">
        <f t="shared" si="6"/>
        <v>all</v>
      </c>
      <c r="O142" s="1" t="str">
        <f t="shared" si="7"/>
        <v>Parts_RT_Conts_RCT</v>
      </c>
      <c r="Q142" s="1" t="str">
        <f t="shared" si="8"/>
        <v>all_Parts_RT_Conts_RCT_Summer_focus_grp_engage_dummy_focus_grp_On-Peak</v>
      </c>
    </row>
    <row r="143" spans="1:17" x14ac:dyDescent="0.2">
      <c r="A143" s="1">
        <f>'r_in_303a.02 summer impacts'!A144</f>
        <v>-1.2508885907373399</v>
      </c>
      <c r="B143" s="1">
        <f>'r_in_303a.02 summer impacts'!B144</f>
        <v>0.79502222713778603</v>
      </c>
      <c r="C143" s="1">
        <f>'r_in_303a.02 summer impacts'!C144</f>
        <v>0.115626511200121</v>
      </c>
      <c r="D143" s="1" t="str">
        <f>'r_in_303a.02 summer impacts'!D144</f>
        <v>tou_period_fWeekend Off-Peak:participant:rt_dum:focus_grp_engage_dummy</v>
      </c>
      <c r="E143" s="1" t="str">
        <f>'r_in_303a.02 summer impacts'!E144</f>
        <v>Summer</v>
      </c>
      <c r="F143" s="1" t="str">
        <f>'r_in_303a.02 summer impacts'!F144</f>
        <v>Parts_RT_Conts_RCT_all</v>
      </c>
      <c r="G143" s="1">
        <f>'r_in_303a.02 summer impacts'!G144</f>
        <v>10</v>
      </c>
      <c r="H143" s="1">
        <f>'r_in_303a.02 summer impacts'!H144</f>
        <v>1.6448558629446799</v>
      </c>
      <c r="I143" s="1">
        <f>'r_in_303a.02 summer impacts'!I144</f>
        <v>1.3076969714789199</v>
      </c>
      <c r="J143" s="1" t="str">
        <f>'r_in_303a.02 summer impacts'!J144</f>
        <v>Weekend Off-Peak</v>
      </c>
      <c r="K143" s="1" t="str">
        <f>'r_in_303a.02 summer impacts'!K144</f>
        <v>focus_grp_engage_dummy</v>
      </c>
      <c r="L143" s="1" t="str">
        <f>'r_in_303a.02 summer impacts'!L144</f>
        <v>focus_grp</v>
      </c>
      <c r="N143" s="1" t="str">
        <f t="shared" si="6"/>
        <v>all</v>
      </c>
      <c r="O143" s="1" t="str">
        <f t="shared" si="7"/>
        <v>Parts_RT_Conts_RCT</v>
      </c>
      <c r="Q143" s="1" t="str">
        <f t="shared" si="8"/>
        <v>all_Parts_RT_Conts_RCT_Summer_focus_grp_engage_dummy_focus_grp_Weekend Off-Peak</v>
      </c>
    </row>
    <row r="144" spans="1:17" x14ac:dyDescent="0.2">
      <c r="A144" s="1">
        <f>'r_in_303a.02 summer impacts'!A145</f>
        <v>1.21489940158707E-2</v>
      </c>
      <c r="B144" s="1">
        <f>'r_in_303a.02 summer impacts'!B145</f>
        <v>0.15393701222963199</v>
      </c>
      <c r="C144" s="1">
        <f>'r_in_303a.02 summer impacts'!C145</f>
        <v>0.93709480565881398</v>
      </c>
      <c r="D144" s="1" t="str">
        <f>'r_in_303a.02 summer impacts'!D145</f>
        <v>tou_period_fMid-Peak:participant:rt_dum:ko_breakfast_engage_dummy</v>
      </c>
      <c r="E144" s="1" t="str">
        <f>'r_in_303a.02 summer impacts'!E145</f>
        <v>Summer</v>
      </c>
      <c r="F144" s="1" t="str">
        <f>'r_in_303a.02 summer impacts'!F145</f>
        <v>Parts_RT_Conts_RCT_all</v>
      </c>
      <c r="G144" s="1">
        <f>'r_in_303a.02 summer impacts'!G145</f>
        <v>10</v>
      </c>
      <c r="H144" s="1">
        <f>'r_in_303a.02 summer impacts'!H145</f>
        <v>1.6448558629446799</v>
      </c>
      <c r="I144" s="1">
        <f>'r_in_303a.02 summer impacts'!I145</f>
        <v>0.25320419709009601</v>
      </c>
      <c r="J144" s="1" t="str">
        <f>'r_in_303a.02 summer impacts'!J145</f>
        <v>Mid-Peak</v>
      </c>
      <c r="K144" s="1" t="str">
        <f>'r_in_303a.02 summer impacts'!K145</f>
        <v>ko_breakfast_engage_dummy</v>
      </c>
      <c r="L144" s="1" t="str">
        <f>'r_in_303a.02 summer impacts'!L145</f>
        <v>ko_breakfast</v>
      </c>
      <c r="N144" s="1" t="str">
        <f t="shared" si="6"/>
        <v>all</v>
      </c>
      <c r="O144" s="1" t="str">
        <f t="shared" si="7"/>
        <v>Parts_RT_Conts_RCT</v>
      </c>
      <c r="Q144" s="1" t="str">
        <f t="shared" si="8"/>
        <v>all_Parts_RT_Conts_RCT_Summer_ko_breakfast_engage_dummy_ko_breakfast_Mid-Peak</v>
      </c>
    </row>
    <row r="145" spans="1:17" x14ac:dyDescent="0.2">
      <c r="A145" s="1">
        <f>'r_in_303a.02 summer impacts'!A146</f>
        <v>-7.7198036246720295E-2</v>
      </c>
      <c r="B145" s="1">
        <f>'r_in_303a.02 summer impacts'!B146</f>
        <v>0.28163587080570202</v>
      </c>
      <c r="C145" s="1">
        <f>'r_in_303a.02 summer impacts'!C146</f>
        <v>0.78400337096295802</v>
      </c>
      <c r="D145" s="1" t="str">
        <f>'r_in_303a.02 summer impacts'!D146</f>
        <v>tou_period_fOff-Peak:participant:rt_dum:ko_breakfast_engage_dummy</v>
      </c>
      <c r="E145" s="1" t="str">
        <f>'r_in_303a.02 summer impacts'!E146</f>
        <v>Summer</v>
      </c>
      <c r="F145" s="1" t="str">
        <f>'r_in_303a.02 summer impacts'!F146</f>
        <v>Parts_RT_Conts_RCT_all</v>
      </c>
      <c r="G145" s="1">
        <f>'r_in_303a.02 summer impacts'!G146</f>
        <v>10</v>
      </c>
      <c r="H145" s="1">
        <f>'r_in_303a.02 summer impacts'!H146</f>
        <v>1.6448558629446799</v>
      </c>
      <c r="I145" s="1">
        <f>'r_in_303a.02 summer impacts'!I146</f>
        <v>0.46325041331028699</v>
      </c>
      <c r="J145" s="1" t="str">
        <f>'r_in_303a.02 summer impacts'!J146</f>
        <v>Off-Peak</v>
      </c>
      <c r="K145" s="1" t="str">
        <f>'r_in_303a.02 summer impacts'!K146</f>
        <v>ko_breakfast_engage_dummy</v>
      </c>
      <c r="L145" s="1" t="str">
        <f>'r_in_303a.02 summer impacts'!L146</f>
        <v>ko_breakfast</v>
      </c>
      <c r="N145" s="1" t="str">
        <f t="shared" si="6"/>
        <v>all</v>
      </c>
      <c r="O145" s="1" t="str">
        <f t="shared" si="7"/>
        <v>Parts_RT_Conts_RCT</v>
      </c>
      <c r="Q145" s="1" t="str">
        <f t="shared" si="8"/>
        <v>all_Parts_RT_Conts_RCT_Summer_ko_breakfast_engage_dummy_ko_breakfast_Off-Peak</v>
      </c>
    </row>
    <row r="146" spans="1:17" x14ac:dyDescent="0.2">
      <c r="A146" s="1">
        <f>'r_in_303a.02 summer impacts'!A147</f>
        <v>0.18011236002252001</v>
      </c>
      <c r="B146" s="1">
        <f>'r_in_303a.02 summer impacts'!B147</f>
        <v>0.21690816871147001</v>
      </c>
      <c r="C146" s="1">
        <f>'r_in_303a.02 summer impacts'!C147</f>
        <v>0.40633428013906803</v>
      </c>
      <c r="D146" s="1" t="str">
        <f>'r_in_303a.02 summer impacts'!D147</f>
        <v>tou_period_fOn-Peak:participant:rt_dum:ko_breakfast_engage_dummy</v>
      </c>
      <c r="E146" s="1" t="str">
        <f>'r_in_303a.02 summer impacts'!E147</f>
        <v>Summer</v>
      </c>
      <c r="F146" s="1" t="str">
        <f>'r_in_303a.02 summer impacts'!F147</f>
        <v>Parts_RT_Conts_RCT_all</v>
      </c>
      <c r="G146" s="1">
        <f>'r_in_303a.02 summer impacts'!G147</f>
        <v>10</v>
      </c>
      <c r="H146" s="1">
        <f>'r_in_303a.02 summer impacts'!H147</f>
        <v>1.6448558629446799</v>
      </c>
      <c r="I146" s="1">
        <f>'r_in_303a.02 summer impacts'!I147</f>
        <v>0.35678267302565397</v>
      </c>
      <c r="J146" s="1" t="str">
        <f>'r_in_303a.02 summer impacts'!J147</f>
        <v>On-Peak</v>
      </c>
      <c r="K146" s="1" t="str">
        <f>'r_in_303a.02 summer impacts'!K147</f>
        <v>ko_breakfast_engage_dummy</v>
      </c>
      <c r="L146" s="1" t="str">
        <f>'r_in_303a.02 summer impacts'!L147</f>
        <v>ko_breakfast</v>
      </c>
      <c r="N146" s="1" t="str">
        <f t="shared" si="6"/>
        <v>all</v>
      </c>
      <c r="O146" s="1" t="str">
        <f t="shared" si="7"/>
        <v>Parts_RT_Conts_RCT</v>
      </c>
      <c r="Q146" s="1" t="str">
        <f t="shared" si="8"/>
        <v>all_Parts_RT_Conts_RCT_Summer_ko_breakfast_engage_dummy_ko_breakfast_On-Peak</v>
      </c>
    </row>
    <row r="147" spans="1:17" x14ac:dyDescent="0.2">
      <c r="A147" s="1">
        <f>'r_in_303a.02 summer impacts'!A148</f>
        <v>0.172446296935998</v>
      </c>
      <c r="B147" s="1">
        <f>'r_in_303a.02 summer impacts'!B148</f>
        <v>0.58930782130359904</v>
      </c>
      <c r="C147" s="1">
        <f>'r_in_303a.02 summer impacts'!C148</f>
        <v>0.76980876750301297</v>
      </c>
      <c r="D147" s="1" t="str">
        <f>'r_in_303a.02 summer impacts'!D148</f>
        <v>tou_period_fWeekend Off-Peak:participant:rt_dum:ko_breakfast_engage_dummy</v>
      </c>
      <c r="E147" s="1" t="str">
        <f>'r_in_303a.02 summer impacts'!E148</f>
        <v>Summer</v>
      </c>
      <c r="F147" s="1" t="str">
        <f>'r_in_303a.02 summer impacts'!F148</f>
        <v>Parts_RT_Conts_RCT_all</v>
      </c>
      <c r="G147" s="1">
        <f>'r_in_303a.02 summer impacts'!G148</f>
        <v>10</v>
      </c>
      <c r="H147" s="1">
        <f>'r_in_303a.02 summer impacts'!H148</f>
        <v>1.6448558629446799</v>
      </c>
      <c r="I147" s="1">
        <f>'r_in_303a.02 summer impacts'!I148</f>
        <v>0.96932642495037802</v>
      </c>
      <c r="J147" s="1" t="str">
        <f>'r_in_303a.02 summer impacts'!J148</f>
        <v>Weekend Off-Peak</v>
      </c>
      <c r="K147" s="1" t="str">
        <f>'r_in_303a.02 summer impacts'!K148</f>
        <v>ko_breakfast_engage_dummy</v>
      </c>
      <c r="L147" s="1" t="str">
        <f>'r_in_303a.02 summer impacts'!L148</f>
        <v>ko_breakfast</v>
      </c>
      <c r="N147" s="1" t="str">
        <f t="shared" si="6"/>
        <v>all</v>
      </c>
      <c r="O147" s="1" t="str">
        <f t="shared" si="7"/>
        <v>Parts_RT_Conts_RCT</v>
      </c>
      <c r="Q147" s="1" t="str">
        <f t="shared" si="8"/>
        <v>all_Parts_RT_Conts_RCT_Summer_ko_breakfast_engage_dummy_ko_breakfast_Weekend Off-Peak</v>
      </c>
    </row>
    <row r="148" spans="1:17" x14ac:dyDescent="0.2">
      <c r="A148" s="1">
        <f>'r_in_303a.02 summer impacts'!A149</f>
        <v>-0.61123854005297595</v>
      </c>
      <c r="B148" s="1">
        <f>'r_in_303a.02 summer impacts'!B149</f>
        <v>0.24896890655666401</v>
      </c>
      <c r="C148" s="1">
        <f>'r_in_303a.02 summer impacts'!C149</f>
        <v>1.4085578630815099E-2</v>
      </c>
      <c r="D148" s="1" t="str">
        <f>'r_in_303a.02 summer impacts'!D149</f>
        <v>tou_period_fMid-Peak:participant:rt_dum:open_house_engage_dummy</v>
      </c>
      <c r="E148" s="1" t="str">
        <f>'r_in_303a.02 summer impacts'!E149</f>
        <v>Summer</v>
      </c>
      <c r="F148" s="1" t="str">
        <f>'r_in_303a.02 summer impacts'!F149</f>
        <v>Parts_RT_Conts_RCT_all</v>
      </c>
      <c r="G148" s="1">
        <f>'r_in_303a.02 summer impacts'!G149</f>
        <v>10</v>
      </c>
      <c r="H148" s="1">
        <f>'r_in_303a.02 summer impacts'!H149</f>
        <v>1.6448558629446799</v>
      </c>
      <c r="I148" s="1">
        <f>'r_in_303a.02 summer impacts'!I149</f>
        <v>0.40951796564065301</v>
      </c>
      <c r="J148" s="1" t="str">
        <f>'r_in_303a.02 summer impacts'!J149</f>
        <v>Mid-Peak</v>
      </c>
      <c r="K148" s="1" t="str">
        <f>'r_in_303a.02 summer impacts'!K149</f>
        <v>open_house_engage_dummy</v>
      </c>
      <c r="L148" s="1" t="str">
        <f>'r_in_303a.02 summer impacts'!L149</f>
        <v>open_house</v>
      </c>
      <c r="N148" s="1" t="str">
        <f t="shared" si="6"/>
        <v>all</v>
      </c>
      <c r="O148" s="1" t="str">
        <f t="shared" si="7"/>
        <v>Parts_RT_Conts_RCT</v>
      </c>
      <c r="Q148" s="1" t="str">
        <f t="shared" si="8"/>
        <v>all_Parts_RT_Conts_RCT_Summer_open_house_engage_dummy_open_house_Mid-Peak</v>
      </c>
    </row>
    <row r="149" spans="1:17" x14ac:dyDescent="0.2">
      <c r="A149" s="1">
        <f>'r_in_303a.02 summer impacts'!A150</f>
        <v>-1.3191697543429599</v>
      </c>
      <c r="B149" s="1">
        <f>'r_in_303a.02 summer impacts'!B150</f>
        <v>0.44803923458176897</v>
      </c>
      <c r="C149" s="1">
        <f>'r_in_303a.02 summer impacts'!C150</f>
        <v>3.2367870585766202E-3</v>
      </c>
      <c r="D149" s="1" t="str">
        <f>'r_in_303a.02 summer impacts'!D150</f>
        <v>tou_period_fOff-Peak:participant:rt_dum:open_house_engage_dummy</v>
      </c>
      <c r="E149" s="1" t="str">
        <f>'r_in_303a.02 summer impacts'!E150</f>
        <v>Summer</v>
      </c>
      <c r="F149" s="1" t="str">
        <f>'r_in_303a.02 summer impacts'!F150</f>
        <v>Parts_RT_Conts_RCT_all</v>
      </c>
      <c r="G149" s="1">
        <f>'r_in_303a.02 summer impacts'!G150</f>
        <v>10</v>
      </c>
      <c r="H149" s="1">
        <f>'r_in_303a.02 summer impacts'!H150</f>
        <v>1.6448558629446799</v>
      </c>
      <c r="I149" s="1">
        <f>'r_in_303a.02 summer impacts'!I150</f>
        <v>0.73695996183106804</v>
      </c>
      <c r="J149" s="1" t="str">
        <f>'r_in_303a.02 summer impacts'!J150</f>
        <v>Off-Peak</v>
      </c>
      <c r="K149" s="1" t="str">
        <f>'r_in_303a.02 summer impacts'!K150</f>
        <v>open_house_engage_dummy</v>
      </c>
      <c r="L149" s="1" t="str">
        <f>'r_in_303a.02 summer impacts'!L150</f>
        <v>open_house</v>
      </c>
      <c r="N149" s="1" t="str">
        <f t="shared" si="6"/>
        <v>all</v>
      </c>
      <c r="O149" s="1" t="str">
        <f t="shared" si="7"/>
        <v>Parts_RT_Conts_RCT</v>
      </c>
      <c r="Q149" s="1" t="str">
        <f t="shared" si="8"/>
        <v>all_Parts_RT_Conts_RCT_Summer_open_house_engage_dummy_open_house_Off-Peak</v>
      </c>
    </row>
    <row r="150" spans="1:17" x14ac:dyDescent="0.2">
      <c r="A150" s="1">
        <f>'r_in_303a.02 summer impacts'!A151</f>
        <v>-0.59119723143758895</v>
      </c>
      <c r="B150" s="1">
        <f>'r_in_303a.02 summer impacts'!B151</f>
        <v>0.26859239754919001</v>
      </c>
      <c r="C150" s="1">
        <f>'r_in_303a.02 summer impacts'!C151</f>
        <v>2.77296732428358E-2</v>
      </c>
      <c r="D150" s="1" t="str">
        <f>'r_in_303a.02 summer impacts'!D151</f>
        <v>tou_period_fOn-Peak:participant:rt_dum:open_house_engage_dummy</v>
      </c>
      <c r="E150" s="1" t="str">
        <f>'r_in_303a.02 summer impacts'!E151</f>
        <v>Summer</v>
      </c>
      <c r="F150" s="1" t="str">
        <f>'r_in_303a.02 summer impacts'!F151</f>
        <v>Parts_RT_Conts_RCT_all</v>
      </c>
      <c r="G150" s="1">
        <f>'r_in_303a.02 summer impacts'!G151</f>
        <v>10</v>
      </c>
      <c r="H150" s="1">
        <f>'r_in_303a.02 summer impacts'!H151</f>
        <v>1.6448558629446799</v>
      </c>
      <c r="I150" s="1">
        <f>'r_in_303a.02 summer impacts'!I151</f>
        <v>0.44179577985115198</v>
      </c>
      <c r="J150" s="1" t="str">
        <f>'r_in_303a.02 summer impacts'!J151</f>
        <v>On-Peak</v>
      </c>
      <c r="K150" s="1" t="str">
        <f>'r_in_303a.02 summer impacts'!K151</f>
        <v>open_house_engage_dummy</v>
      </c>
      <c r="L150" s="1" t="str">
        <f>'r_in_303a.02 summer impacts'!L151</f>
        <v>open_house</v>
      </c>
      <c r="N150" s="1" t="str">
        <f t="shared" si="6"/>
        <v>all</v>
      </c>
      <c r="O150" s="1" t="str">
        <f t="shared" si="7"/>
        <v>Parts_RT_Conts_RCT</v>
      </c>
      <c r="Q150" s="1" t="str">
        <f t="shared" si="8"/>
        <v>all_Parts_RT_Conts_RCT_Summer_open_house_engage_dummy_open_house_On-Peak</v>
      </c>
    </row>
    <row r="151" spans="1:17" x14ac:dyDescent="0.2">
      <c r="A151" s="1">
        <f>'r_in_303a.02 summer impacts'!A152</f>
        <v>-2.53274869346646</v>
      </c>
      <c r="B151" s="1">
        <f>'r_in_303a.02 summer impacts'!B152</f>
        <v>0.878512230364208</v>
      </c>
      <c r="C151" s="1">
        <f>'r_in_303a.02 summer impacts'!C152</f>
        <v>3.9392269799517297E-3</v>
      </c>
      <c r="D151" s="1" t="str">
        <f>'r_in_303a.02 summer impacts'!D152</f>
        <v>tou_period_fWeekend Off-Peak:participant:rt_dum:open_house_engage_dummy</v>
      </c>
      <c r="E151" s="1" t="str">
        <f>'r_in_303a.02 summer impacts'!E152</f>
        <v>Summer</v>
      </c>
      <c r="F151" s="1" t="str">
        <f>'r_in_303a.02 summer impacts'!F152</f>
        <v>Parts_RT_Conts_RCT_all</v>
      </c>
      <c r="G151" s="1">
        <f>'r_in_303a.02 summer impacts'!G152</f>
        <v>10</v>
      </c>
      <c r="H151" s="1">
        <f>'r_in_303a.02 summer impacts'!H152</f>
        <v>1.6448558629446799</v>
      </c>
      <c r="I151" s="1">
        <f>'r_in_303a.02 summer impacts'!I152</f>
        <v>1.4450259927831699</v>
      </c>
      <c r="J151" s="1" t="str">
        <f>'r_in_303a.02 summer impacts'!J152</f>
        <v>Weekend Off-Peak</v>
      </c>
      <c r="K151" s="1" t="str">
        <f>'r_in_303a.02 summer impacts'!K152</f>
        <v>open_house_engage_dummy</v>
      </c>
      <c r="L151" s="1" t="str">
        <f>'r_in_303a.02 summer impacts'!L152</f>
        <v>open_house</v>
      </c>
      <c r="N151" s="1" t="str">
        <f t="shared" si="6"/>
        <v>all</v>
      </c>
      <c r="O151" s="1" t="str">
        <f t="shared" si="7"/>
        <v>Parts_RT_Conts_RCT</v>
      </c>
      <c r="Q151" s="1" t="str">
        <f t="shared" si="8"/>
        <v>all_Parts_RT_Conts_RCT_Summer_open_house_engage_dummy_open_house_Weekend Off-Peak</v>
      </c>
    </row>
    <row r="152" spans="1:17" x14ac:dyDescent="0.2">
      <c r="A152" s="1">
        <f>'r_in_303a.02 summer impacts'!A153</f>
        <v>-0.30284139402549198</v>
      </c>
      <c r="B152" s="1">
        <f>'r_in_303a.02 summer impacts'!B153</f>
        <v>0.27457646176635703</v>
      </c>
      <c r="C152" s="1">
        <f>'r_in_303a.02 summer impacts'!C153</f>
        <v>0.27005356203365899</v>
      </c>
      <c r="D152" s="1" t="str">
        <f>'r_in_303a.02 summer impacts'!D153</f>
        <v>tou_period_fMid-Peak:participant:rt_dum:picnic_engage_dummy</v>
      </c>
      <c r="E152" s="1" t="str">
        <f>'r_in_303a.02 summer impacts'!E153</f>
        <v>Summer</v>
      </c>
      <c r="F152" s="1" t="str">
        <f>'r_in_303a.02 summer impacts'!F153</f>
        <v>Parts_RT_Conts_RCT_all</v>
      </c>
      <c r="G152" s="1">
        <f>'r_in_303a.02 summer impacts'!G153</f>
        <v>10</v>
      </c>
      <c r="H152" s="1">
        <f>'r_in_303a.02 summer impacts'!H153</f>
        <v>1.6448558629446799</v>
      </c>
      <c r="I152" s="1">
        <f>'r_in_303a.02 summer impacts'!I153</f>
        <v>0.45163870296299702</v>
      </c>
      <c r="J152" s="1" t="str">
        <f>'r_in_303a.02 summer impacts'!J153</f>
        <v>Mid-Peak</v>
      </c>
      <c r="K152" s="1" t="str">
        <f>'r_in_303a.02 summer impacts'!K153</f>
        <v>picnic_engage_dummy</v>
      </c>
      <c r="L152" s="1" t="str">
        <f>'r_in_303a.02 summer impacts'!L153</f>
        <v>picnic</v>
      </c>
      <c r="N152" s="1" t="str">
        <f t="shared" si="6"/>
        <v>all</v>
      </c>
      <c r="O152" s="1" t="str">
        <f t="shared" si="7"/>
        <v>Parts_RT_Conts_RCT</v>
      </c>
      <c r="Q152" s="1" t="str">
        <f t="shared" si="8"/>
        <v>all_Parts_RT_Conts_RCT_Summer_picnic_engage_dummy_picnic_Mid-Peak</v>
      </c>
    </row>
    <row r="153" spans="1:17" x14ac:dyDescent="0.2">
      <c r="A153" s="1">
        <f>'r_in_303a.02 summer impacts'!A154</f>
        <v>-3.4586114141050402E-2</v>
      </c>
      <c r="B153" s="1">
        <f>'r_in_303a.02 summer impacts'!B154</f>
        <v>0.36481384169565201</v>
      </c>
      <c r="C153" s="1">
        <f>'r_in_303a.02 summer impacts'!C154</f>
        <v>0.92446987846706996</v>
      </c>
      <c r="D153" s="1" t="str">
        <f>'r_in_303a.02 summer impacts'!D154</f>
        <v>tou_period_fOff-Peak:participant:rt_dum:picnic_engage_dummy</v>
      </c>
      <c r="E153" s="1" t="str">
        <f>'r_in_303a.02 summer impacts'!E154</f>
        <v>Summer</v>
      </c>
      <c r="F153" s="1" t="str">
        <f>'r_in_303a.02 summer impacts'!F154</f>
        <v>Parts_RT_Conts_RCT_all</v>
      </c>
      <c r="G153" s="1">
        <f>'r_in_303a.02 summer impacts'!G154</f>
        <v>10</v>
      </c>
      <c r="H153" s="1">
        <f>'r_in_303a.02 summer impacts'!H154</f>
        <v>1.6448558629446799</v>
      </c>
      <c r="I153" s="1">
        <f>'r_in_303a.02 summer impacts'!I154</f>
        <v>0.60006618639646403</v>
      </c>
      <c r="J153" s="1" t="str">
        <f>'r_in_303a.02 summer impacts'!J154</f>
        <v>Off-Peak</v>
      </c>
      <c r="K153" s="1" t="str">
        <f>'r_in_303a.02 summer impacts'!K154</f>
        <v>picnic_engage_dummy</v>
      </c>
      <c r="L153" s="1" t="str">
        <f>'r_in_303a.02 summer impacts'!L154</f>
        <v>picnic</v>
      </c>
      <c r="N153" s="1" t="str">
        <f t="shared" si="6"/>
        <v>all</v>
      </c>
      <c r="O153" s="1" t="str">
        <f t="shared" si="7"/>
        <v>Parts_RT_Conts_RCT</v>
      </c>
      <c r="Q153" s="1" t="str">
        <f t="shared" si="8"/>
        <v>all_Parts_RT_Conts_RCT_Summer_picnic_engage_dummy_picnic_Off-Peak</v>
      </c>
    </row>
    <row r="154" spans="1:17" x14ac:dyDescent="0.2">
      <c r="A154" s="1">
        <f>'r_in_303a.02 summer impacts'!A155</f>
        <v>-9.5108762190264706E-2</v>
      </c>
      <c r="B154" s="1">
        <f>'r_in_303a.02 summer impacts'!B155</f>
        <v>0.20992230640874801</v>
      </c>
      <c r="C154" s="1">
        <f>'r_in_303a.02 summer impacts'!C155</f>
        <v>0.65050100969633196</v>
      </c>
      <c r="D154" s="1" t="str">
        <f>'r_in_303a.02 summer impacts'!D155</f>
        <v>tou_period_fOn-Peak:participant:rt_dum:picnic_engage_dummy</v>
      </c>
      <c r="E154" s="1" t="str">
        <f>'r_in_303a.02 summer impacts'!E155</f>
        <v>Summer</v>
      </c>
      <c r="F154" s="1" t="str">
        <f>'r_in_303a.02 summer impacts'!F155</f>
        <v>Parts_RT_Conts_RCT_all</v>
      </c>
      <c r="G154" s="1">
        <f>'r_in_303a.02 summer impacts'!G155</f>
        <v>10</v>
      </c>
      <c r="H154" s="1">
        <f>'r_in_303a.02 summer impacts'!H155</f>
        <v>1.6448558629446799</v>
      </c>
      <c r="I154" s="1">
        <f>'r_in_303a.02 summer impacts'!I155</f>
        <v>0.34529193645929801</v>
      </c>
      <c r="J154" s="1" t="str">
        <f>'r_in_303a.02 summer impacts'!J155</f>
        <v>On-Peak</v>
      </c>
      <c r="K154" s="1" t="str">
        <f>'r_in_303a.02 summer impacts'!K155</f>
        <v>picnic_engage_dummy</v>
      </c>
      <c r="L154" s="1" t="str">
        <f>'r_in_303a.02 summer impacts'!L155</f>
        <v>picnic</v>
      </c>
      <c r="N154" s="1" t="str">
        <f t="shared" si="6"/>
        <v>all</v>
      </c>
      <c r="O154" s="1" t="str">
        <f t="shared" si="7"/>
        <v>Parts_RT_Conts_RCT</v>
      </c>
      <c r="Q154" s="1" t="str">
        <f t="shared" si="8"/>
        <v>all_Parts_RT_Conts_RCT_Summer_picnic_engage_dummy_picnic_On-Peak</v>
      </c>
    </row>
    <row r="155" spans="1:17" x14ac:dyDescent="0.2">
      <c r="A155" s="1">
        <f>'r_in_303a.02 summer impacts'!A156</f>
        <v>-9.2264388261244501E-2</v>
      </c>
      <c r="B155" s="1">
        <f>'r_in_303a.02 summer impacts'!B156</f>
        <v>0.75193470848598498</v>
      </c>
      <c r="C155" s="1">
        <f>'r_in_303a.02 summer impacts'!C156</f>
        <v>0.90234259424277397</v>
      </c>
      <c r="D155" s="1" t="str">
        <f>'r_in_303a.02 summer impacts'!D156</f>
        <v>tou_period_fWeekend Off-Peak:participant:rt_dum:picnic_engage_dummy</v>
      </c>
      <c r="E155" s="1" t="str">
        <f>'r_in_303a.02 summer impacts'!E156</f>
        <v>Summer</v>
      </c>
      <c r="F155" s="1" t="str">
        <f>'r_in_303a.02 summer impacts'!F156</f>
        <v>Parts_RT_Conts_RCT_all</v>
      </c>
      <c r="G155" s="1">
        <f>'r_in_303a.02 summer impacts'!G156</f>
        <v>10</v>
      </c>
      <c r="H155" s="1">
        <f>'r_in_303a.02 summer impacts'!H156</f>
        <v>1.6448558629446799</v>
      </c>
      <c r="I155" s="1">
        <f>'r_in_303a.02 summer impacts'!I156</f>
        <v>1.23682421380477</v>
      </c>
      <c r="J155" s="1" t="str">
        <f>'r_in_303a.02 summer impacts'!J156</f>
        <v>Weekend Off-Peak</v>
      </c>
      <c r="K155" s="1" t="str">
        <f>'r_in_303a.02 summer impacts'!K156</f>
        <v>picnic_engage_dummy</v>
      </c>
      <c r="L155" s="1" t="str">
        <f>'r_in_303a.02 summer impacts'!L156</f>
        <v>picnic</v>
      </c>
      <c r="N155" s="1" t="str">
        <f t="shared" si="6"/>
        <v>all</v>
      </c>
      <c r="O155" s="1" t="str">
        <f t="shared" si="7"/>
        <v>Parts_RT_Conts_RCT</v>
      </c>
      <c r="Q155" s="1" t="str">
        <f t="shared" si="8"/>
        <v>all_Parts_RT_Conts_RCT_Summer_picnic_engage_dummy_picnic_Weekend Off-Peak</v>
      </c>
    </row>
    <row r="156" spans="1:17" x14ac:dyDescent="0.2">
      <c r="A156" s="1">
        <f>'r_in_303a.02 summer impacts'!A157</f>
        <v>-0.29633586379930099</v>
      </c>
      <c r="B156" s="1">
        <f>'r_in_303a.02 summer impacts'!B157</f>
        <v>0.225977959133349</v>
      </c>
      <c r="C156" s="1">
        <f>'r_in_303a.02 summer impacts'!C157</f>
        <v>0.189740482382974</v>
      </c>
      <c r="D156" s="1" t="str">
        <f>'r_in_303a.02 summer impacts'!D157</f>
        <v>total_attendee_impact_focus_grp</v>
      </c>
      <c r="E156" s="1" t="str">
        <f>'r_in_303a.02 summer impacts'!E157</f>
        <v>Summer</v>
      </c>
      <c r="F156" s="1" t="str">
        <f>'r_in_303a.02 summer impacts'!F157</f>
        <v>Parts_RT_Conts_RCT_all</v>
      </c>
      <c r="G156" s="1">
        <f>'r_in_303a.02 summer impacts'!G157</f>
        <v>10</v>
      </c>
      <c r="H156" s="1">
        <f>'r_in_303a.02 summer impacts'!H157</f>
        <v>1.6448558629446799</v>
      </c>
      <c r="I156" s="1">
        <f>'r_in_303a.02 summer impacts'!I157</f>
        <v>0.37170117097676197</v>
      </c>
      <c r="J156" s="1" t="str">
        <f>'r_in_303a.02 summer impacts'!J157</f>
        <v>Mid-Peak</v>
      </c>
      <c r="K156" s="1" t="str">
        <f>'r_in_303a.02 summer impacts'!K157</f>
        <v>Combined Impact</v>
      </c>
      <c r="L156" s="1" t="str">
        <f>'r_in_303a.02 summer impacts'!L157</f>
        <v>focus_grp</v>
      </c>
      <c r="N156" s="1" t="str">
        <f t="shared" si="6"/>
        <v>all</v>
      </c>
      <c r="O156" s="1" t="str">
        <f t="shared" si="7"/>
        <v>Parts_RT_Conts_RCT</v>
      </c>
      <c r="Q156" s="1" t="str">
        <f t="shared" si="8"/>
        <v>all_Parts_RT_Conts_RCT_Summer_Combined Impact_focus_grp_Mid-Peak</v>
      </c>
    </row>
    <row r="157" spans="1:17" x14ac:dyDescent="0.2">
      <c r="A157" s="1">
        <f>'r_in_303a.02 summer impacts'!A158</f>
        <v>0.26704516080419399</v>
      </c>
      <c r="B157" s="1">
        <f>'r_in_303a.02 summer impacts'!B158</f>
        <v>0.398463396710941</v>
      </c>
      <c r="C157" s="1">
        <f>'r_in_303a.02 summer impacts'!C158</f>
        <v>0.50273854136392004</v>
      </c>
      <c r="D157" s="1" t="str">
        <f>'r_in_303a.02 summer impacts'!D158</f>
        <v>total_attendee_impact_focus_grp</v>
      </c>
      <c r="E157" s="1" t="str">
        <f>'r_in_303a.02 summer impacts'!E158</f>
        <v>Summer</v>
      </c>
      <c r="F157" s="1" t="str">
        <f>'r_in_303a.02 summer impacts'!F158</f>
        <v>Parts_RT_Conts_RCT_all</v>
      </c>
      <c r="G157" s="1">
        <f>'r_in_303a.02 summer impacts'!G158</f>
        <v>10</v>
      </c>
      <c r="H157" s="1">
        <f>'r_in_303a.02 summer impacts'!H158</f>
        <v>1.6448558629446799</v>
      </c>
      <c r="I157" s="1">
        <f>'r_in_303a.02 summer impacts'!I158</f>
        <v>0.65541485424884205</v>
      </c>
      <c r="J157" s="1" t="str">
        <f>'r_in_303a.02 summer impacts'!J158</f>
        <v>Off-Peak</v>
      </c>
      <c r="K157" s="1" t="str">
        <f>'r_in_303a.02 summer impacts'!K158</f>
        <v>Combined Impact</v>
      </c>
      <c r="L157" s="1" t="str">
        <f>'r_in_303a.02 summer impacts'!L158</f>
        <v>focus_grp</v>
      </c>
      <c r="N157" s="1" t="str">
        <f t="shared" si="6"/>
        <v>all</v>
      </c>
      <c r="O157" s="1" t="str">
        <f t="shared" si="7"/>
        <v>Parts_RT_Conts_RCT</v>
      </c>
      <c r="Q157" s="1" t="str">
        <f t="shared" si="8"/>
        <v>all_Parts_RT_Conts_RCT_Summer_Combined Impact_focus_grp_Off-Peak</v>
      </c>
    </row>
    <row r="158" spans="1:17" x14ac:dyDescent="0.2">
      <c r="A158" s="1">
        <f>'r_in_303a.02 summer impacts'!A159</f>
        <v>-0.88505996026186196</v>
      </c>
      <c r="B158" s="1">
        <f>'r_in_303a.02 summer impacts'!B159</f>
        <v>0.31502381702709198</v>
      </c>
      <c r="C158" s="1">
        <f>'r_in_303a.02 summer impacts'!C159</f>
        <v>4.9619664743006404E-3</v>
      </c>
      <c r="D158" s="1" t="str">
        <f>'r_in_303a.02 summer impacts'!D159</f>
        <v>total_attendee_impact_focus_grp</v>
      </c>
      <c r="E158" s="1" t="str">
        <f>'r_in_303a.02 summer impacts'!E159</f>
        <v>Summer</v>
      </c>
      <c r="F158" s="1" t="str">
        <f>'r_in_303a.02 summer impacts'!F159</f>
        <v>Parts_RT_Conts_RCT_all</v>
      </c>
      <c r="G158" s="1">
        <f>'r_in_303a.02 summer impacts'!G159</f>
        <v>10</v>
      </c>
      <c r="H158" s="1">
        <f>'r_in_303a.02 summer impacts'!H159</f>
        <v>1.6448558629446799</v>
      </c>
      <c r="I158" s="1">
        <f>'r_in_303a.02 summer impacts'!I159</f>
        <v>0.51816877240422199</v>
      </c>
      <c r="J158" s="1" t="str">
        <f>'r_in_303a.02 summer impacts'!J159</f>
        <v>On-Peak</v>
      </c>
      <c r="K158" s="1" t="str">
        <f>'r_in_303a.02 summer impacts'!K159</f>
        <v>Combined Impact</v>
      </c>
      <c r="L158" s="1" t="str">
        <f>'r_in_303a.02 summer impacts'!L159</f>
        <v>focus_grp</v>
      </c>
      <c r="N158" s="1" t="str">
        <f t="shared" si="6"/>
        <v>all</v>
      </c>
      <c r="O158" s="1" t="str">
        <f t="shared" si="7"/>
        <v>Parts_RT_Conts_RCT</v>
      </c>
      <c r="Q158" s="1" t="str">
        <f t="shared" si="8"/>
        <v>all_Parts_RT_Conts_RCT_Summer_Combined Impact_focus_grp_On-Peak</v>
      </c>
    </row>
    <row r="159" spans="1:17" x14ac:dyDescent="0.2">
      <c r="A159" s="1">
        <f>'r_in_303a.02 summer impacts'!A160</f>
        <v>-1.0286450308974799</v>
      </c>
      <c r="B159" s="1">
        <f>'r_in_303a.02 summer impacts'!B160</f>
        <v>0.86294544554869601</v>
      </c>
      <c r="C159" s="1">
        <f>'r_in_303a.02 summer impacts'!C160</f>
        <v>0.23325527191897499</v>
      </c>
      <c r="D159" s="1" t="str">
        <f>'r_in_303a.02 summer impacts'!D160</f>
        <v>total_attendee_impact_focus_grp</v>
      </c>
      <c r="E159" s="1" t="str">
        <f>'r_in_303a.02 summer impacts'!E160</f>
        <v>Summer</v>
      </c>
      <c r="F159" s="1" t="str">
        <f>'r_in_303a.02 summer impacts'!F160</f>
        <v>Parts_RT_Conts_RCT_all</v>
      </c>
      <c r="G159" s="1">
        <f>'r_in_303a.02 summer impacts'!G160</f>
        <v>10</v>
      </c>
      <c r="H159" s="1">
        <f>'r_in_303a.02 summer impacts'!H160</f>
        <v>1.6448558629446799</v>
      </c>
      <c r="I159" s="1">
        <f>'r_in_303a.02 summer impacts'!I160</f>
        <v>1.41942087551218</v>
      </c>
      <c r="J159" s="1" t="str">
        <f>'r_in_303a.02 summer impacts'!J160</f>
        <v>Weekend Off-Peak</v>
      </c>
      <c r="K159" s="1" t="str">
        <f>'r_in_303a.02 summer impacts'!K160</f>
        <v>Combined Impact</v>
      </c>
      <c r="L159" s="1" t="str">
        <f>'r_in_303a.02 summer impacts'!L160</f>
        <v>focus_grp</v>
      </c>
      <c r="N159" s="1" t="str">
        <f t="shared" si="6"/>
        <v>all</v>
      </c>
      <c r="O159" s="1" t="str">
        <f t="shared" si="7"/>
        <v>Parts_RT_Conts_RCT</v>
      </c>
      <c r="Q159" s="1" t="str">
        <f t="shared" si="8"/>
        <v>all_Parts_RT_Conts_RCT_Summer_Combined Impact_focus_grp_Weekend Off-Peak</v>
      </c>
    </row>
    <row r="160" spans="1:17" x14ac:dyDescent="0.2">
      <c r="A160" s="1">
        <f>'r_in_303a.02 summer impacts'!A161</f>
        <v>8.7822218803871501E-3</v>
      </c>
      <c r="B160" s="1">
        <f>'r_in_303a.02 summer impacts'!B161</f>
        <v>0.16827658215108701</v>
      </c>
      <c r="C160" s="1">
        <f>'r_in_303a.02 summer impacts'!C161</f>
        <v>0.95837794570449597</v>
      </c>
      <c r="D160" s="1" t="str">
        <f>'r_in_303a.02 summer impacts'!D161</f>
        <v>total_attendee_impact_ko_breakfast</v>
      </c>
      <c r="E160" s="1" t="str">
        <f>'r_in_303a.02 summer impacts'!E161</f>
        <v>Summer</v>
      </c>
      <c r="F160" s="1" t="str">
        <f>'r_in_303a.02 summer impacts'!F161</f>
        <v>Parts_RT_Conts_RCT_all</v>
      </c>
      <c r="G160" s="1">
        <f>'r_in_303a.02 summer impacts'!G161</f>
        <v>10</v>
      </c>
      <c r="H160" s="1">
        <f>'r_in_303a.02 summer impacts'!H161</f>
        <v>1.6448558629446799</v>
      </c>
      <c r="I160" s="1">
        <f>'r_in_303a.02 summer impacts'!I161</f>
        <v>0.27679072274750699</v>
      </c>
      <c r="J160" s="1" t="str">
        <f>'r_in_303a.02 summer impacts'!J161</f>
        <v>Mid-Peak</v>
      </c>
      <c r="K160" s="1" t="str">
        <f>'r_in_303a.02 summer impacts'!K161</f>
        <v>Combined Impact</v>
      </c>
      <c r="L160" s="1" t="str">
        <f>'r_in_303a.02 summer impacts'!L161</f>
        <v>ko_breakfast</v>
      </c>
      <c r="N160" s="1" t="str">
        <f t="shared" si="6"/>
        <v>all</v>
      </c>
      <c r="O160" s="1" t="str">
        <f t="shared" si="7"/>
        <v>Parts_RT_Conts_RCT</v>
      </c>
      <c r="Q160" s="1" t="str">
        <f t="shared" si="8"/>
        <v>all_Parts_RT_Conts_RCT_Summer_Combined Impact_ko_breakfast_Mid-Peak</v>
      </c>
    </row>
    <row r="161" spans="1:17" x14ac:dyDescent="0.2">
      <c r="A161" s="1">
        <f>'r_in_303a.02 summer impacts'!A162</f>
        <v>0.15709843200979401</v>
      </c>
      <c r="B161" s="1">
        <f>'r_in_303a.02 summer impacts'!B162</f>
        <v>0.30618915559823601</v>
      </c>
      <c r="C161" s="1">
        <f>'r_in_303a.02 summer impacts'!C162</f>
        <v>0.60789804019126203</v>
      </c>
      <c r="D161" s="1" t="str">
        <f>'r_in_303a.02 summer impacts'!D162</f>
        <v>total_attendee_impact_ko_breakfast</v>
      </c>
      <c r="E161" s="1" t="str">
        <f>'r_in_303a.02 summer impacts'!E162</f>
        <v>Summer</v>
      </c>
      <c r="F161" s="1" t="str">
        <f>'r_in_303a.02 summer impacts'!F162</f>
        <v>Parts_RT_Conts_RCT_all</v>
      </c>
      <c r="G161" s="1">
        <f>'r_in_303a.02 summer impacts'!G162</f>
        <v>10</v>
      </c>
      <c r="H161" s="1">
        <f>'r_in_303a.02 summer impacts'!H162</f>
        <v>1.6448558629446799</v>
      </c>
      <c r="I161" s="1">
        <f>'r_in_303a.02 summer impacts'!I162</f>
        <v>0.50363702775583696</v>
      </c>
      <c r="J161" s="1" t="str">
        <f>'r_in_303a.02 summer impacts'!J162</f>
        <v>Off-Peak</v>
      </c>
      <c r="K161" s="1" t="str">
        <f>'r_in_303a.02 summer impacts'!K162</f>
        <v>Combined Impact</v>
      </c>
      <c r="L161" s="1" t="str">
        <f>'r_in_303a.02 summer impacts'!L162</f>
        <v>ko_breakfast</v>
      </c>
      <c r="N161" s="1" t="str">
        <f t="shared" si="6"/>
        <v>all</v>
      </c>
      <c r="O161" s="1" t="str">
        <f t="shared" si="7"/>
        <v>Parts_RT_Conts_RCT</v>
      </c>
      <c r="Q161" s="1" t="str">
        <f t="shared" si="8"/>
        <v>all_Parts_RT_Conts_RCT_Summer_Combined Impact_ko_breakfast_Off-Peak</v>
      </c>
    </row>
    <row r="162" spans="1:17" x14ac:dyDescent="0.2">
      <c r="A162" s="1">
        <f>'r_in_303a.02 summer impacts'!A163</f>
        <v>4.0013358586245197E-2</v>
      </c>
      <c r="B162" s="1">
        <f>'r_in_303a.02 summer impacts'!B163</f>
        <v>0.228971793296461</v>
      </c>
      <c r="C162" s="1">
        <f>'r_in_303a.02 summer impacts'!C163</f>
        <v>0.86127428447282905</v>
      </c>
      <c r="D162" s="1" t="str">
        <f>'r_in_303a.02 summer impacts'!D163</f>
        <v>total_attendee_impact_ko_breakfast</v>
      </c>
      <c r="E162" s="1" t="str">
        <f>'r_in_303a.02 summer impacts'!E163</f>
        <v>Summer</v>
      </c>
      <c r="F162" s="1" t="str">
        <f>'r_in_303a.02 summer impacts'!F163</f>
        <v>Parts_RT_Conts_RCT_all</v>
      </c>
      <c r="G162" s="1">
        <f>'r_in_303a.02 summer impacts'!G163</f>
        <v>10</v>
      </c>
      <c r="H162" s="1">
        <f>'r_in_303a.02 summer impacts'!H163</f>
        <v>1.6448558629446799</v>
      </c>
      <c r="I162" s="1">
        <f>'r_in_303a.02 summer impacts'!I163</f>
        <v>0.376625596652641</v>
      </c>
      <c r="J162" s="1" t="str">
        <f>'r_in_303a.02 summer impacts'!J163</f>
        <v>On-Peak</v>
      </c>
      <c r="K162" s="1" t="str">
        <f>'r_in_303a.02 summer impacts'!K163</f>
        <v>Combined Impact</v>
      </c>
      <c r="L162" s="1" t="str">
        <f>'r_in_303a.02 summer impacts'!L163</f>
        <v>ko_breakfast</v>
      </c>
      <c r="N162" s="1" t="str">
        <f t="shared" si="6"/>
        <v>all</v>
      </c>
      <c r="O162" s="1" t="str">
        <f t="shared" si="7"/>
        <v>Parts_RT_Conts_RCT</v>
      </c>
      <c r="Q162" s="1" t="str">
        <f t="shared" si="8"/>
        <v>all_Parts_RT_Conts_RCT_Summer_Combined Impact_ko_breakfast_On-Peak</v>
      </c>
    </row>
    <row r="163" spans="1:17" x14ac:dyDescent="0.2">
      <c r="A163" s="1">
        <f>'r_in_303a.02 summer impacts'!A164</f>
        <v>0.39468985677586099</v>
      </c>
      <c r="B163" s="1">
        <f>'r_in_303a.02 summer impacts'!B164</f>
        <v>0.64522359190526801</v>
      </c>
      <c r="C163" s="1">
        <f>'r_in_303a.02 summer impacts'!C164</f>
        <v>0.54072971177403395</v>
      </c>
      <c r="D163" s="1" t="str">
        <f>'r_in_303a.02 summer impacts'!D164</f>
        <v>total_attendee_impact_ko_breakfast</v>
      </c>
      <c r="E163" s="1" t="str">
        <f>'r_in_303a.02 summer impacts'!E164</f>
        <v>Summer</v>
      </c>
      <c r="F163" s="1" t="str">
        <f>'r_in_303a.02 summer impacts'!F164</f>
        <v>Parts_RT_Conts_RCT_all</v>
      </c>
      <c r="G163" s="1">
        <f>'r_in_303a.02 summer impacts'!G164</f>
        <v>10</v>
      </c>
      <c r="H163" s="1">
        <f>'r_in_303a.02 summer impacts'!H164</f>
        <v>1.6448558629446799</v>
      </c>
      <c r="I163" s="1">
        <f>'r_in_303a.02 summer impacts'!I164</f>
        <v>1.0612998080556</v>
      </c>
      <c r="J163" s="1" t="str">
        <f>'r_in_303a.02 summer impacts'!J164</f>
        <v>Weekend Off-Peak</v>
      </c>
      <c r="K163" s="1" t="str">
        <f>'r_in_303a.02 summer impacts'!K164</f>
        <v>Combined Impact</v>
      </c>
      <c r="L163" s="1" t="str">
        <f>'r_in_303a.02 summer impacts'!L164</f>
        <v>ko_breakfast</v>
      </c>
      <c r="N163" s="1" t="str">
        <f t="shared" si="6"/>
        <v>all</v>
      </c>
      <c r="O163" s="1" t="str">
        <f t="shared" si="7"/>
        <v>Parts_RT_Conts_RCT</v>
      </c>
      <c r="Q163" s="1" t="str">
        <f t="shared" si="8"/>
        <v>all_Parts_RT_Conts_RCT_Summer_Combined Impact_ko_breakfast_Weekend Off-Peak</v>
      </c>
    </row>
    <row r="164" spans="1:17" x14ac:dyDescent="0.2">
      <c r="A164" s="1">
        <f>'r_in_303a.02 summer impacts'!A165</f>
        <v>-0.61460531218845904</v>
      </c>
      <c r="B164" s="1">
        <f>'r_in_303a.02 summer impacts'!B165</f>
        <v>0.26058017250042198</v>
      </c>
      <c r="C164" s="1">
        <f>'r_in_303a.02 summer impacts'!C165</f>
        <v>1.8344123330011501E-2</v>
      </c>
      <c r="D164" s="1" t="str">
        <f>'r_in_303a.02 summer impacts'!D165</f>
        <v>total_attendee_impact_open_house</v>
      </c>
      <c r="E164" s="1" t="str">
        <f>'r_in_303a.02 summer impacts'!E165</f>
        <v>Summer</v>
      </c>
      <c r="F164" s="1" t="str">
        <f>'r_in_303a.02 summer impacts'!F165</f>
        <v>Parts_RT_Conts_RCT_all</v>
      </c>
      <c r="G164" s="1">
        <f>'r_in_303a.02 summer impacts'!G165</f>
        <v>10</v>
      </c>
      <c r="H164" s="1">
        <f>'r_in_303a.02 summer impacts'!H165</f>
        <v>1.6448558629446799</v>
      </c>
      <c r="I164" s="1">
        <f>'r_in_303a.02 summer impacts'!I165</f>
        <v>0.42861682450445399</v>
      </c>
      <c r="J164" s="1" t="str">
        <f>'r_in_303a.02 summer impacts'!J165</f>
        <v>Mid-Peak</v>
      </c>
      <c r="K164" s="1" t="str">
        <f>'r_in_303a.02 summer impacts'!K165</f>
        <v>Combined Impact</v>
      </c>
      <c r="L164" s="1" t="str">
        <f>'r_in_303a.02 summer impacts'!L165</f>
        <v>open_house</v>
      </c>
      <c r="N164" s="1" t="str">
        <f t="shared" si="6"/>
        <v>all</v>
      </c>
      <c r="O164" s="1" t="str">
        <f t="shared" si="7"/>
        <v>Parts_RT_Conts_RCT</v>
      </c>
      <c r="Q164" s="1" t="str">
        <f t="shared" si="8"/>
        <v>all_Parts_RT_Conts_RCT_Summer_Combined Impact_open_house_Mid-Peak</v>
      </c>
    </row>
    <row r="165" spans="1:17" x14ac:dyDescent="0.2">
      <c r="A165" s="1">
        <f>'r_in_303a.02 summer impacts'!A166</f>
        <v>-1.0848732860864401</v>
      </c>
      <c r="B165" s="1">
        <f>'r_in_303a.02 summer impacts'!B166</f>
        <v>0.46873519356337001</v>
      </c>
      <c r="C165" s="1">
        <f>'r_in_303a.02 summer impacts'!C166</f>
        <v>2.0642280838213602E-2</v>
      </c>
      <c r="D165" s="1" t="str">
        <f>'r_in_303a.02 summer impacts'!D166</f>
        <v>total_attendee_impact_open_house</v>
      </c>
      <c r="E165" s="1" t="str">
        <f>'r_in_303a.02 summer impacts'!E166</f>
        <v>Summer</v>
      </c>
      <c r="F165" s="1" t="str">
        <f>'r_in_303a.02 summer impacts'!F166</f>
        <v>Parts_RT_Conts_RCT_all</v>
      </c>
      <c r="G165" s="1">
        <f>'r_in_303a.02 summer impacts'!G166</f>
        <v>10</v>
      </c>
      <c r="H165" s="1">
        <f>'r_in_303a.02 summer impacts'!H166</f>
        <v>1.6448558629446799</v>
      </c>
      <c r="I165" s="1">
        <f>'r_in_303a.02 summer impacts'!I166</f>
        <v>0.77100183130121602</v>
      </c>
      <c r="J165" s="1" t="str">
        <f>'r_in_303a.02 summer impacts'!J166</f>
        <v>Off-Peak</v>
      </c>
      <c r="K165" s="1" t="str">
        <f>'r_in_303a.02 summer impacts'!K166</f>
        <v>Combined Impact</v>
      </c>
      <c r="L165" s="1" t="str">
        <f>'r_in_303a.02 summer impacts'!L166</f>
        <v>open_house</v>
      </c>
      <c r="N165" s="1" t="str">
        <f t="shared" si="6"/>
        <v>all</v>
      </c>
      <c r="O165" s="1" t="str">
        <f t="shared" si="7"/>
        <v>Parts_RT_Conts_RCT</v>
      </c>
      <c r="Q165" s="1" t="str">
        <f t="shared" si="8"/>
        <v>all_Parts_RT_Conts_RCT_Summer_Combined Impact_open_house_Off-Peak</v>
      </c>
    </row>
    <row r="166" spans="1:17" x14ac:dyDescent="0.2">
      <c r="A166" s="1">
        <f>'r_in_303a.02 summer impacts'!A167</f>
        <v>-0.73129623287386403</v>
      </c>
      <c r="B166" s="1">
        <f>'r_in_303a.02 summer impacts'!B167</f>
        <v>0.28119831409892798</v>
      </c>
      <c r="C166" s="1">
        <f>'r_in_303a.02 summer impacts'!C167</f>
        <v>9.3051425556654396E-3</v>
      </c>
      <c r="D166" s="1" t="str">
        <f>'r_in_303a.02 summer impacts'!D167</f>
        <v>total_attendee_impact_open_house</v>
      </c>
      <c r="E166" s="1" t="str">
        <f>'r_in_303a.02 summer impacts'!E167</f>
        <v>Summer</v>
      </c>
      <c r="F166" s="1" t="str">
        <f>'r_in_303a.02 summer impacts'!F167</f>
        <v>Parts_RT_Conts_RCT_all</v>
      </c>
      <c r="G166" s="1">
        <f>'r_in_303a.02 summer impacts'!G167</f>
        <v>10</v>
      </c>
      <c r="H166" s="1">
        <f>'r_in_303a.02 summer impacts'!H167</f>
        <v>1.6448558629446799</v>
      </c>
      <c r="I166" s="1">
        <f>'r_in_303a.02 summer impacts'!I167</f>
        <v>0.46253069559577997</v>
      </c>
      <c r="J166" s="1" t="str">
        <f>'r_in_303a.02 summer impacts'!J167</f>
        <v>On-Peak</v>
      </c>
      <c r="K166" s="1" t="str">
        <f>'r_in_303a.02 summer impacts'!K167</f>
        <v>Combined Impact</v>
      </c>
      <c r="L166" s="1" t="str">
        <f>'r_in_303a.02 summer impacts'!L167</f>
        <v>open_house</v>
      </c>
      <c r="N166" s="1" t="str">
        <f t="shared" si="6"/>
        <v>all</v>
      </c>
      <c r="O166" s="1" t="str">
        <f t="shared" si="7"/>
        <v>Parts_RT_Conts_RCT</v>
      </c>
      <c r="Q166" s="1" t="str">
        <f t="shared" si="8"/>
        <v>all_Parts_RT_Conts_RCT_Summer_Combined Impact_open_house_On-Peak</v>
      </c>
    </row>
    <row r="167" spans="1:17" x14ac:dyDescent="0.2">
      <c r="A167" s="1">
        <f>'r_in_303a.02 summer impacts'!A168</f>
        <v>-2.3105051336266</v>
      </c>
      <c r="B167" s="1">
        <f>'r_in_303a.02 summer impacts'!B168</f>
        <v>0.92729302580026496</v>
      </c>
      <c r="C167" s="1">
        <f>'r_in_303a.02 summer impacts'!C168</f>
        <v>1.27147653281068E-2</v>
      </c>
      <c r="D167" s="1" t="str">
        <f>'r_in_303a.02 summer impacts'!D168</f>
        <v>total_attendee_impact_open_house</v>
      </c>
      <c r="E167" s="1" t="str">
        <f>'r_in_303a.02 summer impacts'!E168</f>
        <v>Summer</v>
      </c>
      <c r="F167" s="1" t="str">
        <f>'r_in_303a.02 summer impacts'!F168</f>
        <v>Parts_RT_Conts_RCT_all</v>
      </c>
      <c r="G167" s="1">
        <f>'r_in_303a.02 summer impacts'!G168</f>
        <v>10</v>
      </c>
      <c r="H167" s="1">
        <f>'r_in_303a.02 summer impacts'!H168</f>
        <v>1.6448558629446799</v>
      </c>
      <c r="I167" s="1">
        <f>'r_in_303a.02 summer impacts'!I168</f>
        <v>1.52526337015527</v>
      </c>
      <c r="J167" s="1" t="str">
        <f>'r_in_303a.02 summer impacts'!J168</f>
        <v>Weekend Off-Peak</v>
      </c>
      <c r="K167" s="1" t="str">
        <f>'r_in_303a.02 summer impacts'!K168</f>
        <v>Combined Impact</v>
      </c>
      <c r="L167" s="1" t="str">
        <f>'r_in_303a.02 summer impacts'!L168</f>
        <v>open_house</v>
      </c>
      <c r="N167" s="1" t="str">
        <f t="shared" si="6"/>
        <v>all</v>
      </c>
      <c r="O167" s="1" t="str">
        <f t="shared" si="7"/>
        <v>Parts_RT_Conts_RCT</v>
      </c>
      <c r="Q167" s="1" t="str">
        <f t="shared" si="8"/>
        <v>all_Parts_RT_Conts_RCT_Summer_Combined Impact_open_house_Weekend Off-Peak</v>
      </c>
    </row>
    <row r="168" spans="1:17" x14ac:dyDescent="0.2">
      <c r="A168" s="1">
        <f>'r_in_303a.02 summer impacts'!A169</f>
        <v>-0.30620816616097501</v>
      </c>
      <c r="B168" s="1">
        <f>'r_in_303a.02 summer impacts'!B169</f>
        <v>0.28623415275671599</v>
      </c>
      <c r="C168" s="1">
        <f>'r_in_303a.02 summer impacts'!C169</f>
        <v>0.284717790969645</v>
      </c>
      <c r="D168" s="1" t="str">
        <f>'r_in_303a.02 summer impacts'!D169</f>
        <v>total_attendee_impact_picnic</v>
      </c>
      <c r="E168" s="1" t="str">
        <f>'r_in_303a.02 summer impacts'!E169</f>
        <v>Summer</v>
      </c>
      <c r="F168" s="1" t="str">
        <f>'r_in_303a.02 summer impacts'!F169</f>
        <v>Parts_RT_Conts_RCT_all</v>
      </c>
      <c r="G168" s="1">
        <f>'r_in_303a.02 summer impacts'!G169</f>
        <v>10</v>
      </c>
      <c r="H168" s="1">
        <f>'r_in_303a.02 summer impacts'!H169</f>
        <v>1.6448558629446799</v>
      </c>
      <c r="I168" s="1">
        <f>'r_in_303a.02 summer impacts'!I169</f>
        <v>0.47081392433688501</v>
      </c>
      <c r="J168" s="1" t="str">
        <f>'r_in_303a.02 summer impacts'!J169</f>
        <v>Mid-Peak</v>
      </c>
      <c r="K168" s="1" t="str">
        <f>'r_in_303a.02 summer impacts'!K169</f>
        <v>Combined Impact</v>
      </c>
      <c r="L168" s="1" t="str">
        <f>'r_in_303a.02 summer impacts'!L169</f>
        <v>picnic</v>
      </c>
      <c r="N168" s="1" t="str">
        <f t="shared" si="6"/>
        <v>all</v>
      </c>
      <c r="O168" s="1" t="str">
        <f t="shared" si="7"/>
        <v>Parts_RT_Conts_RCT</v>
      </c>
      <c r="Q168" s="1" t="str">
        <f t="shared" si="8"/>
        <v>all_Parts_RT_Conts_RCT_Summer_Combined Impact_picnic_Mid-Peak</v>
      </c>
    </row>
    <row r="169" spans="1:17" x14ac:dyDescent="0.2">
      <c r="A169" s="1">
        <f>'r_in_303a.02 summer impacts'!A170</f>
        <v>0.19971035411546401</v>
      </c>
      <c r="B169" s="1">
        <f>'r_in_303a.02 summer impacts'!B170</f>
        <v>0.39268100992668897</v>
      </c>
      <c r="C169" s="1">
        <f>'r_in_303a.02 summer impacts'!C170</f>
        <v>0.61104566182920295</v>
      </c>
      <c r="D169" s="1" t="str">
        <f>'r_in_303a.02 summer impacts'!D170</f>
        <v>total_attendee_impact_picnic</v>
      </c>
      <c r="E169" s="1" t="str">
        <f>'r_in_303a.02 summer impacts'!E170</f>
        <v>Summer</v>
      </c>
      <c r="F169" s="1" t="str">
        <f>'r_in_303a.02 summer impacts'!F170</f>
        <v>Parts_RT_Conts_RCT_all</v>
      </c>
      <c r="G169" s="1">
        <f>'r_in_303a.02 summer impacts'!G170</f>
        <v>10</v>
      </c>
      <c r="H169" s="1">
        <f>'r_in_303a.02 summer impacts'!H170</f>
        <v>1.6448558629446799</v>
      </c>
      <c r="I169" s="1">
        <f>'r_in_303a.02 summer impacts'!I170</f>
        <v>0.64590366144495004</v>
      </c>
      <c r="J169" s="1" t="str">
        <f>'r_in_303a.02 summer impacts'!J170</f>
        <v>Off-Peak</v>
      </c>
      <c r="K169" s="1" t="str">
        <f>'r_in_303a.02 summer impacts'!K170</f>
        <v>Combined Impact</v>
      </c>
      <c r="L169" s="1" t="str">
        <f>'r_in_303a.02 summer impacts'!L170</f>
        <v>picnic</v>
      </c>
      <c r="N169" s="1" t="str">
        <f t="shared" si="6"/>
        <v>all</v>
      </c>
      <c r="O169" s="1" t="str">
        <f t="shared" si="7"/>
        <v>Parts_RT_Conts_RCT</v>
      </c>
      <c r="Q169" s="1" t="str">
        <f t="shared" si="8"/>
        <v>all_Parts_RT_Conts_RCT_Summer_Combined Impact_picnic_Off-Peak</v>
      </c>
    </row>
    <row r="170" spans="1:17" x14ac:dyDescent="0.2">
      <c r="A170" s="1">
        <f>'r_in_303a.02 summer impacts'!A171</f>
        <v>-0.235207763626539</v>
      </c>
      <c r="B170" s="1">
        <f>'r_in_303a.02 summer impacts'!B171</f>
        <v>0.225102247088343</v>
      </c>
      <c r="C170" s="1">
        <f>'r_in_303a.02 summer impacts'!C171</f>
        <v>0.29607279323782099</v>
      </c>
      <c r="D170" s="1" t="str">
        <f>'r_in_303a.02 summer impacts'!D171</f>
        <v>total_attendee_impact_picnic</v>
      </c>
      <c r="E170" s="1" t="str">
        <f>'r_in_303a.02 summer impacts'!E171</f>
        <v>Summer</v>
      </c>
      <c r="F170" s="1" t="str">
        <f>'r_in_303a.02 summer impacts'!F171</f>
        <v>Parts_RT_Conts_RCT_all</v>
      </c>
      <c r="G170" s="1">
        <f>'r_in_303a.02 summer impacts'!G171</f>
        <v>10</v>
      </c>
      <c r="H170" s="1">
        <f>'r_in_303a.02 summer impacts'!H171</f>
        <v>1.6448558629446799</v>
      </c>
      <c r="I170" s="1">
        <f>'r_in_303a.02 summer impacts'!I171</f>
        <v>0.37026075088528199</v>
      </c>
      <c r="J170" s="1" t="str">
        <f>'r_in_303a.02 summer impacts'!J171</f>
        <v>On-Peak</v>
      </c>
      <c r="K170" s="1" t="str">
        <f>'r_in_303a.02 summer impacts'!K171</f>
        <v>Combined Impact</v>
      </c>
      <c r="L170" s="1" t="str">
        <f>'r_in_303a.02 summer impacts'!L171</f>
        <v>picnic</v>
      </c>
      <c r="N170" s="1" t="str">
        <f t="shared" si="6"/>
        <v>all</v>
      </c>
      <c r="O170" s="1" t="str">
        <f t="shared" si="7"/>
        <v>Parts_RT_Conts_RCT</v>
      </c>
      <c r="Q170" s="1" t="str">
        <f t="shared" si="8"/>
        <v>all_Parts_RT_Conts_RCT_Summer_Combined Impact_picnic_On-Peak</v>
      </c>
    </row>
    <row r="171" spans="1:17" x14ac:dyDescent="0.2">
      <c r="A171" s="1">
        <f>'r_in_303a.02 summer impacts'!A172</f>
        <v>0.12997917157861899</v>
      </c>
      <c r="B171" s="1">
        <f>'r_in_303a.02 summer impacts'!B172</f>
        <v>0.80866329828103101</v>
      </c>
      <c r="C171" s="1">
        <f>'r_in_303a.02 summer impacts'!C172</f>
        <v>0.87230345872924697</v>
      </c>
      <c r="D171" s="1" t="str">
        <f>'r_in_303a.02 summer impacts'!D172</f>
        <v>total_attendee_impact_picnic</v>
      </c>
      <c r="E171" s="1" t="str">
        <f>'r_in_303a.02 summer impacts'!E172</f>
        <v>Summer</v>
      </c>
      <c r="F171" s="1" t="str">
        <f>'r_in_303a.02 summer impacts'!F172</f>
        <v>Parts_RT_Conts_RCT_all</v>
      </c>
      <c r="G171" s="1">
        <f>'r_in_303a.02 summer impacts'!G172</f>
        <v>10</v>
      </c>
      <c r="H171" s="1">
        <f>'r_in_303a.02 summer impacts'!H172</f>
        <v>1.6448558629446799</v>
      </c>
      <c r="I171" s="1">
        <f>'r_in_303a.02 summer impacts'!I172</f>
        <v>1.3301345673257301</v>
      </c>
      <c r="J171" s="1" t="str">
        <f>'r_in_303a.02 summer impacts'!J172</f>
        <v>Weekend Off-Peak</v>
      </c>
      <c r="K171" s="1" t="str">
        <f>'r_in_303a.02 summer impacts'!K172</f>
        <v>Combined Impact</v>
      </c>
      <c r="L171" s="1" t="str">
        <f>'r_in_303a.02 summer impacts'!L172</f>
        <v>picnic</v>
      </c>
      <c r="N171" s="1" t="str">
        <f t="shared" si="6"/>
        <v>all</v>
      </c>
      <c r="O171" s="1" t="str">
        <f t="shared" si="7"/>
        <v>Parts_RT_Conts_RCT</v>
      </c>
      <c r="Q171" s="1" t="str">
        <f t="shared" si="8"/>
        <v>all_Parts_RT_Conts_RCT_Summer_Combined Impact_picnic_Weekend Off-Peak</v>
      </c>
    </row>
    <row r="172" spans="1:17" x14ac:dyDescent="0.2">
      <c r="A172" s="1">
        <f>'r_in_303a.02 summer impacts'!A173</f>
        <v>-0.15295833081740601</v>
      </c>
      <c r="B172" s="1">
        <f>'r_in_303a.02 summer impacts'!B173</f>
        <v>9.47215891908815E-2</v>
      </c>
      <c r="C172" s="1">
        <f>'r_in_303a.02 summer impacts'!C173</f>
        <v>0.10635038182161501</v>
      </c>
      <c r="D172" s="1" t="str">
        <f>'r_in_303a.02 summer impacts'!D173</f>
        <v>tou_period_fMid-Peak:participant:cpp_dum</v>
      </c>
      <c r="E172" s="1" t="str">
        <f>'r_in_303a.02 summer impacts'!E173</f>
        <v>Summer</v>
      </c>
      <c r="F172" s="1" t="str">
        <f>'r_in_303a.02 summer impacts'!F173</f>
        <v>NO_CPP_EVENTS_Parts_CPP_CPP/RT_Conts_RCT_focus</v>
      </c>
      <c r="G172" s="1">
        <f>'r_in_303a.02 summer impacts'!G173</f>
        <v>11</v>
      </c>
      <c r="H172" s="1">
        <f>'r_in_303a.02 summer impacts'!H173</f>
        <v>1.64485716965263</v>
      </c>
      <c r="I172" s="1">
        <f>'r_in_303a.02 summer impacts'!I173</f>
        <v>0.15580348510151201</v>
      </c>
      <c r="J172" s="1" t="str">
        <f>'r_in_303a.02 summer impacts'!J173</f>
        <v>Mid-Peak</v>
      </c>
      <c r="K172" s="1" t="str">
        <f>'r_in_303a.02 summer impacts'!K173</f>
        <v>Base Impact</v>
      </c>
      <c r="L172" s="1" t="str">
        <f>'r_in_303a.02 summer impacts'!L173</f>
        <v>no_event</v>
      </c>
      <c r="N172" s="1" t="str">
        <f t="shared" si="6"/>
        <v>focus</v>
      </c>
      <c r="O172" s="1" t="str">
        <f t="shared" si="7"/>
        <v>NO_CPP_EVENTS_Parts_CPP_CPP/RT_Conts_RCT</v>
      </c>
      <c r="Q172" s="1" t="str">
        <f t="shared" si="8"/>
        <v>focus_NO_CPP_EVENTS_Parts_CPP_CPP/RT_Conts_RCT_Summer_Base Impact_no_event_Mid-Peak</v>
      </c>
    </row>
    <row r="173" spans="1:17" x14ac:dyDescent="0.2">
      <c r="A173" s="1">
        <f>'r_in_303a.02 summer impacts'!A174</f>
        <v>0.236036263460003</v>
      </c>
      <c r="B173" s="1">
        <f>'r_in_303a.02 summer impacts'!B174</f>
        <v>0.18609966653879001</v>
      </c>
      <c r="C173" s="1">
        <f>'r_in_303a.02 summer impacts'!C174</f>
        <v>0.204679906409306</v>
      </c>
      <c r="D173" s="1" t="str">
        <f>'r_in_303a.02 summer impacts'!D174</f>
        <v>tou_period_fOff-Peak:participant:cpp_dum</v>
      </c>
      <c r="E173" s="1" t="str">
        <f>'r_in_303a.02 summer impacts'!E174</f>
        <v>Summer</v>
      </c>
      <c r="F173" s="1" t="str">
        <f>'r_in_303a.02 summer impacts'!F174</f>
        <v>NO_CPP_EVENTS_Parts_CPP_CPP/RT_Conts_RCT_focus</v>
      </c>
      <c r="G173" s="1">
        <f>'r_in_303a.02 summer impacts'!G174</f>
        <v>11</v>
      </c>
      <c r="H173" s="1">
        <f>'r_in_303a.02 summer impacts'!H174</f>
        <v>1.64485716965263</v>
      </c>
      <c r="I173" s="1">
        <f>'r_in_303a.02 summer impacts'!I174</f>
        <v>0.30610737077629202</v>
      </c>
      <c r="J173" s="1" t="str">
        <f>'r_in_303a.02 summer impacts'!J174</f>
        <v>Off-Peak</v>
      </c>
      <c r="K173" s="1" t="str">
        <f>'r_in_303a.02 summer impacts'!K174</f>
        <v>Base Impact</v>
      </c>
      <c r="L173" s="1" t="str">
        <f>'r_in_303a.02 summer impacts'!L174</f>
        <v>no_event</v>
      </c>
      <c r="N173" s="1" t="str">
        <f t="shared" si="6"/>
        <v>focus</v>
      </c>
      <c r="O173" s="1" t="str">
        <f t="shared" si="7"/>
        <v>NO_CPP_EVENTS_Parts_CPP_CPP/RT_Conts_RCT</v>
      </c>
      <c r="Q173" s="1" t="str">
        <f t="shared" si="8"/>
        <v>focus_NO_CPP_EVENTS_Parts_CPP_CPP/RT_Conts_RCT_Summer_Base Impact_no_event_Off-Peak</v>
      </c>
    </row>
    <row r="174" spans="1:17" x14ac:dyDescent="0.2">
      <c r="A174" s="1">
        <f>'r_in_303a.02 summer impacts'!A175</f>
        <v>-0.269419001235918</v>
      </c>
      <c r="B174" s="1">
        <f>'r_in_303a.02 summer impacts'!B175</f>
        <v>0.103743230526551</v>
      </c>
      <c r="C174" s="1">
        <f>'r_in_303a.02 summer impacts'!C175</f>
        <v>9.4050847590134504E-3</v>
      </c>
      <c r="D174" s="1" t="str">
        <f>'r_in_303a.02 summer impacts'!D175</f>
        <v>tou_period_fOn-Peak:participant:cpp_dum</v>
      </c>
      <c r="E174" s="1" t="str">
        <f>'r_in_303a.02 summer impacts'!E175</f>
        <v>Summer</v>
      </c>
      <c r="F174" s="1" t="str">
        <f>'r_in_303a.02 summer impacts'!F175</f>
        <v>NO_CPP_EVENTS_Parts_CPP_CPP/RT_Conts_RCT_focus</v>
      </c>
      <c r="G174" s="1">
        <f>'r_in_303a.02 summer impacts'!G175</f>
        <v>11</v>
      </c>
      <c r="H174" s="1">
        <f>'r_in_303a.02 summer impacts'!H175</f>
        <v>1.64485716965263</v>
      </c>
      <c r="I174" s="1">
        <f>'r_in_303a.02 summer impacts'!I175</f>
        <v>0.170642796534522</v>
      </c>
      <c r="J174" s="1" t="str">
        <f>'r_in_303a.02 summer impacts'!J175</f>
        <v>On-Peak</v>
      </c>
      <c r="K174" s="1" t="str">
        <f>'r_in_303a.02 summer impacts'!K175</f>
        <v>Base Impact</v>
      </c>
      <c r="L174" s="1" t="str">
        <f>'r_in_303a.02 summer impacts'!L175</f>
        <v>no_event</v>
      </c>
      <c r="N174" s="1" t="str">
        <f t="shared" si="6"/>
        <v>focus</v>
      </c>
      <c r="O174" s="1" t="str">
        <f t="shared" si="7"/>
        <v>NO_CPP_EVENTS_Parts_CPP_CPP/RT_Conts_RCT</v>
      </c>
      <c r="Q174" s="1" t="str">
        <f t="shared" si="8"/>
        <v>focus_NO_CPP_EVENTS_Parts_CPP_CPP/RT_Conts_RCT_Summer_Base Impact_no_event_On-Peak</v>
      </c>
    </row>
    <row r="175" spans="1:17" x14ac:dyDescent="0.2">
      <c r="A175" s="1">
        <f>'r_in_303a.02 summer impacts'!A176</f>
        <v>-5.7496538127589099E-2</v>
      </c>
      <c r="B175" s="1">
        <f>'r_in_303a.02 summer impacts'!B176</f>
        <v>0.38481324569631298</v>
      </c>
      <c r="C175" s="1">
        <f>'r_in_303a.02 summer impacts'!C176</f>
        <v>0.88122692909828104</v>
      </c>
      <c r="D175" s="1" t="str">
        <f>'r_in_303a.02 summer impacts'!D176</f>
        <v>tou_period_fWeekend Off-Peak:participant:cpp_dum</v>
      </c>
      <c r="E175" s="1" t="str">
        <f>'r_in_303a.02 summer impacts'!E176</f>
        <v>Summer</v>
      </c>
      <c r="F175" s="1" t="str">
        <f>'r_in_303a.02 summer impacts'!F176</f>
        <v>NO_CPP_EVENTS_Parts_CPP_CPP/RT_Conts_RCT_focus</v>
      </c>
      <c r="G175" s="1">
        <f>'r_in_303a.02 summer impacts'!G176</f>
        <v>11</v>
      </c>
      <c r="H175" s="1">
        <f>'r_in_303a.02 summer impacts'!H176</f>
        <v>1.64485716965263</v>
      </c>
      <c r="I175" s="1">
        <f>'r_in_303a.02 summer impacts'!I176</f>
        <v>0.63296282616087896</v>
      </c>
      <c r="J175" s="1" t="str">
        <f>'r_in_303a.02 summer impacts'!J176</f>
        <v>Weekend Off-Peak</v>
      </c>
      <c r="K175" s="1" t="str">
        <f>'r_in_303a.02 summer impacts'!K176</f>
        <v>Base Impact</v>
      </c>
      <c r="L175" s="1" t="str">
        <f>'r_in_303a.02 summer impacts'!L176</f>
        <v>no_event</v>
      </c>
      <c r="N175" s="1" t="str">
        <f t="shared" si="6"/>
        <v>focus</v>
      </c>
      <c r="O175" s="1" t="str">
        <f t="shared" si="7"/>
        <v>NO_CPP_EVENTS_Parts_CPP_CPP/RT_Conts_RCT</v>
      </c>
      <c r="Q175" s="1" t="str">
        <f t="shared" si="8"/>
        <v>focus_NO_CPP_EVENTS_Parts_CPP_CPP/RT_Conts_RCT_Summer_Base Impact_no_event_Weekend Off-Peak</v>
      </c>
    </row>
    <row r="176" spans="1:17" x14ac:dyDescent="0.2">
      <c r="A176" s="1">
        <f>'r_in_303a.02 summer impacts'!A177</f>
        <v>-0.50222767815309999</v>
      </c>
      <c r="B176" s="1">
        <f>'r_in_303a.02 summer impacts'!B177</f>
        <v>0.32153561309175299</v>
      </c>
      <c r="C176" s="1">
        <f>'r_in_303a.02 summer impacts'!C177</f>
        <v>0.118296747101423</v>
      </c>
      <c r="D176" s="1" t="str">
        <f>'r_in_303a.02 summer impacts'!D177</f>
        <v>tou_period_fMid-Peak:participant:cpp_dum:focus_grp_engage_dummy</v>
      </c>
      <c r="E176" s="1" t="str">
        <f>'r_in_303a.02 summer impacts'!E177</f>
        <v>Summer</v>
      </c>
      <c r="F176" s="1" t="str">
        <f>'r_in_303a.02 summer impacts'!F177</f>
        <v>NO_CPP_EVENTS_Parts_CPP_CPP/RT_Conts_RCT_focus</v>
      </c>
      <c r="G176" s="1">
        <f>'r_in_303a.02 summer impacts'!G177</f>
        <v>11</v>
      </c>
      <c r="H176" s="1">
        <f>'r_in_303a.02 summer impacts'!H177</f>
        <v>1.64485716965263</v>
      </c>
      <c r="I176" s="1">
        <f>'r_in_303a.02 summer impacts'!I177</f>
        <v>0.52888015849262304</v>
      </c>
      <c r="J176" s="1" t="str">
        <f>'r_in_303a.02 summer impacts'!J177</f>
        <v>Mid-Peak</v>
      </c>
      <c r="K176" s="1" t="str">
        <f>'r_in_303a.02 summer impacts'!K177</f>
        <v>focus_grp_engage_dummy</v>
      </c>
      <c r="L176" s="1" t="str">
        <f>'r_in_303a.02 summer impacts'!L177</f>
        <v>focus_grp</v>
      </c>
      <c r="N176" s="1" t="str">
        <f t="shared" si="6"/>
        <v>focus</v>
      </c>
      <c r="O176" s="1" t="str">
        <f t="shared" si="7"/>
        <v>NO_CPP_EVENTS_Parts_CPP_CPP/RT_Conts_RCT</v>
      </c>
      <c r="Q176" s="1" t="str">
        <f t="shared" si="8"/>
        <v>focus_NO_CPP_EVENTS_Parts_CPP_CPP/RT_Conts_RCT_Summer_focus_grp_engage_dummy_focus_grp_Mid-Peak</v>
      </c>
    </row>
    <row r="177" spans="1:17" x14ac:dyDescent="0.2">
      <c r="A177" s="1">
        <f>'r_in_303a.02 summer impacts'!A178</f>
        <v>-0.319932569740359</v>
      </c>
      <c r="B177" s="1">
        <f>'r_in_303a.02 summer impacts'!B178</f>
        <v>0.74469728598489204</v>
      </c>
      <c r="C177" s="1">
        <f>'r_in_303a.02 summer impacts'!C178</f>
        <v>0.66747648104770496</v>
      </c>
      <c r="D177" s="1" t="str">
        <f>'r_in_303a.02 summer impacts'!D178</f>
        <v>tou_period_fOff-Peak:participant:cpp_dum:focus_grp_engage_dummy</v>
      </c>
      <c r="E177" s="1" t="str">
        <f>'r_in_303a.02 summer impacts'!E178</f>
        <v>Summer</v>
      </c>
      <c r="F177" s="1" t="str">
        <f>'r_in_303a.02 summer impacts'!F178</f>
        <v>NO_CPP_EVENTS_Parts_CPP_CPP/RT_Conts_RCT_focus</v>
      </c>
      <c r="G177" s="1">
        <f>'r_in_303a.02 summer impacts'!G178</f>
        <v>11</v>
      </c>
      <c r="H177" s="1">
        <f>'r_in_303a.02 summer impacts'!H178</f>
        <v>1.64485716965263</v>
      </c>
      <c r="I177" s="1">
        <f>'r_in_303a.02 summer impacts'!I178</f>
        <v>1.2249206700730999</v>
      </c>
      <c r="J177" s="1" t="str">
        <f>'r_in_303a.02 summer impacts'!J178</f>
        <v>Off-Peak</v>
      </c>
      <c r="K177" s="1" t="str">
        <f>'r_in_303a.02 summer impacts'!K178</f>
        <v>focus_grp_engage_dummy</v>
      </c>
      <c r="L177" s="1" t="str">
        <f>'r_in_303a.02 summer impacts'!L178</f>
        <v>focus_grp</v>
      </c>
      <c r="N177" s="1" t="str">
        <f t="shared" si="6"/>
        <v>focus</v>
      </c>
      <c r="O177" s="1" t="str">
        <f t="shared" si="7"/>
        <v>NO_CPP_EVENTS_Parts_CPP_CPP/RT_Conts_RCT</v>
      </c>
      <c r="Q177" s="1" t="str">
        <f t="shared" si="8"/>
        <v>focus_NO_CPP_EVENTS_Parts_CPP_CPP/RT_Conts_RCT_Summer_focus_grp_engage_dummy_focus_grp_Off-Peak</v>
      </c>
    </row>
    <row r="178" spans="1:17" x14ac:dyDescent="0.2">
      <c r="A178" s="1">
        <f>'r_in_303a.02 summer impacts'!A179</f>
        <v>-0.61348052056751201</v>
      </c>
      <c r="B178" s="1">
        <f>'r_in_303a.02 summer impacts'!B179</f>
        <v>0.34197391643608499</v>
      </c>
      <c r="C178" s="1">
        <f>'r_in_303a.02 summer impacts'!C179</f>
        <v>7.2823526169386102E-2</v>
      </c>
      <c r="D178" s="1" t="str">
        <f>'r_in_303a.02 summer impacts'!D179</f>
        <v>tou_period_fOn-Peak:participant:cpp_dum:focus_grp_engage_dummy</v>
      </c>
      <c r="E178" s="1" t="str">
        <f>'r_in_303a.02 summer impacts'!E179</f>
        <v>Summer</v>
      </c>
      <c r="F178" s="1" t="str">
        <f>'r_in_303a.02 summer impacts'!F179</f>
        <v>NO_CPP_EVENTS_Parts_CPP_CPP/RT_Conts_RCT_focus</v>
      </c>
      <c r="G178" s="1">
        <f>'r_in_303a.02 summer impacts'!G179</f>
        <v>11</v>
      </c>
      <c r="H178" s="1">
        <f>'r_in_303a.02 summer impacts'!H179</f>
        <v>1.64485716965263</v>
      </c>
      <c r="I178" s="1">
        <f>'r_in_303a.02 summer impacts'!I179</f>
        <v>0.56249824828408301</v>
      </c>
      <c r="J178" s="1" t="str">
        <f>'r_in_303a.02 summer impacts'!J179</f>
        <v>On-Peak</v>
      </c>
      <c r="K178" s="1" t="str">
        <f>'r_in_303a.02 summer impacts'!K179</f>
        <v>focus_grp_engage_dummy</v>
      </c>
      <c r="L178" s="1" t="str">
        <f>'r_in_303a.02 summer impacts'!L179</f>
        <v>focus_grp</v>
      </c>
      <c r="N178" s="1" t="str">
        <f t="shared" si="6"/>
        <v>focus</v>
      </c>
      <c r="O178" s="1" t="str">
        <f t="shared" si="7"/>
        <v>NO_CPP_EVENTS_Parts_CPP_CPP/RT_Conts_RCT</v>
      </c>
      <c r="Q178" s="1" t="str">
        <f t="shared" si="8"/>
        <v>focus_NO_CPP_EVENTS_Parts_CPP_CPP/RT_Conts_RCT_Summer_focus_grp_engage_dummy_focus_grp_On-Peak</v>
      </c>
    </row>
    <row r="179" spans="1:17" x14ac:dyDescent="0.2">
      <c r="A179" s="1">
        <f>'r_in_303a.02 summer impacts'!A180</f>
        <v>-0.75595724096698302</v>
      </c>
      <c r="B179" s="1">
        <f>'r_in_303a.02 summer impacts'!B180</f>
        <v>1.5343076733298</v>
      </c>
      <c r="C179" s="1">
        <f>'r_in_303a.02 summer impacts'!C180</f>
        <v>0.62222305574060499</v>
      </c>
      <c r="D179" s="1" t="str">
        <f>'r_in_303a.02 summer impacts'!D180</f>
        <v>tou_period_fWeekend Off-Peak:participant:cpp_dum:focus_grp_engage_dummy</v>
      </c>
      <c r="E179" s="1" t="str">
        <f>'r_in_303a.02 summer impacts'!E180</f>
        <v>Summer</v>
      </c>
      <c r="F179" s="1" t="str">
        <f>'r_in_303a.02 summer impacts'!F180</f>
        <v>NO_CPP_EVENTS_Parts_CPP_CPP/RT_Conts_RCT_focus</v>
      </c>
      <c r="G179" s="1">
        <f>'r_in_303a.02 summer impacts'!G180</f>
        <v>11</v>
      </c>
      <c r="H179" s="1">
        <f>'r_in_303a.02 summer impacts'!H180</f>
        <v>1.64485716965263</v>
      </c>
      <c r="I179" s="1">
        <f>'r_in_303a.02 summer impacts'!I180</f>
        <v>2.52371697692957</v>
      </c>
      <c r="J179" s="1" t="str">
        <f>'r_in_303a.02 summer impacts'!J180</f>
        <v>Weekend Off-Peak</v>
      </c>
      <c r="K179" s="1" t="str">
        <f>'r_in_303a.02 summer impacts'!K180</f>
        <v>focus_grp_engage_dummy</v>
      </c>
      <c r="L179" s="1" t="str">
        <f>'r_in_303a.02 summer impacts'!L180</f>
        <v>focus_grp</v>
      </c>
      <c r="N179" s="1" t="str">
        <f t="shared" si="6"/>
        <v>focus</v>
      </c>
      <c r="O179" s="1" t="str">
        <f t="shared" si="7"/>
        <v>NO_CPP_EVENTS_Parts_CPP_CPP/RT_Conts_RCT</v>
      </c>
      <c r="Q179" s="1" t="str">
        <f t="shared" si="8"/>
        <v>focus_NO_CPP_EVENTS_Parts_CPP_CPP/RT_Conts_RCT_Summer_focus_grp_engage_dummy_focus_grp_Weekend Off-Peak</v>
      </c>
    </row>
    <row r="180" spans="1:17" x14ac:dyDescent="0.2">
      <c r="A180" s="1">
        <f>'r_in_303a.02 summer impacts'!A181</f>
        <v>-0.65518600897050605</v>
      </c>
      <c r="B180" s="1">
        <f>'r_in_303a.02 summer impacts'!B181</f>
        <v>0.324802669582475</v>
      </c>
      <c r="C180" s="1">
        <f>'r_in_303a.02 summer impacts'!C181</f>
        <v>4.3677172584471E-2</v>
      </c>
      <c r="D180" s="1" t="str">
        <f>'r_in_303a.02 summer impacts'!D181</f>
        <v>total_attendee_impact_focus_grp</v>
      </c>
      <c r="E180" s="1" t="str">
        <f>'r_in_303a.02 summer impacts'!E181</f>
        <v>Summer</v>
      </c>
      <c r="F180" s="1" t="str">
        <f>'r_in_303a.02 summer impacts'!F181</f>
        <v>NO_CPP_EVENTS_Parts_CPP_CPP/RT_Conts_RCT_focus</v>
      </c>
      <c r="G180" s="1">
        <f>'r_in_303a.02 summer impacts'!G181</f>
        <v>11</v>
      </c>
      <c r="H180" s="1">
        <f>'r_in_303a.02 summer impacts'!H181</f>
        <v>1.64485716965263</v>
      </c>
      <c r="I180" s="1">
        <f>'r_in_303a.02 summer impacts'!I181</f>
        <v>0.53425399978504695</v>
      </c>
      <c r="J180" s="1" t="str">
        <f>'r_in_303a.02 summer impacts'!J181</f>
        <v>Mid-Peak</v>
      </c>
      <c r="K180" s="1" t="str">
        <f>'r_in_303a.02 summer impacts'!K181</f>
        <v>Combined Impact</v>
      </c>
      <c r="L180" s="1" t="str">
        <f>'r_in_303a.02 summer impacts'!L181</f>
        <v>focus_grp</v>
      </c>
      <c r="N180" s="1" t="str">
        <f t="shared" si="6"/>
        <v>focus</v>
      </c>
      <c r="O180" s="1" t="str">
        <f t="shared" si="7"/>
        <v>NO_CPP_EVENTS_Parts_CPP_CPP/RT_Conts_RCT</v>
      </c>
      <c r="Q180" s="1" t="str">
        <f t="shared" si="8"/>
        <v>focus_NO_CPP_EVENTS_Parts_CPP_CPP/RT_Conts_RCT_Summer_Combined Impact_focus_grp_Mid-Peak</v>
      </c>
    </row>
    <row r="181" spans="1:17" x14ac:dyDescent="0.2">
      <c r="A181" s="1">
        <f>'r_in_303a.02 summer impacts'!A182</f>
        <v>-8.38963062803567E-2</v>
      </c>
      <c r="B181" s="1">
        <f>'r_in_303a.02 summer impacts'!B182</f>
        <v>0.74684220902170295</v>
      </c>
      <c r="C181" s="1">
        <f>'r_in_303a.02 summer impacts'!C182</f>
        <v>0.91055807027124402</v>
      </c>
      <c r="D181" s="1" t="str">
        <f>'r_in_303a.02 summer impacts'!D182</f>
        <v>total_attendee_impact_focus_grp</v>
      </c>
      <c r="E181" s="1" t="str">
        <f>'r_in_303a.02 summer impacts'!E182</f>
        <v>Summer</v>
      </c>
      <c r="F181" s="1" t="str">
        <f>'r_in_303a.02 summer impacts'!F182</f>
        <v>NO_CPP_EVENTS_Parts_CPP_CPP/RT_Conts_RCT_focus</v>
      </c>
      <c r="G181" s="1">
        <f>'r_in_303a.02 summer impacts'!G182</f>
        <v>11</v>
      </c>
      <c r="H181" s="1">
        <f>'r_in_303a.02 summer impacts'!H182</f>
        <v>1.64485716965263</v>
      </c>
      <c r="I181" s="1">
        <f>'r_in_303a.02 summer impacts'!I182</f>
        <v>1.22844876210855</v>
      </c>
      <c r="J181" s="1" t="str">
        <f>'r_in_303a.02 summer impacts'!J182</f>
        <v>Off-Peak</v>
      </c>
      <c r="K181" s="1" t="str">
        <f>'r_in_303a.02 summer impacts'!K182</f>
        <v>Combined Impact</v>
      </c>
      <c r="L181" s="1" t="str">
        <f>'r_in_303a.02 summer impacts'!L182</f>
        <v>focus_grp</v>
      </c>
      <c r="N181" s="1" t="str">
        <f t="shared" si="6"/>
        <v>focus</v>
      </c>
      <c r="O181" s="1" t="str">
        <f t="shared" si="7"/>
        <v>NO_CPP_EVENTS_Parts_CPP_CPP/RT_Conts_RCT</v>
      </c>
      <c r="Q181" s="1" t="str">
        <f t="shared" si="8"/>
        <v>focus_NO_CPP_EVENTS_Parts_CPP_CPP/RT_Conts_RCT_Summer_Combined Impact_focus_grp_Off-Peak</v>
      </c>
    </row>
    <row r="182" spans="1:17" x14ac:dyDescent="0.2">
      <c r="A182" s="1">
        <f>'r_in_303a.02 summer impacts'!A183</f>
        <v>-0.88289952180343001</v>
      </c>
      <c r="B182" s="1">
        <f>'r_in_303a.02 summer impacts'!B183</f>
        <v>0.345353887767888</v>
      </c>
      <c r="C182" s="1">
        <f>'r_in_303a.02 summer impacts'!C183</f>
        <v>1.05732443307659E-2</v>
      </c>
      <c r="D182" s="1" t="str">
        <f>'r_in_303a.02 summer impacts'!D183</f>
        <v>total_attendee_impact_focus_grp</v>
      </c>
      <c r="E182" s="1" t="str">
        <f>'r_in_303a.02 summer impacts'!E183</f>
        <v>Summer</v>
      </c>
      <c r="F182" s="1" t="str">
        <f>'r_in_303a.02 summer impacts'!F183</f>
        <v>NO_CPP_EVENTS_Parts_CPP_CPP/RT_Conts_RCT_focus</v>
      </c>
      <c r="G182" s="1">
        <f>'r_in_303a.02 summer impacts'!G183</f>
        <v>11</v>
      </c>
      <c r="H182" s="1">
        <f>'r_in_303a.02 summer impacts'!H183</f>
        <v>1.64485716965263</v>
      </c>
      <c r="I182" s="1">
        <f>'r_in_303a.02 summer impacts'!I183</f>
        <v>0.56805781836241898</v>
      </c>
      <c r="J182" s="1" t="str">
        <f>'r_in_303a.02 summer impacts'!J183</f>
        <v>On-Peak</v>
      </c>
      <c r="K182" s="1" t="str">
        <f>'r_in_303a.02 summer impacts'!K183</f>
        <v>Combined Impact</v>
      </c>
      <c r="L182" s="1" t="str">
        <f>'r_in_303a.02 summer impacts'!L183</f>
        <v>focus_grp</v>
      </c>
      <c r="N182" s="1" t="str">
        <f t="shared" si="6"/>
        <v>focus</v>
      </c>
      <c r="O182" s="1" t="str">
        <f t="shared" si="7"/>
        <v>NO_CPP_EVENTS_Parts_CPP_CPP/RT_Conts_RCT</v>
      </c>
      <c r="Q182" s="1" t="str">
        <f t="shared" si="8"/>
        <v>focus_NO_CPP_EVENTS_Parts_CPP_CPP/RT_Conts_RCT_Summer_Combined Impact_focus_grp_On-Peak</v>
      </c>
    </row>
    <row r="183" spans="1:17" x14ac:dyDescent="0.2">
      <c r="A183" s="1">
        <f>'r_in_303a.02 summer impacts'!A184</f>
        <v>-0.81345377909457195</v>
      </c>
      <c r="B183" s="1">
        <f>'r_in_303a.02 summer impacts'!B184</f>
        <v>1.5432056414672299</v>
      </c>
      <c r="C183" s="1">
        <f>'r_in_303a.02 summer impacts'!C184</f>
        <v>0.59811088106223897</v>
      </c>
      <c r="D183" s="1" t="str">
        <f>'r_in_303a.02 summer impacts'!D184</f>
        <v>total_attendee_impact_focus_grp</v>
      </c>
      <c r="E183" s="1" t="str">
        <f>'r_in_303a.02 summer impacts'!E184</f>
        <v>Summer</v>
      </c>
      <c r="F183" s="1" t="str">
        <f>'r_in_303a.02 summer impacts'!F184</f>
        <v>NO_CPP_EVENTS_Parts_CPP_CPP/RT_Conts_RCT_focus</v>
      </c>
      <c r="G183" s="1">
        <f>'r_in_303a.02 summer impacts'!G184</f>
        <v>11</v>
      </c>
      <c r="H183" s="1">
        <f>'r_in_303a.02 summer impacts'!H184</f>
        <v>1.64485716965263</v>
      </c>
      <c r="I183" s="1">
        <f>'r_in_303a.02 summer impacts'!I184</f>
        <v>2.5383528636157502</v>
      </c>
      <c r="J183" s="1" t="str">
        <f>'r_in_303a.02 summer impacts'!J184</f>
        <v>Weekend Off-Peak</v>
      </c>
      <c r="K183" s="1" t="str">
        <f>'r_in_303a.02 summer impacts'!K184</f>
        <v>Combined Impact</v>
      </c>
      <c r="L183" s="1" t="str">
        <f>'r_in_303a.02 summer impacts'!L184</f>
        <v>focus_grp</v>
      </c>
      <c r="N183" s="1" t="str">
        <f t="shared" si="6"/>
        <v>focus</v>
      </c>
      <c r="O183" s="1" t="str">
        <f t="shared" si="7"/>
        <v>NO_CPP_EVENTS_Parts_CPP_CPP/RT_Conts_RCT</v>
      </c>
      <c r="Q183" s="1" t="str">
        <f t="shared" si="8"/>
        <v>focus_NO_CPP_EVENTS_Parts_CPP_CPP/RT_Conts_RCT_Summer_Combined Impact_focus_grp_Weekend Off-Peak</v>
      </c>
    </row>
    <row r="184" spans="1:17" x14ac:dyDescent="0.2">
      <c r="A184" s="1">
        <f>'r_in_303a.02 summer impacts'!A185</f>
        <v>-0.103898148158983</v>
      </c>
      <c r="B184" s="1">
        <f>'r_in_303a.02 summer impacts'!B185</f>
        <v>9.9776568679684999E-2</v>
      </c>
      <c r="C184" s="1">
        <f>'r_in_303a.02 summer impacts'!C185</f>
        <v>0.29773316855362397</v>
      </c>
      <c r="D184" s="1" t="str">
        <f>'r_in_303a.02 summer impacts'!D185</f>
        <v>tou_period_fMid-Peak:participant:cpp_dum</v>
      </c>
      <c r="E184" s="1" t="str">
        <f>'r_in_303a.02 summer impacts'!E185</f>
        <v>Summer</v>
      </c>
      <c r="F184" s="1" t="str">
        <f>'r_in_303a.02 summer impacts'!F185</f>
        <v>NO_CPP_EVENTS_Parts_CPP_CPP/RT_Conts_RCT_breakfast</v>
      </c>
      <c r="G184" s="1">
        <f>'r_in_303a.02 summer impacts'!G185</f>
        <v>12</v>
      </c>
      <c r="H184" s="1">
        <f>'r_in_303a.02 summer impacts'!H185</f>
        <v>1.64485716965263</v>
      </c>
      <c r="I184" s="1">
        <f>'r_in_303a.02 summer impacts'!I185</f>
        <v>0.16411820435611801</v>
      </c>
      <c r="J184" s="1" t="str">
        <f>'r_in_303a.02 summer impacts'!J185</f>
        <v>Mid-Peak</v>
      </c>
      <c r="K184" s="1" t="str">
        <f>'r_in_303a.02 summer impacts'!K185</f>
        <v>Base Impact</v>
      </c>
      <c r="L184" s="1" t="str">
        <f>'r_in_303a.02 summer impacts'!L185</f>
        <v>no_event</v>
      </c>
      <c r="N184" s="1" t="str">
        <f t="shared" si="6"/>
        <v>breakfast</v>
      </c>
      <c r="O184" s="1" t="str">
        <f t="shared" si="7"/>
        <v>NO_CPP_EVENTS_Parts_CPP_CPP/RT_Conts_RCT</v>
      </c>
      <c r="Q184" s="1" t="str">
        <f t="shared" si="8"/>
        <v>breakfast_NO_CPP_EVENTS_Parts_CPP_CPP/RT_Conts_RCT_Summer_Base Impact_no_event_Mid-Peak</v>
      </c>
    </row>
    <row r="185" spans="1:17" x14ac:dyDescent="0.2">
      <c r="A185" s="1">
        <f>'r_in_303a.02 summer impacts'!A186</f>
        <v>0.25436499541073898</v>
      </c>
      <c r="B185" s="1">
        <f>'r_in_303a.02 summer impacts'!B186</f>
        <v>0.19498688939463199</v>
      </c>
      <c r="C185" s="1">
        <f>'r_in_303a.02 summer impacts'!C186</f>
        <v>0.192055822420721</v>
      </c>
      <c r="D185" s="1" t="str">
        <f>'r_in_303a.02 summer impacts'!D186</f>
        <v>tou_period_fOff-Peak:participant:cpp_dum</v>
      </c>
      <c r="E185" s="1" t="str">
        <f>'r_in_303a.02 summer impacts'!E186</f>
        <v>Summer</v>
      </c>
      <c r="F185" s="1" t="str">
        <f>'r_in_303a.02 summer impacts'!F186</f>
        <v>NO_CPP_EVENTS_Parts_CPP_CPP/RT_Conts_RCT_breakfast</v>
      </c>
      <c r="G185" s="1">
        <f>'r_in_303a.02 summer impacts'!G186</f>
        <v>12</v>
      </c>
      <c r="H185" s="1">
        <f>'r_in_303a.02 summer impacts'!H186</f>
        <v>1.64485716965263</v>
      </c>
      <c r="I185" s="1">
        <f>'r_in_303a.02 summer impacts'!I186</f>
        <v>0.32072558300902398</v>
      </c>
      <c r="J185" s="1" t="str">
        <f>'r_in_303a.02 summer impacts'!J186</f>
        <v>Off-Peak</v>
      </c>
      <c r="K185" s="1" t="str">
        <f>'r_in_303a.02 summer impacts'!K186</f>
        <v>Base Impact</v>
      </c>
      <c r="L185" s="1" t="str">
        <f>'r_in_303a.02 summer impacts'!L186</f>
        <v>no_event</v>
      </c>
      <c r="N185" s="1" t="str">
        <f t="shared" si="6"/>
        <v>breakfast</v>
      </c>
      <c r="O185" s="1" t="str">
        <f t="shared" si="7"/>
        <v>NO_CPP_EVENTS_Parts_CPP_CPP/RT_Conts_RCT</v>
      </c>
      <c r="Q185" s="1" t="str">
        <f t="shared" si="8"/>
        <v>breakfast_NO_CPP_EVENTS_Parts_CPP_CPP/RT_Conts_RCT_Summer_Base Impact_no_event_Off-Peak</v>
      </c>
    </row>
    <row r="186" spans="1:17" x14ac:dyDescent="0.2">
      <c r="A186" s="1">
        <f>'r_in_303a.02 summer impacts'!A187</f>
        <v>-0.217747134805896</v>
      </c>
      <c r="B186" s="1">
        <f>'r_in_303a.02 summer impacts'!B187</f>
        <v>0.11004532403857201</v>
      </c>
      <c r="C186" s="1">
        <f>'r_in_303a.02 summer impacts'!C187</f>
        <v>4.7849966961958201E-2</v>
      </c>
      <c r="D186" s="1" t="str">
        <f>'r_in_303a.02 summer impacts'!D187</f>
        <v>tou_period_fOn-Peak:participant:cpp_dum</v>
      </c>
      <c r="E186" s="1" t="str">
        <f>'r_in_303a.02 summer impacts'!E187</f>
        <v>Summer</v>
      </c>
      <c r="F186" s="1" t="str">
        <f>'r_in_303a.02 summer impacts'!F187</f>
        <v>NO_CPP_EVENTS_Parts_CPP_CPP/RT_Conts_RCT_breakfast</v>
      </c>
      <c r="G186" s="1">
        <f>'r_in_303a.02 summer impacts'!G187</f>
        <v>12</v>
      </c>
      <c r="H186" s="1">
        <f>'r_in_303a.02 summer impacts'!H187</f>
        <v>1.64485716965263</v>
      </c>
      <c r="I186" s="1">
        <f>'r_in_303a.02 summer impacts'!I187</f>
        <v>0.181008840231592</v>
      </c>
      <c r="J186" s="1" t="str">
        <f>'r_in_303a.02 summer impacts'!J187</f>
        <v>On-Peak</v>
      </c>
      <c r="K186" s="1" t="str">
        <f>'r_in_303a.02 summer impacts'!K187</f>
        <v>Base Impact</v>
      </c>
      <c r="L186" s="1" t="str">
        <f>'r_in_303a.02 summer impacts'!L187</f>
        <v>no_event</v>
      </c>
      <c r="N186" s="1" t="str">
        <f t="shared" si="6"/>
        <v>breakfast</v>
      </c>
      <c r="O186" s="1" t="str">
        <f t="shared" si="7"/>
        <v>NO_CPP_EVENTS_Parts_CPP_CPP/RT_Conts_RCT</v>
      </c>
      <c r="Q186" s="1" t="str">
        <f t="shared" si="8"/>
        <v>breakfast_NO_CPP_EVENTS_Parts_CPP_CPP/RT_Conts_RCT_Summer_Base Impact_no_event_On-Peak</v>
      </c>
    </row>
    <row r="187" spans="1:17" x14ac:dyDescent="0.2">
      <c r="A187" s="1">
        <f>'r_in_303a.02 summer impacts'!A188</f>
        <v>8.4859065822823404E-2</v>
      </c>
      <c r="B187" s="1">
        <f>'r_in_303a.02 summer impacts'!B188</f>
        <v>0.40792738547933499</v>
      </c>
      <c r="C187" s="1">
        <f>'r_in_303a.02 summer impacts'!C188</f>
        <v>0.83520960027774105</v>
      </c>
      <c r="D187" s="1" t="str">
        <f>'r_in_303a.02 summer impacts'!D188</f>
        <v>tou_period_fWeekend Off-Peak:participant:cpp_dum</v>
      </c>
      <c r="E187" s="1" t="str">
        <f>'r_in_303a.02 summer impacts'!E188</f>
        <v>Summer</v>
      </c>
      <c r="F187" s="1" t="str">
        <f>'r_in_303a.02 summer impacts'!F188</f>
        <v>NO_CPP_EVENTS_Parts_CPP_CPP/RT_Conts_RCT_breakfast</v>
      </c>
      <c r="G187" s="1">
        <f>'r_in_303a.02 summer impacts'!G188</f>
        <v>12</v>
      </c>
      <c r="H187" s="1">
        <f>'r_in_303a.02 summer impacts'!H188</f>
        <v>1.64485716965263</v>
      </c>
      <c r="I187" s="1">
        <f>'r_in_303a.02 summer impacts'!I188</f>
        <v>0.67098228470333399</v>
      </c>
      <c r="J187" s="1" t="str">
        <f>'r_in_303a.02 summer impacts'!J188</f>
        <v>Weekend Off-Peak</v>
      </c>
      <c r="K187" s="1" t="str">
        <f>'r_in_303a.02 summer impacts'!K188</f>
        <v>Base Impact</v>
      </c>
      <c r="L187" s="1" t="str">
        <f>'r_in_303a.02 summer impacts'!L188</f>
        <v>no_event</v>
      </c>
      <c r="N187" s="1" t="str">
        <f t="shared" si="6"/>
        <v>breakfast</v>
      </c>
      <c r="O187" s="1" t="str">
        <f t="shared" si="7"/>
        <v>NO_CPP_EVENTS_Parts_CPP_CPP/RT_Conts_RCT</v>
      </c>
      <c r="Q187" s="1" t="str">
        <f t="shared" si="8"/>
        <v>breakfast_NO_CPP_EVENTS_Parts_CPP_CPP/RT_Conts_RCT_Summer_Base Impact_no_event_Weekend Off-Peak</v>
      </c>
    </row>
    <row r="188" spans="1:17" x14ac:dyDescent="0.2">
      <c r="A188" s="1">
        <f>'r_in_303a.02 summer impacts'!A189</f>
        <v>-0.320554431185815</v>
      </c>
      <c r="B188" s="1">
        <f>'r_in_303a.02 summer impacts'!B189</f>
        <v>0.1276198001095</v>
      </c>
      <c r="C188" s="1">
        <f>'r_in_303a.02 summer impacts'!C189</f>
        <v>1.20123394761844E-2</v>
      </c>
      <c r="D188" s="1" t="str">
        <f>'r_in_303a.02 summer impacts'!D189</f>
        <v>tou_period_fMid-Peak:participant:cpp_dum:ko_breakfast_engage_dummy</v>
      </c>
      <c r="E188" s="1" t="str">
        <f>'r_in_303a.02 summer impacts'!E189</f>
        <v>Summer</v>
      </c>
      <c r="F188" s="1" t="str">
        <f>'r_in_303a.02 summer impacts'!F189</f>
        <v>NO_CPP_EVENTS_Parts_CPP_CPP/RT_Conts_RCT_breakfast</v>
      </c>
      <c r="G188" s="1">
        <f>'r_in_303a.02 summer impacts'!G189</f>
        <v>12</v>
      </c>
      <c r="H188" s="1">
        <f>'r_in_303a.02 summer impacts'!H189</f>
        <v>1.64485716965263</v>
      </c>
      <c r="I188" s="1">
        <f>'r_in_303a.02 summer impacts'!I189</f>
        <v>0.209916343199747</v>
      </c>
      <c r="J188" s="1" t="str">
        <f>'r_in_303a.02 summer impacts'!J189</f>
        <v>Mid-Peak</v>
      </c>
      <c r="K188" s="1" t="str">
        <f>'r_in_303a.02 summer impacts'!K189</f>
        <v>ko_breakfast_engage_dummy</v>
      </c>
      <c r="L188" s="1" t="str">
        <f>'r_in_303a.02 summer impacts'!L189</f>
        <v>ko_breakfast</v>
      </c>
      <c r="N188" s="1" t="str">
        <f t="shared" si="6"/>
        <v>breakfast</v>
      </c>
      <c r="O188" s="1" t="str">
        <f t="shared" si="7"/>
        <v>NO_CPP_EVENTS_Parts_CPP_CPP/RT_Conts_RCT</v>
      </c>
      <c r="Q188" s="1" t="str">
        <f t="shared" si="8"/>
        <v>breakfast_NO_CPP_EVENTS_Parts_CPP_CPP/RT_Conts_RCT_Summer_ko_breakfast_engage_dummy_ko_breakfast_Mid-Peak</v>
      </c>
    </row>
    <row r="189" spans="1:17" x14ac:dyDescent="0.2">
      <c r="A189" s="1">
        <f>'r_in_303a.02 summer impacts'!A190</f>
        <v>-0.14218763521296099</v>
      </c>
      <c r="B189" s="1">
        <f>'r_in_303a.02 summer impacts'!B190</f>
        <v>0.308311427497034</v>
      </c>
      <c r="C189" s="1">
        <f>'r_in_303a.02 summer impacts'!C190</f>
        <v>0.64466837383130104</v>
      </c>
      <c r="D189" s="1" t="str">
        <f>'r_in_303a.02 summer impacts'!D190</f>
        <v>tou_period_fOff-Peak:participant:cpp_dum:ko_breakfast_engage_dummy</v>
      </c>
      <c r="E189" s="1" t="str">
        <f>'r_in_303a.02 summer impacts'!E190</f>
        <v>Summer</v>
      </c>
      <c r="F189" s="1" t="str">
        <f>'r_in_303a.02 summer impacts'!F190</f>
        <v>NO_CPP_EVENTS_Parts_CPP_CPP/RT_Conts_RCT_breakfast</v>
      </c>
      <c r="G189" s="1">
        <f>'r_in_303a.02 summer impacts'!G190</f>
        <v>12</v>
      </c>
      <c r="H189" s="1">
        <f>'r_in_303a.02 summer impacts'!H190</f>
        <v>1.64485716965263</v>
      </c>
      <c r="I189" s="1">
        <f>'r_in_303a.02 summer impacts'!I190</f>
        <v>0.50712826200433303</v>
      </c>
      <c r="J189" s="1" t="str">
        <f>'r_in_303a.02 summer impacts'!J190</f>
        <v>Off-Peak</v>
      </c>
      <c r="K189" s="1" t="str">
        <f>'r_in_303a.02 summer impacts'!K190</f>
        <v>ko_breakfast_engage_dummy</v>
      </c>
      <c r="L189" s="1" t="str">
        <f>'r_in_303a.02 summer impacts'!L190</f>
        <v>ko_breakfast</v>
      </c>
      <c r="N189" s="1" t="str">
        <f t="shared" si="6"/>
        <v>breakfast</v>
      </c>
      <c r="O189" s="1" t="str">
        <f t="shared" si="7"/>
        <v>NO_CPP_EVENTS_Parts_CPP_CPP/RT_Conts_RCT</v>
      </c>
      <c r="Q189" s="1" t="str">
        <f t="shared" si="8"/>
        <v>breakfast_NO_CPP_EVENTS_Parts_CPP_CPP/RT_Conts_RCT_Summer_ko_breakfast_engage_dummy_ko_breakfast_Off-Peak</v>
      </c>
    </row>
    <row r="190" spans="1:17" x14ac:dyDescent="0.2">
      <c r="A190" s="1">
        <f>'r_in_303a.02 summer impacts'!A191</f>
        <v>-0.352768089696536</v>
      </c>
      <c r="B190" s="1">
        <f>'r_in_303a.02 summer impacts'!B191</f>
        <v>0.13046328336799801</v>
      </c>
      <c r="C190" s="1">
        <f>'r_in_303a.02 summer impacts'!C191</f>
        <v>6.8520297745187997E-3</v>
      </c>
      <c r="D190" s="1" t="str">
        <f>'r_in_303a.02 summer impacts'!D191</f>
        <v>tou_period_fOn-Peak:participant:cpp_dum:ko_breakfast_engage_dummy</v>
      </c>
      <c r="E190" s="1" t="str">
        <f>'r_in_303a.02 summer impacts'!E191</f>
        <v>Summer</v>
      </c>
      <c r="F190" s="1" t="str">
        <f>'r_in_303a.02 summer impacts'!F191</f>
        <v>NO_CPP_EVENTS_Parts_CPP_CPP/RT_Conts_RCT_breakfast</v>
      </c>
      <c r="G190" s="1">
        <f>'r_in_303a.02 summer impacts'!G191</f>
        <v>12</v>
      </c>
      <c r="H190" s="1">
        <f>'r_in_303a.02 summer impacts'!H191</f>
        <v>1.64485716965263</v>
      </c>
      <c r="I190" s="1">
        <f>'r_in_303a.02 summer impacts'!I191</f>
        <v>0.21459346702427401</v>
      </c>
      <c r="J190" s="1" t="str">
        <f>'r_in_303a.02 summer impacts'!J191</f>
        <v>On-Peak</v>
      </c>
      <c r="K190" s="1" t="str">
        <f>'r_in_303a.02 summer impacts'!K191</f>
        <v>ko_breakfast_engage_dummy</v>
      </c>
      <c r="L190" s="1" t="str">
        <f>'r_in_303a.02 summer impacts'!L191</f>
        <v>ko_breakfast</v>
      </c>
      <c r="N190" s="1" t="str">
        <f t="shared" si="6"/>
        <v>breakfast</v>
      </c>
      <c r="O190" s="1" t="str">
        <f t="shared" si="7"/>
        <v>NO_CPP_EVENTS_Parts_CPP_CPP/RT_Conts_RCT</v>
      </c>
      <c r="Q190" s="1" t="str">
        <f t="shared" si="8"/>
        <v>breakfast_NO_CPP_EVENTS_Parts_CPP_CPP/RT_Conts_RCT_Summer_ko_breakfast_engage_dummy_ko_breakfast_On-Peak</v>
      </c>
    </row>
    <row r="191" spans="1:17" x14ac:dyDescent="0.2">
      <c r="A191" s="1">
        <f>'r_in_303a.02 summer impacts'!A192</f>
        <v>-0.81302931057702799</v>
      </c>
      <c r="B191" s="1">
        <f>'r_in_303a.02 summer impacts'!B192</f>
        <v>0.52319562302332601</v>
      </c>
      <c r="C191" s="1">
        <f>'r_in_303a.02 summer impacts'!C192</f>
        <v>0.12019276069492101</v>
      </c>
      <c r="D191" s="1" t="str">
        <f>'r_in_303a.02 summer impacts'!D192</f>
        <v>tou_period_fWeekend Off-Peak:participant:cpp_dum:ko_breakfast_engage_dummy</v>
      </c>
      <c r="E191" s="1" t="str">
        <f>'r_in_303a.02 summer impacts'!E192</f>
        <v>Summer</v>
      </c>
      <c r="F191" s="1" t="str">
        <f>'r_in_303a.02 summer impacts'!F192</f>
        <v>NO_CPP_EVENTS_Parts_CPP_CPP/RT_Conts_RCT_breakfast</v>
      </c>
      <c r="G191" s="1">
        <f>'r_in_303a.02 summer impacts'!G192</f>
        <v>12</v>
      </c>
      <c r="H191" s="1">
        <f>'r_in_303a.02 summer impacts'!H192</f>
        <v>1.64485716965263</v>
      </c>
      <c r="I191" s="1">
        <f>'r_in_303a.02 summer impacts'!I192</f>
        <v>0.86058207166079004</v>
      </c>
      <c r="J191" s="1" t="str">
        <f>'r_in_303a.02 summer impacts'!J192</f>
        <v>Weekend Off-Peak</v>
      </c>
      <c r="K191" s="1" t="str">
        <f>'r_in_303a.02 summer impacts'!K192</f>
        <v>ko_breakfast_engage_dummy</v>
      </c>
      <c r="L191" s="1" t="str">
        <f>'r_in_303a.02 summer impacts'!L192</f>
        <v>ko_breakfast</v>
      </c>
      <c r="N191" s="1" t="str">
        <f t="shared" si="6"/>
        <v>breakfast</v>
      </c>
      <c r="O191" s="1" t="str">
        <f t="shared" si="7"/>
        <v>NO_CPP_EVENTS_Parts_CPP_CPP/RT_Conts_RCT</v>
      </c>
      <c r="Q191" s="1" t="str">
        <f t="shared" si="8"/>
        <v>breakfast_NO_CPP_EVENTS_Parts_CPP_CPP/RT_Conts_RCT_Summer_ko_breakfast_engage_dummy_ko_breakfast_Weekend Off-Peak</v>
      </c>
    </row>
    <row r="192" spans="1:17" x14ac:dyDescent="0.2">
      <c r="A192" s="1">
        <f>'r_in_303a.02 summer impacts'!A193</f>
        <v>-0.42445257934479902</v>
      </c>
      <c r="B192" s="1">
        <f>'r_in_303a.02 summer impacts'!B193</f>
        <v>0.13239315098379301</v>
      </c>
      <c r="C192" s="1">
        <f>'r_in_303a.02 summer impacts'!C193</f>
        <v>1.3460333400192499E-3</v>
      </c>
      <c r="D192" s="1" t="str">
        <f>'r_in_303a.02 summer impacts'!D193</f>
        <v>total_attendee_impact_ko_breakfast</v>
      </c>
      <c r="E192" s="1" t="str">
        <f>'r_in_303a.02 summer impacts'!E193</f>
        <v>Summer</v>
      </c>
      <c r="F192" s="1" t="str">
        <f>'r_in_303a.02 summer impacts'!F193</f>
        <v>NO_CPP_EVENTS_Parts_CPP_CPP/RT_Conts_RCT_breakfast</v>
      </c>
      <c r="G192" s="1">
        <f>'r_in_303a.02 summer impacts'!G193</f>
        <v>12</v>
      </c>
      <c r="H192" s="1">
        <f>'r_in_303a.02 summer impacts'!H193</f>
        <v>1.64485716965263</v>
      </c>
      <c r="I192" s="1">
        <f>'r_in_303a.02 summer impacts'!I193</f>
        <v>0.21776782360859501</v>
      </c>
      <c r="J192" s="1" t="str">
        <f>'r_in_303a.02 summer impacts'!J193</f>
        <v>Mid-Peak</v>
      </c>
      <c r="K192" s="1" t="str">
        <f>'r_in_303a.02 summer impacts'!K193</f>
        <v>Combined Impact</v>
      </c>
      <c r="L192" s="1" t="str">
        <f>'r_in_303a.02 summer impacts'!L193</f>
        <v>ko_breakfast</v>
      </c>
      <c r="N192" s="1" t="str">
        <f t="shared" si="6"/>
        <v>breakfast</v>
      </c>
      <c r="O192" s="1" t="str">
        <f t="shared" si="7"/>
        <v>NO_CPP_EVENTS_Parts_CPP_CPP/RT_Conts_RCT</v>
      </c>
      <c r="Q192" s="1" t="str">
        <f t="shared" si="8"/>
        <v>breakfast_NO_CPP_EVENTS_Parts_CPP_CPP/RT_Conts_RCT_Summer_Combined Impact_ko_breakfast_Mid-Peak</v>
      </c>
    </row>
    <row r="193" spans="1:17" x14ac:dyDescent="0.2">
      <c r="A193" s="1">
        <f>'r_in_303a.02 summer impacts'!A194</f>
        <v>0.11217736019777801</v>
      </c>
      <c r="B193" s="1">
        <f>'r_in_303a.02 summer impacts'!B194</f>
        <v>0.308209049830999</v>
      </c>
      <c r="C193" s="1">
        <f>'r_in_303a.02 summer impacts'!C194</f>
        <v>0.71588419499676703</v>
      </c>
      <c r="D193" s="1" t="str">
        <f>'r_in_303a.02 summer impacts'!D194</f>
        <v>total_attendee_impact_ko_breakfast</v>
      </c>
      <c r="E193" s="1" t="str">
        <f>'r_in_303a.02 summer impacts'!E194</f>
        <v>Summer</v>
      </c>
      <c r="F193" s="1" t="str">
        <f>'r_in_303a.02 summer impacts'!F194</f>
        <v>NO_CPP_EVENTS_Parts_CPP_CPP/RT_Conts_RCT_breakfast</v>
      </c>
      <c r="G193" s="1">
        <f>'r_in_303a.02 summer impacts'!G194</f>
        <v>12</v>
      </c>
      <c r="H193" s="1">
        <f>'r_in_303a.02 summer impacts'!H194</f>
        <v>1.64485716965263</v>
      </c>
      <c r="I193" s="1">
        <f>'r_in_303a.02 summer impacts'!I194</f>
        <v>0.50695986536634197</v>
      </c>
      <c r="J193" s="1" t="str">
        <f>'r_in_303a.02 summer impacts'!J194</f>
        <v>Off-Peak</v>
      </c>
      <c r="K193" s="1" t="str">
        <f>'r_in_303a.02 summer impacts'!K194</f>
        <v>Combined Impact</v>
      </c>
      <c r="L193" s="1" t="str">
        <f>'r_in_303a.02 summer impacts'!L194</f>
        <v>ko_breakfast</v>
      </c>
      <c r="N193" s="1" t="str">
        <f t="shared" si="6"/>
        <v>breakfast</v>
      </c>
      <c r="O193" s="1" t="str">
        <f t="shared" si="7"/>
        <v>NO_CPP_EVENTS_Parts_CPP_CPP/RT_Conts_RCT</v>
      </c>
      <c r="Q193" s="1" t="str">
        <f t="shared" si="8"/>
        <v>breakfast_NO_CPP_EVENTS_Parts_CPP_CPP/RT_Conts_RCT_Summer_Combined Impact_ko_breakfast_Off-Peak</v>
      </c>
    </row>
    <row r="194" spans="1:17" x14ac:dyDescent="0.2">
      <c r="A194" s="1">
        <f>'r_in_303a.02 summer impacts'!A195</f>
        <v>-0.57051522450243197</v>
      </c>
      <c r="B194" s="1">
        <f>'r_in_303a.02 summer impacts'!B195</f>
        <v>0.13553813570637499</v>
      </c>
      <c r="C194" s="1">
        <f>'r_in_303a.02 summer impacts'!C195</f>
        <v>2.5626059520136498E-5</v>
      </c>
      <c r="D194" s="1" t="str">
        <f>'r_in_303a.02 summer impacts'!D195</f>
        <v>total_attendee_impact_ko_breakfast</v>
      </c>
      <c r="E194" s="1" t="str">
        <f>'r_in_303a.02 summer impacts'!E195</f>
        <v>Summer</v>
      </c>
      <c r="F194" s="1" t="str">
        <f>'r_in_303a.02 summer impacts'!F195</f>
        <v>NO_CPP_EVENTS_Parts_CPP_CPP/RT_Conts_RCT_breakfast</v>
      </c>
      <c r="G194" s="1">
        <f>'r_in_303a.02 summer impacts'!G195</f>
        <v>12</v>
      </c>
      <c r="H194" s="1">
        <f>'r_in_303a.02 summer impacts'!H195</f>
        <v>1.64485716965263</v>
      </c>
      <c r="I194" s="1">
        <f>'r_in_303a.02 summer impacts'!I195</f>
        <v>0.22294087427798201</v>
      </c>
      <c r="J194" s="1" t="str">
        <f>'r_in_303a.02 summer impacts'!J195</f>
        <v>On-Peak</v>
      </c>
      <c r="K194" s="1" t="str">
        <f>'r_in_303a.02 summer impacts'!K195</f>
        <v>Combined Impact</v>
      </c>
      <c r="L194" s="1" t="str">
        <f>'r_in_303a.02 summer impacts'!L195</f>
        <v>ko_breakfast</v>
      </c>
      <c r="N194" s="1" t="str">
        <f t="shared" si="6"/>
        <v>breakfast</v>
      </c>
      <c r="O194" s="1" t="str">
        <f t="shared" si="7"/>
        <v>NO_CPP_EVENTS_Parts_CPP_CPP/RT_Conts_RCT</v>
      </c>
      <c r="Q194" s="1" t="str">
        <f t="shared" si="8"/>
        <v>breakfast_NO_CPP_EVENTS_Parts_CPP_CPP/RT_Conts_RCT_Summer_Combined Impact_ko_breakfast_On-Peak</v>
      </c>
    </row>
    <row r="195" spans="1:17" x14ac:dyDescent="0.2">
      <c r="A195" s="1">
        <f>'r_in_303a.02 summer impacts'!A196</f>
        <v>-0.728170244754204</v>
      </c>
      <c r="B195" s="1">
        <f>'r_in_303a.02 summer impacts'!B196</f>
        <v>0.536508756313124</v>
      </c>
      <c r="C195" s="1">
        <f>'r_in_303a.02 summer impacts'!C196</f>
        <v>0.174706209689694</v>
      </c>
      <c r="D195" s="1" t="str">
        <f>'r_in_303a.02 summer impacts'!D196</f>
        <v>total_attendee_impact_ko_breakfast</v>
      </c>
      <c r="E195" s="1" t="str">
        <f>'r_in_303a.02 summer impacts'!E196</f>
        <v>Summer</v>
      </c>
      <c r="F195" s="1" t="str">
        <f>'r_in_303a.02 summer impacts'!F196</f>
        <v>NO_CPP_EVENTS_Parts_CPP_CPP/RT_Conts_RCT_breakfast</v>
      </c>
      <c r="G195" s="1">
        <f>'r_in_303a.02 summer impacts'!G196</f>
        <v>12</v>
      </c>
      <c r="H195" s="1">
        <f>'r_in_303a.02 summer impacts'!H196</f>
        <v>1.64485716965263</v>
      </c>
      <c r="I195" s="1">
        <f>'r_in_303a.02 summer impacts'!I196</f>
        <v>0.88248027440305599</v>
      </c>
      <c r="J195" s="1" t="str">
        <f>'r_in_303a.02 summer impacts'!J196</f>
        <v>Weekend Off-Peak</v>
      </c>
      <c r="K195" s="1" t="str">
        <f>'r_in_303a.02 summer impacts'!K196</f>
        <v>Combined Impact</v>
      </c>
      <c r="L195" s="1" t="str">
        <f>'r_in_303a.02 summer impacts'!L196</f>
        <v>ko_breakfast</v>
      </c>
      <c r="N195" s="1" t="str">
        <f t="shared" si="6"/>
        <v>breakfast</v>
      </c>
      <c r="O195" s="1" t="str">
        <f t="shared" si="7"/>
        <v>NO_CPP_EVENTS_Parts_CPP_CPP/RT_Conts_RCT</v>
      </c>
      <c r="Q195" s="1" t="str">
        <f t="shared" si="8"/>
        <v>breakfast_NO_CPP_EVENTS_Parts_CPP_CPP/RT_Conts_RCT_Summer_Combined Impact_ko_breakfast_Weekend Off-Peak</v>
      </c>
    </row>
    <row r="196" spans="1:17" x14ac:dyDescent="0.2">
      <c r="A196" s="1">
        <f>'r_in_303a.02 summer impacts'!A197</f>
        <v>-0.14803904715904601</v>
      </c>
      <c r="B196" s="1">
        <f>'r_in_303a.02 summer impacts'!B197</f>
        <v>9.4566434814678094E-2</v>
      </c>
      <c r="C196" s="1">
        <f>'r_in_303a.02 summer impacts'!C197</f>
        <v>0.11747811416076</v>
      </c>
      <c r="D196" s="1" t="str">
        <f>'r_in_303a.02 summer impacts'!D197</f>
        <v>tou_period_fMid-Peak:participant:cpp_dum</v>
      </c>
      <c r="E196" s="1" t="str">
        <f>'r_in_303a.02 summer impacts'!E197</f>
        <v>Summer</v>
      </c>
      <c r="F196" s="1" t="str">
        <f>'r_in_303a.02 summer impacts'!F197</f>
        <v>NO_CPP_EVENTS_Parts_CPP_CPP/RT_Conts_RCT_openhouse</v>
      </c>
      <c r="G196" s="1">
        <f>'r_in_303a.02 summer impacts'!G197</f>
        <v>13</v>
      </c>
      <c r="H196" s="1">
        <f>'r_in_303a.02 summer impacts'!H197</f>
        <v>1.64485716965263</v>
      </c>
      <c r="I196" s="1">
        <f>'r_in_303a.02 summer impacts'!I197</f>
        <v>0.155548278313411</v>
      </c>
      <c r="J196" s="1" t="str">
        <f>'r_in_303a.02 summer impacts'!J197</f>
        <v>Mid-Peak</v>
      </c>
      <c r="K196" s="1" t="str">
        <f>'r_in_303a.02 summer impacts'!K197</f>
        <v>Base Impact</v>
      </c>
      <c r="L196" s="1" t="str">
        <f>'r_in_303a.02 summer impacts'!L197</f>
        <v>no_event</v>
      </c>
      <c r="N196" s="1" t="str">
        <f t="shared" si="6"/>
        <v>openhouse</v>
      </c>
      <c r="O196" s="1" t="str">
        <f t="shared" si="7"/>
        <v>NO_CPP_EVENTS_Parts_CPP_CPP/RT_Conts_RCT</v>
      </c>
      <c r="Q196" s="1" t="str">
        <f t="shared" si="8"/>
        <v>openhouse_NO_CPP_EVENTS_Parts_CPP_CPP/RT_Conts_RCT_Summer_Base Impact_no_event_Mid-Peak</v>
      </c>
    </row>
    <row r="197" spans="1:17" x14ac:dyDescent="0.2">
      <c r="A197" s="1">
        <f>'r_in_303a.02 summer impacts'!A198</f>
        <v>0.26037567426805702</v>
      </c>
      <c r="B197" s="1">
        <f>'r_in_303a.02 summer impacts'!B198</f>
        <v>0.18700084501177899</v>
      </c>
      <c r="C197" s="1">
        <f>'r_in_303a.02 summer impacts'!C198</f>
        <v>0.16380898745841499</v>
      </c>
      <c r="D197" s="1" t="str">
        <f>'r_in_303a.02 summer impacts'!D198</f>
        <v>tou_period_fOff-Peak:participant:cpp_dum</v>
      </c>
      <c r="E197" s="1" t="str">
        <f>'r_in_303a.02 summer impacts'!E198</f>
        <v>Summer</v>
      </c>
      <c r="F197" s="1" t="str">
        <f>'r_in_303a.02 summer impacts'!F198</f>
        <v>NO_CPP_EVENTS_Parts_CPP_CPP/RT_Conts_RCT_openhouse</v>
      </c>
      <c r="G197" s="1">
        <f>'r_in_303a.02 summer impacts'!G198</f>
        <v>13</v>
      </c>
      <c r="H197" s="1">
        <f>'r_in_303a.02 summer impacts'!H198</f>
        <v>1.64485716965263</v>
      </c>
      <c r="I197" s="1">
        <f>'r_in_303a.02 summer impacts'!I198</f>
        <v>0.307589680648724</v>
      </c>
      <c r="J197" s="1" t="str">
        <f>'r_in_303a.02 summer impacts'!J198</f>
        <v>Off-Peak</v>
      </c>
      <c r="K197" s="1" t="str">
        <f>'r_in_303a.02 summer impacts'!K198</f>
        <v>Base Impact</v>
      </c>
      <c r="L197" s="1" t="str">
        <f>'r_in_303a.02 summer impacts'!L198</f>
        <v>no_event</v>
      </c>
      <c r="N197" s="1" t="str">
        <f t="shared" ref="N197:N260" si="9">RIGHT($F197,LEN(F197)-FIND("RCT_",$F197,1)-3)</f>
        <v>openhouse</v>
      </c>
      <c r="O197" s="1" t="str">
        <f t="shared" ref="O197:O260" si="10">LEFT($F197,FIND("_RCT",$F197,1)+3)</f>
        <v>NO_CPP_EVENTS_Parts_CPP_CPP/RT_Conts_RCT</v>
      </c>
      <c r="Q197" s="1" t="str">
        <f t="shared" ref="Q197:Q255" si="11">$N197&amp;"_"&amp;$O197&amp;"_"&amp;$E197&amp;"_"&amp;$K197&amp;"_"&amp;$L197&amp;"_"&amp;$J197</f>
        <v>openhouse_NO_CPP_EVENTS_Parts_CPP_CPP/RT_Conts_RCT_Summer_Base Impact_no_event_Off-Peak</v>
      </c>
    </row>
    <row r="198" spans="1:17" x14ac:dyDescent="0.2">
      <c r="A198" s="1">
        <f>'r_in_303a.02 summer impacts'!A199</f>
        <v>-0.27344787624268801</v>
      </c>
      <c r="B198" s="1">
        <f>'r_in_303a.02 summer impacts'!B199</f>
        <v>0.103646189472188</v>
      </c>
      <c r="C198" s="1">
        <f>'r_in_303a.02 summer impacts'!C199</f>
        <v>8.3330256193937403E-3</v>
      </c>
      <c r="D198" s="1" t="str">
        <f>'r_in_303a.02 summer impacts'!D199</f>
        <v>tou_period_fOn-Peak:participant:cpp_dum</v>
      </c>
      <c r="E198" s="1" t="str">
        <f>'r_in_303a.02 summer impacts'!E199</f>
        <v>Summer</v>
      </c>
      <c r="F198" s="1" t="str">
        <f>'r_in_303a.02 summer impacts'!F199</f>
        <v>NO_CPP_EVENTS_Parts_CPP_CPP/RT_Conts_RCT_openhouse</v>
      </c>
      <c r="G198" s="1">
        <f>'r_in_303a.02 summer impacts'!G199</f>
        <v>13</v>
      </c>
      <c r="H198" s="1">
        <f>'r_in_303a.02 summer impacts'!H199</f>
        <v>1.64485716965263</v>
      </c>
      <c r="I198" s="1">
        <f>'r_in_303a.02 summer impacts'!I199</f>
        <v>0.17048317786050299</v>
      </c>
      <c r="J198" s="1" t="str">
        <f>'r_in_303a.02 summer impacts'!J199</f>
        <v>On-Peak</v>
      </c>
      <c r="K198" s="1" t="str">
        <f>'r_in_303a.02 summer impacts'!K199</f>
        <v>Base Impact</v>
      </c>
      <c r="L198" s="1" t="str">
        <f>'r_in_303a.02 summer impacts'!L199</f>
        <v>no_event</v>
      </c>
      <c r="N198" s="1" t="str">
        <f t="shared" si="9"/>
        <v>openhouse</v>
      </c>
      <c r="O198" s="1" t="str">
        <f t="shared" si="10"/>
        <v>NO_CPP_EVENTS_Parts_CPP_CPP/RT_Conts_RCT</v>
      </c>
      <c r="Q198" s="1" t="str">
        <f t="shared" si="11"/>
        <v>openhouse_NO_CPP_EVENTS_Parts_CPP_CPP/RT_Conts_RCT_Summer_Base Impact_no_event_On-Peak</v>
      </c>
    </row>
    <row r="199" spans="1:17" x14ac:dyDescent="0.2">
      <c r="A199" s="1">
        <f>'r_in_303a.02 summer impacts'!A200</f>
        <v>-2.5465914697106198E-2</v>
      </c>
      <c r="B199" s="1">
        <f>'r_in_303a.02 summer impacts'!B200</f>
        <v>0.38699449674981901</v>
      </c>
      <c r="C199" s="1">
        <f>'r_in_303a.02 summer impacts'!C200</f>
        <v>0.94753363713855598</v>
      </c>
      <c r="D199" s="1" t="str">
        <f>'r_in_303a.02 summer impacts'!D200</f>
        <v>tou_period_fWeekend Off-Peak:participant:cpp_dum</v>
      </c>
      <c r="E199" s="1" t="str">
        <f>'r_in_303a.02 summer impacts'!E200</f>
        <v>Summer</v>
      </c>
      <c r="F199" s="1" t="str">
        <f>'r_in_303a.02 summer impacts'!F200</f>
        <v>NO_CPP_EVENTS_Parts_CPP_CPP/RT_Conts_RCT_openhouse</v>
      </c>
      <c r="G199" s="1">
        <f>'r_in_303a.02 summer impacts'!G200</f>
        <v>13</v>
      </c>
      <c r="H199" s="1">
        <f>'r_in_303a.02 summer impacts'!H200</f>
        <v>1.64485716965263</v>
      </c>
      <c r="I199" s="1">
        <f>'r_in_303a.02 summer impacts'!I200</f>
        <v>0.63655067259505105</v>
      </c>
      <c r="J199" s="1" t="str">
        <f>'r_in_303a.02 summer impacts'!J200</f>
        <v>Weekend Off-Peak</v>
      </c>
      <c r="K199" s="1" t="str">
        <f>'r_in_303a.02 summer impacts'!K200</f>
        <v>Base Impact</v>
      </c>
      <c r="L199" s="1" t="str">
        <f>'r_in_303a.02 summer impacts'!L200</f>
        <v>no_event</v>
      </c>
      <c r="N199" s="1" t="str">
        <f t="shared" si="9"/>
        <v>openhouse</v>
      </c>
      <c r="O199" s="1" t="str">
        <f t="shared" si="10"/>
        <v>NO_CPP_EVENTS_Parts_CPP_CPP/RT_Conts_RCT</v>
      </c>
      <c r="Q199" s="1" t="str">
        <f t="shared" si="11"/>
        <v>openhouse_NO_CPP_EVENTS_Parts_CPP_CPP/RT_Conts_RCT_Summer_Base Impact_no_event_Weekend Off-Peak</v>
      </c>
    </row>
    <row r="200" spans="1:17" x14ac:dyDescent="0.2">
      <c r="A200" s="1">
        <f>'r_in_303a.02 summer impacts'!A201</f>
        <v>-0.61280974367543595</v>
      </c>
      <c r="B200" s="1">
        <f>'r_in_303a.02 summer impacts'!B201</f>
        <v>0.25234900877081301</v>
      </c>
      <c r="C200" s="1">
        <f>'r_in_303a.02 summer impacts'!C201</f>
        <v>1.51651171501576E-2</v>
      </c>
      <c r="D200" s="1" t="str">
        <f>'r_in_303a.02 summer impacts'!D201</f>
        <v>tou_period_fMid-Peak:participant:cpp_dum:open_house_engage_dummy</v>
      </c>
      <c r="E200" s="1" t="str">
        <f>'r_in_303a.02 summer impacts'!E201</f>
        <v>Summer</v>
      </c>
      <c r="F200" s="1" t="str">
        <f>'r_in_303a.02 summer impacts'!F201</f>
        <v>NO_CPP_EVENTS_Parts_CPP_CPP/RT_Conts_RCT_openhouse</v>
      </c>
      <c r="G200" s="1">
        <f>'r_in_303a.02 summer impacts'!G201</f>
        <v>13</v>
      </c>
      <c r="H200" s="1">
        <f>'r_in_303a.02 summer impacts'!H201</f>
        <v>1.64485716965263</v>
      </c>
      <c r="I200" s="1">
        <f>'r_in_303a.02 summer impacts'!I201</f>
        <v>0.41507807633140498</v>
      </c>
      <c r="J200" s="1" t="str">
        <f>'r_in_303a.02 summer impacts'!J201</f>
        <v>Mid-Peak</v>
      </c>
      <c r="K200" s="1" t="str">
        <f>'r_in_303a.02 summer impacts'!K201</f>
        <v>open_house_engage_dummy</v>
      </c>
      <c r="L200" s="1" t="str">
        <f>'r_in_303a.02 summer impacts'!L201</f>
        <v>open_house</v>
      </c>
      <c r="N200" s="1" t="str">
        <f t="shared" si="9"/>
        <v>openhouse</v>
      </c>
      <c r="O200" s="1" t="str">
        <f t="shared" si="10"/>
        <v>NO_CPP_EVENTS_Parts_CPP_CPP/RT_Conts_RCT</v>
      </c>
      <c r="Q200" s="1" t="str">
        <f t="shared" si="11"/>
        <v>openhouse_NO_CPP_EVENTS_Parts_CPP_CPP/RT_Conts_RCT_Summer_open_house_engage_dummy_open_house_Mid-Peak</v>
      </c>
    </row>
    <row r="201" spans="1:17" x14ac:dyDescent="0.2">
      <c r="A201" s="1">
        <f>'r_in_303a.02 summer impacts'!A202</f>
        <v>-0.96167177893639699</v>
      </c>
      <c r="B201" s="1">
        <f>'r_in_303a.02 summer impacts'!B202</f>
        <v>0.37588315236872899</v>
      </c>
      <c r="C201" s="1">
        <f>'r_in_303a.02 summer impacts'!C202</f>
        <v>1.05148538729602E-2</v>
      </c>
      <c r="D201" s="1" t="str">
        <f>'r_in_303a.02 summer impacts'!D202</f>
        <v>tou_period_fOff-Peak:participant:cpp_dum:open_house_engage_dummy</v>
      </c>
      <c r="E201" s="1" t="str">
        <f>'r_in_303a.02 summer impacts'!E202</f>
        <v>Summer</v>
      </c>
      <c r="F201" s="1" t="str">
        <f>'r_in_303a.02 summer impacts'!F202</f>
        <v>NO_CPP_EVENTS_Parts_CPP_CPP/RT_Conts_RCT_openhouse</v>
      </c>
      <c r="G201" s="1">
        <f>'r_in_303a.02 summer impacts'!G202</f>
        <v>13</v>
      </c>
      <c r="H201" s="1">
        <f>'r_in_303a.02 summer impacts'!H202</f>
        <v>1.64485716965263</v>
      </c>
      <c r="I201" s="1">
        <f>'r_in_303a.02 summer impacts'!I202</f>
        <v>0.61827409812533496</v>
      </c>
      <c r="J201" s="1" t="str">
        <f>'r_in_303a.02 summer impacts'!J202</f>
        <v>Off-Peak</v>
      </c>
      <c r="K201" s="1" t="str">
        <f>'r_in_303a.02 summer impacts'!K202</f>
        <v>open_house_engage_dummy</v>
      </c>
      <c r="L201" s="1" t="str">
        <f>'r_in_303a.02 summer impacts'!L202</f>
        <v>open_house</v>
      </c>
      <c r="N201" s="1" t="str">
        <f t="shared" si="9"/>
        <v>openhouse</v>
      </c>
      <c r="O201" s="1" t="str">
        <f t="shared" si="10"/>
        <v>NO_CPP_EVENTS_Parts_CPP_CPP/RT_Conts_RCT</v>
      </c>
      <c r="Q201" s="1" t="str">
        <f t="shared" si="11"/>
        <v>openhouse_NO_CPP_EVENTS_Parts_CPP_CPP/RT_Conts_RCT_Summer_open_house_engage_dummy_open_house_Off-Peak</v>
      </c>
    </row>
    <row r="202" spans="1:17" x14ac:dyDescent="0.2">
      <c r="A202" s="1">
        <f>'r_in_303a.02 summer impacts'!A203</f>
        <v>-0.47835669489874899</v>
      </c>
      <c r="B202" s="1">
        <f>'r_in_303a.02 summer impacts'!B203</f>
        <v>0.26202165025040802</v>
      </c>
      <c r="C202" s="1">
        <f>'r_in_303a.02 summer impacts'!C203</f>
        <v>6.7905493228512498E-2</v>
      </c>
      <c r="D202" s="1" t="str">
        <f>'r_in_303a.02 summer impacts'!D203</f>
        <v>tou_period_fOn-Peak:participant:cpp_dum:open_house_engage_dummy</v>
      </c>
      <c r="E202" s="1" t="str">
        <f>'r_in_303a.02 summer impacts'!E203</f>
        <v>Summer</v>
      </c>
      <c r="F202" s="1" t="str">
        <f>'r_in_303a.02 summer impacts'!F203</f>
        <v>NO_CPP_EVENTS_Parts_CPP_CPP/RT_Conts_RCT_openhouse</v>
      </c>
      <c r="G202" s="1">
        <f>'r_in_303a.02 summer impacts'!G203</f>
        <v>13</v>
      </c>
      <c r="H202" s="1">
        <f>'r_in_303a.02 summer impacts'!H203</f>
        <v>1.64485716965263</v>
      </c>
      <c r="I202" s="1">
        <f>'r_in_303a.02 summer impacts'!I203</f>
        <v>0.43098819001859601</v>
      </c>
      <c r="J202" s="1" t="str">
        <f>'r_in_303a.02 summer impacts'!J203</f>
        <v>On-Peak</v>
      </c>
      <c r="K202" s="1" t="str">
        <f>'r_in_303a.02 summer impacts'!K203</f>
        <v>open_house_engage_dummy</v>
      </c>
      <c r="L202" s="1" t="str">
        <f>'r_in_303a.02 summer impacts'!L203</f>
        <v>open_house</v>
      </c>
      <c r="N202" s="1" t="str">
        <f t="shared" si="9"/>
        <v>openhouse</v>
      </c>
      <c r="O202" s="1" t="str">
        <f t="shared" si="10"/>
        <v>NO_CPP_EVENTS_Parts_CPP_CPP/RT_Conts_RCT</v>
      </c>
      <c r="Q202" s="1" t="str">
        <f t="shared" si="11"/>
        <v>openhouse_NO_CPP_EVENTS_Parts_CPP_CPP/RT_Conts_RCT_Summer_open_house_engage_dummy_open_house_On-Peak</v>
      </c>
    </row>
    <row r="203" spans="1:17" x14ac:dyDescent="0.2">
      <c r="A203" s="1">
        <f>'r_in_303a.02 summer impacts'!A204</f>
        <v>-1.55394125461136</v>
      </c>
      <c r="B203" s="1">
        <f>'r_in_303a.02 summer impacts'!B204</f>
        <v>0.72037702978026796</v>
      </c>
      <c r="C203" s="1">
        <f>'r_in_303a.02 summer impacts'!C204</f>
        <v>3.0996699515625201E-2</v>
      </c>
      <c r="D203" s="1" t="str">
        <f>'r_in_303a.02 summer impacts'!D204</f>
        <v>tou_period_fWeekend Off-Peak:participant:cpp_dum:open_house_engage_dummy</v>
      </c>
      <c r="E203" s="1" t="str">
        <f>'r_in_303a.02 summer impacts'!E204</f>
        <v>Summer</v>
      </c>
      <c r="F203" s="1" t="str">
        <f>'r_in_303a.02 summer impacts'!F204</f>
        <v>NO_CPP_EVENTS_Parts_CPP_CPP/RT_Conts_RCT_openhouse</v>
      </c>
      <c r="G203" s="1">
        <f>'r_in_303a.02 summer impacts'!G204</f>
        <v>13</v>
      </c>
      <c r="H203" s="1">
        <f>'r_in_303a.02 summer impacts'!H204</f>
        <v>1.64485716965263</v>
      </c>
      <c r="I203" s="1">
        <f>'r_in_303a.02 summer impacts'!I204</f>
        <v>1.1849173222871401</v>
      </c>
      <c r="J203" s="1" t="str">
        <f>'r_in_303a.02 summer impacts'!J204</f>
        <v>Weekend Off-Peak</v>
      </c>
      <c r="K203" s="1" t="str">
        <f>'r_in_303a.02 summer impacts'!K204</f>
        <v>open_house_engage_dummy</v>
      </c>
      <c r="L203" s="1" t="str">
        <f>'r_in_303a.02 summer impacts'!L204</f>
        <v>open_house</v>
      </c>
      <c r="N203" s="1" t="str">
        <f t="shared" si="9"/>
        <v>openhouse</v>
      </c>
      <c r="O203" s="1" t="str">
        <f t="shared" si="10"/>
        <v>NO_CPP_EVENTS_Parts_CPP_CPP/RT_Conts_RCT</v>
      </c>
      <c r="Q203" s="1" t="str">
        <f t="shared" si="11"/>
        <v>openhouse_NO_CPP_EVENTS_Parts_CPP_CPP/RT_Conts_RCT_Summer_open_house_engage_dummy_open_house_Weekend Off-Peak</v>
      </c>
    </row>
    <row r="204" spans="1:17" x14ac:dyDescent="0.2">
      <c r="A204" s="1">
        <f>'r_in_303a.02 summer impacts'!A205</f>
        <v>-0.76084879083448198</v>
      </c>
      <c r="B204" s="1">
        <f>'r_in_303a.02 summer impacts'!B205</f>
        <v>0.26009948702520203</v>
      </c>
      <c r="C204" s="1">
        <f>'r_in_303a.02 summer impacts'!C205</f>
        <v>3.44228335983325E-3</v>
      </c>
      <c r="D204" s="1" t="str">
        <f>'r_in_303a.02 summer impacts'!D205</f>
        <v>total_attendee_impact_open_house</v>
      </c>
      <c r="E204" s="1" t="str">
        <f>'r_in_303a.02 summer impacts'!E205</f>
        <v>Summer</v>
      </c>
      <c r="F204" s="1" t="str">
        <f>'r_in_303a.02 summer impacts'!F205</f>
        <v>NO_CPP_EVENTS_Parts_CPP_CPP/RT_Conts_RCT_openhouse</v>
      </c>
      <c r="G204" s="1">
        <f>'r_in_303a.02 summer impacts'!G205</f>
        <v>13</v>
      </c>
      <c r="H204" s="1">
        <f>'r_in_303a.02 summer impacts'!H205</f>
        <v>1.64485716965263</v>
      </c>
      <c r="I204" s="1">
        <f>'r_in_303a.02 summer impacts'!I205</f>
        <v>0.42782650605637301</v>
      </c>
      <c r="J204" s="1" t="str">
        <f>'r_in_303a.02 summer impacts'!J205</f>
        <v>Mid-Peak</v>
      </c>
      <c r="K204" s="1" t="str">
        <f>'r_in_303a.02 summer impacts'!K205</f>
        <v>Combined Impact</v>
      </c>
      <c r="L204" s="1" t="str">
        <f>'r_in_303a.02 summer impacts'!L205</f>
        <v>open_house</v>
      </c>
      <c r="N204" s="1" t="str">
        <f t="shared" si="9"/>
        <v>openhouse</v>
      </c>
      <c r="O204" s="1" t="str">
        <f t="shared" si="10"/>
        <v>NO_CPP_EVENTS_Parts_CPP_CPP/RT_Conts_RCT</v>
      </c>
      <c r="Q204" s="1" t="str">
        <f t="shared" si="11"/>
        <v>openhouse_NO_CPP_EVENTS_Parts_CPP_CPP/RT_Conts_RCT_Summer_Combined Impact_open_house_Mid-Peak</v>
      </c>
    </row>
    <row r="205" spans="1:17" x14ac:dyDescent="0.2">
      <c r="A205" s="1">
        <f>'r_in_303a.02 summer impacts'!A206</f>
        <v>-0.70129610466834003</v>
      </c>
      <c r="B205" s="1">
        <f>'r_in_303a.02 summer impacts'!B206</f>
        <v>0.386501253277932</v>
      </c>
      <c r="C205" s="1">
        <f>'r_in_303a.02 summer impacts'!C206</f>
        <v>6.9605625797567697E-2</v>
      </c>
      <c r="D205" s="1" t="str">
        <f>'r_in_303a.02 summer impacts'!D206</f>
        <v>total_attendee_impact_open_house</v>
      </c>
      <c r="E205" s="1" t="str">
        <f>'r_in_303a.02 summer impacts'!E206</f>
        <v>Summer</v>
      </c>
      <c r="F205" s="1" t="str">
        <f>'r_in_303a.02 summer impacts'!F206</f>
        <v>NO_CPP_EVENTS_Parts_CPP_CPP/RT_Conts_RCT_openhouse</v>
      </c>
      <c r="G205" s="1">
        <f>'r_in_303a.02 summer impacts'!G206</f>
        <v>13</v>
      </c>
      <c r="H205" s="1">
        <f>'r_in_303a.02 summer impacts'!H206</f>
        <v>1.64485716965263</v>
      </c>
      <c r="I205" s="1">
        <f>'r_in_303a.02 summer impacts'!I206</f>
        <v>0.63573935753393196</v>
      </c>
      <c r="J205" s="1" t="str">
        <f>'r_in_303a.02 summer impacts'!J206</f>
        <v>Off-Peak</v>
      </c>
      <c r="K205" s="1" t="str">
        <f>'r_in_303a.02 summer impacts'!K206</f>
        <v>Combined Impact</v>
      </c>
      <c r="L205" s="1" t="str">
        <f>'r_in_303a.02 summer impacts'!L206</f>
        <v>open_house</v>
      </c>
      <c r="N205" s="1" t="str">
        <f t="shared" si="9"/>
        <v>openhouse</v>
      </c>
      <c r="O205" s="1" t="str">
        <f t="shared" si="10"/>
        <v>NO_CPP_EVENTS_Parts_CPP_CPP/RT_Conts_RCT</v>
      </c>
      <c r="Q205" s="1" t="str">
        <f t="shared" si="11"/>
        <v>openhouse_NO_CPP_EVENTS_Parts_CPP_CPP/RT_Conts_RCT_Summer_Combined Impact_open_house_Off-Peak</v>
      </c>
    </row>
    <row r="206" spans="1:17" x14ac:dyDescent="0.2">
      <c r="A206" s="1">
        <f>'r_in_303a.02 summer impacts'!A207</f>
        <v>-0.75180457114143695</v>
      </c>
      <c r="B206" s="1">
        <f>'r_in_303a.02 summer impacts'!B207</f>
        <v>0.27138963442938702</v>
      </c>
      <c r="C206" s="1">
        <f>'r_in_303a.02 summer impacts'!C207</f>
        <v>5.6023646232684901E-3</v>
      </c>
      <c r="D206" s="1" t="str">
        <f>'r_in_303a.02 summer impacts'!D207</f>
        <v>total_attendee_impact_open_house</v>
      </c>
      <c r="E206" s="1" t="str">
        <f>'r_in_303a.02 summer impacts'!E207</f>
        <v>Summer</v>
      </c>
      <c r="F206" s="1" t="str">
        <f>'r_in_303a.02 summer impacts'!F207</f>
        <v>NO_CPP_EVENTS_Parts_CPP_CPP/RT_Conts_RCT_openhouse</v>
      </c>
      <c r="G206" s="1">
        <f>'r_in_303a.02 summer impacts'!G207</f>
        <v>13</v>
      </c>
      <c r="H206" s="1">
        <f>'r_in_303a.02 summer impacts'!H207</f>
        <v>1.64485716965263</v>
      </c>
      <c r="I206" s="1">
        <f>'r_in_303a.02 summer impacts'!I207</f>
        <v>0.44639718596058198</v>
      </c>
      <c r="J206" s="1" t="str">
        <f>'r_in_303a.02 summer impacts'!J207</f>
        <v>On-Peak</v>
      </c>
      <c r="K206" s="1" t="str">
        <f>'r_in_303a.02 summer impacts'!K207</f>
        <v>Combined Impact</v>
      </c>
      <c r="L206" s="1" t="str">
        <f>'r_in_303a.02 summer impacts'!L207</f>
        <v>open_house</v>
      </c>
      <c r="N206" s="1" t="str">
        <f t="shared" si="9"/>
        <v>openhouse</v>
      </c>
      <c r="O206" s="1" t="str">
        <f t="shared" si="10"/>
        <v>NO_CPP_EVENTS_Parts_CPP_CPP/RT_Conts_RCT</v>
      </c>
      <c r="Q206" s="1" t="str">
        <f t="shared" si="11"/>
        <v>openhouse_NO_CPP_EVENTS_Parts_CPP_CPP/RT_Conts_RCT_Summer_Combined Impact_open_house_On-Peak</v>
      </c>
    </row>
    <row r="207" spans="1:17" x14ac:dyDescent="0.2">
      <c r="A207" s="1">
        <f>'r_in_303a.02 summer impacts'!A208</f>
        <v>-1.5794071693084699</v>
      </c>
      <c r="B207" s="1">
        <f>'r_in_303a.02 summer impacts'!B208</f>
        <v>0.751928415638903</v>
      </c>
      <c r="C207" s="1">
        <f>'r_in_303a.02 summer impacts'!C208</f>
        <v>3.5687619575389698E-2</v>
      </c>
      <c r="D207" s="1" t="str">
        <f>'r_in_303a.02 summer impacts'!D208</f>
        <v>total_attendee_impact_open_house</v>
      </c>
      <c r="E207" s="1" t="str">
        <f>'r_in_303a.02 summer impacts'!E208</f>
        <v>Summer</v>
      </c>
      <c r="F207" s="1" t="str">
        <f>'r_in_303a.02 summer impacts'!F208</f>
        <v>NO_CPP_EVENTS_Parts_CPP_CPP/RT_Conts_RCT_openhouse</v>
      </c>
      <c r="G207" s="1">
        <f>'r_in_303a.02 summer impacts'!G208</f>
        <v>13</v>
      </c>
      <c r="H207" s="1">
        <f>'r_in_303a.02 summer impacts'!H208</f>
        <v>1.64485716965263</v>
      </c>
      <c r="I207" s="1">
        <f>'r_in_303a.02 summer impacts'!I208</f>
        <v>1.2368148455291901</v>
      </c>
      <c r="J207" s="1" t="str">
        <f>'r_in_303a.02 summer impacts'!J208</f>
        <v>Weekend Off-Peak</v>
      </c>
      <c r="K207" s="1" t="str">
        <f>'r_in_303a.02 summer impacts'!K208</f>
        <v>Combined Impact</v>
      </c>
      <c r="L207" s="1" t="str">
        <f>'r_in_303a.02 summer impacts'!L208</f>
        <v>open_house</v>
      </c>
      <c r="N207" s="1" t="str">
        <f t="shared" si="9"/>
        <v>openhouse</v>
      </c>
      <c r="O207" s="1" t="str">
        <f t="shared" si="10"/>
        <v>NO_CPP_EVENTS_Parts_CPP_CPP/RT_Conts_RCT</v>
      </c>
      <c r="Q207" s="1" t="str">
        <f t="shared" si="11"/>
        <v>openhouse_NO_CPP_EVENTS_Parts_CPP_CPP/RT_Conts_RCT_Summer_Combined Impact_open_house_Weekend Off-Peak</v>
      </c>
    </row>
    <row r="208" spans="1:17" x14ac:dyDescent="0.2">
      <c r="A208" s="1">
        <f>'r_in_303a.02 summer impacts'!A209</f>
        <v>-0.17100116295547499</v>
      </c>
      <c r="B208" s="1">
        <f>'r_in_303a.02 summer impacts'!B209</f>
        <v>9.4248758978293004E-2</v>
      </c>
      <c r="C208" s="1">
        <f>'r_in_303a.02 summer impacts'!C209</f>
        <v>6.9623041235378297E-2</v>
      </c>
      <c r="D208" s="1" t="str">
        <f>'r_in_303a.02 summer impacts'!D209</f>
        <v>tou_period_fMid-Peak:participant:cpp_dum</v>
      </c>
      <c r="E208" s="1" t="str">
        <f>'r_in_303a.02 summer impacts'!E209</f>
        <v>Summer</v>
      </c>
      <c r="F208" s="1" t="str">
        <f>'r_in_303a.02 summer impacts'!F209</f>
        <v>NO_CPP_EVENTS_Parts_CPP_CPP/RT_Conts_RCT_picnic</v>
      </c>
      <c r="G208" s="1">
        <f>'r_in_303a.02 summer impacts'!G209</f>
        <v>14</v>
      </c>
      <c r="H208" s="1">
        <f>'r_in_303a.02 summer impacts'!H209</f>
        <v>1.64485716965263</v>
      </c>
      <c r="I208" s="1">
        <f>'r_in_303a.02 summer impacts'!I209</f>
        <v>0.155025746936308</v>
      </c>
      <c r="J208" s="1" t="str">
        <f>'r_in_303a.02 summer impacts'!J209</f>
        <v>Mid-Peak</v>
      </c>
      <c r="K208" s="1" t="str">
        <f>'r_in_303a.02 summer impacts'!K209</f>
        <v>Base Impact</v>
      </c>
      <c r="L208" s="1" t="str">
        <f>'r_in_303a.02 summer impacts'!L209</f>
        <v>no_event</v>
      </c>
      <c r="N208" s="1" t="str">
        <f t="shared" si="9"/>
        <v>picnic</v>
      </c>
      <c r="O208" s="1" t="str">
        <f t="shared" si="10"/>
        <v>NO_CPP_EVENTS_Parts_CPP_CPP/RT_Conts_RCT</v>
      </c>
      <c r="Q208" s="1" t="str">
        <f t="shared" si="11"/>
        <v>picnic_NO_CPP_EVENTS_Parts_CPP_CPP/RT_Conts_RCT_Summer_Base Impact_no_event_Mid-Peak</v>
      </c>
    </row>
    <row r="209" spans="1:27" x14ac:dyDescent="0.2">
      <c r="A209" s="1">
        <f>'r_in_303a.02 summer impacts'!A210</f>
        <v>0.22001026307118099</v>
      </c>
      <c r="B209" s="1">
        <f>'r_in_303a.02 summer impacts'!B210</f>
        <v>0.18478682440493399</v>
      </c>
      <c r="C209" s="1">
        <f>'r_in_303a.02 summer impacts'!C210</f>
        <v>0.233804783704404</v>
      </c>
      <c r="D209" s="1" t="str">
        <f>'r_in_303a.02 summer impacts'!D210</f>
        <v>tou_period_fOff-Peak:participant:cpp_dum</v>
      </c>
      <c r="E209" s="1" t="str">
        <f>'r_in_303a.02 summer impacts'!E210</f>
        <v>Summer</v>
      </c>
      <c r="F209" s="1" t="str">
        <f>'r_in_303a.02 summer impacts'!F210</f>
        <v>NO_CPP_EVENTS_Parts_CPP_CPP/RT_Conts_RCT_picnic</v>
      </c>
      <c r="G209" s="1">
        <f>'r_in_303a.02 summer impacts'!G210</f>
        <v>14</v>
      </c>
      <c r="H209" s="1">
        <f>'r_in_303a.02 summer impacts'!H210</f>
        <v>1.64485716965263</v>
      </c>
      <c r="I209" s="1">
        <f>'r_in_303a.02 summer impacts'!I210</f>
        <v>0.303947932979796</v>
      </c>
      <c r="J209" s="1" t="str">
        <f>'r_in_303a.02 summer impacts'!J210</f>
        <v>Off-Peak</v>
      </c>
      <c r="K209" s="1" t="str">
        <f>'r_in_303a.02 summer impacts'!K210</f>
        <v>Base Impact</v>
      </c>
      <c r="L209" s="1" t="str">
        <f>'r_in_303a.02 summer impacts'!L210</f>
        <v>no_event</v>
      </c>
      <c r="N209" s="1" t="str">
        <f t="shared" si="9"/>
        <v>picnic</v>
      </c>
      <c r="O209" s="1" t="str">
        <f t="shared" si="10"/>
        <v>NO_CPP_EVENTS_Parts_CPP_CPP/RT_Conts_RCT</v>
      </c>
      <c r="Q209" s="1" t="str">
        <f t="shared" si="11"/>
        <v>picnic_NO_CPP_EVENTS_Parts_CPP_CPP/RT_Conts_RCT_Summer_Base Impact_no_event_Off-Peak</v>
      </c>
    </row>
    <row r="210" spans="1:27" x14ac:dyDescent="0.2">
      <c r="A210" s="1">
        <f>'r_in_303a.02 summer impacts'!A211</f>
        <v>-0.29161812073673199</v>
      </c>
      <c r="B210" s="1">
        <f>'r_in_303a.02 summer impacts'!B211</f>
        <v>0.103191136611566</v>
      </c>
      <c r="C210" s="1">
        <f>'r_in_303a.02 summer impacts'!C211</f>
        <v>4.7135480688762299E-3</v>
      </c>
      <c r="D210" s="1" t="str">
        <f>'r_in_303a.02 summer impacts'!D211</f>
        <v>tou_period_fOn-Peak:participant:cpp_dum</v>
      </c>
      <c r="E210" s="1" t="str">
        <f>'r_in_303a.02 summer impacts'!E211</f>
        <v>Summer</v>
      </c>
      <c r="F210" s="1" t="str">
        <f>'r_in_303a.02 summer impacts'!F211</f>
        <v>NO_CPP_EVENTS_Parts_CPP_CPP/RT_Conts_RCT_picnic</v>
      </c>
      <c r="G210" s="1">
        <f>'r_in_303a.02 summer impacts'!G211</f>
        <v>14</v>
      </c>
      <c r="H210" s="1">
        <f>'r_in_303a.02 summer impacts'!H211</f>
        <v>1.64485716965263</v>
      </c>
      <c r="I210" s="1">
        <f>'r_in_303a.02 summer impacts'!I211</f>
        <v>0.16973468090013699</v>
      </c>
      <c r="J210" s="1" t="str">
        <f>'r_in_303a.02 summer impacts'!J211</f>
        <v>On-Peak</v>
      </c>
      <c r="K210" s="1" t="str">
        <f>'r_in_303a.02 summer impacts'!K211</f>
        <v>Base Impact</v>
      </c>
      <c r="L210" s="1" t="str">
        <f>'r_in_303a.02 summer impacts'!L211</f>
        <v>no_event</v>
      </c>
      <c r="N210" s="1" t="str">
        <f t="shared" si="9"/>
        <v>picnic</v>
      </c>
      <c r="O210" s="1" t="str">
        <f t="shared" si="10"/>
        <v>NO_CPP_EVENTS_Parts_CPP_CPP/RT_Conts_RCT</v>
      </c>
      <c r="Q210" s="1" t="str">
        <f t="shared" si="11"/>
        <v>picnic_NO_CPP_EVENTS_Parts_CPP_CPP/RT_Conts_RCT_Summer_Base Impact_no_event_On-Peak</v>
      </c>
    </row>
    <row r="211" spans="1:27" x14ac:dyDescent="0.2">
      <c r="A211" s="1">
        <f>'r_in_303a.02 summer impacts'!A212</f>
        <v>-8.8778509198283798E-2</v>
      </c>
      <c r="B211" s="1">
        <f>'r_in_303a.02 summer impacts'!B212</f>
        <v>0.38276497165724999</v>
      </c>
      <c r="C211" s="1">
        <f>'r_in_303a.02 summer impacts'!C212</f>
        <v>0.81658472297144702</v>
      </c>
      <c r="D211" s="1" t="str">
        <f>'r_in_303a.02 summer impacts'!D212</f>
        <v>tou_period_fWeekend Off-Peak:participant:cpp_dum</v>
      </c>
      <c r="E211" s="1" t="str">
        <f>'r_in_303a.02 summer impacts'!E212</f>
        <v>Summer</v>
      </c>
      <c r="F211" s="1" t="str">
        <f>'r_in_303a.02 summer impacts'!F212</f>
        <v>NO_CPP_EVENTS_Parts_CPP_CPP/RT_Conts_RCT_picnic</v>
      </c>
      <c r="G211" s="1">
        <f>'r_in_303a.02 summer impacts'!G212</f>
        <v>14</v>
      </c>
      <c r="H211" s="1">
        <f>'r_in_303a.02 summer impacts'!H212</f>
        <v>1.64485716965263</v>
      </c>
      <c r="I211" s="1">
        <f>'r_in_303a.02 summer impacts'!I212</f>
        <v>0.62959370792231195</v>
      </c>
      <c r="J211" s="1" t="str">
        <f>'r_in_303a.02 summer impacts'!J212</f>
        <v>Weekend Off-Peak</v>
      </c>
      <c r="K211" s="1" t="str">
        <f>'r_in_303a.02 summer impacts'!K212</f>
        <v>Base Impact</v>
      </c>
      <c r="L211" s="1" t="str">
        <f>'r_in_303a.02 summer impacts'!L212</f>
        <v>no_event</v>
      </c>
      <c r="N211" s="1" t="str">
        <f t="shared" si="9"/>
        <v>picnic</v>
      </c>
      <c r="O211" s="1" t="str">
        <f t="shared" si="10"/>
        <v>NO_CPP_EVENTS_Parts_CPP_CPP/RT_Conts_RCT</v>
      </c>
      <c r="Q211" s="1" t="str">
        <f t="shared" si="11"/>
        <v>picnic_NO_CPP_EVENTS_Parts_CPP_CPP/RT_Conts_RCT_Summer_Base Impact_no_event_Weekend Off-Peak</v>
      </c>
    </row>
    <row r="212" spans="1:27" x14ac:dyDescent="0.2">
      <c r="A212" s="1">
        <f>'r_in_303a.02 summer impacts'!A213</f>
        <v>0.14309709985906299</v>
      </c>
      <c r="B212" s="1">
        <f>'r_in_303a.02 summer impacts'!B213</f>
        <v>0.35986750994761302</v>
      </c>
      <c r="C212" s="1">
        <f>'r_in_303a.02 summer impacts'!C213</f>
        <v>0.690897031850915</v>
      </c>
      <c r="D212" s="1" t="str">
        <f>'r_in_303a.02 summer impacts'!D213</f>
        <v>tou_period_fMid-Peak:participant:cpp_dum:picnic_engage_dummy</v>
      </c>
      <c r="E212" s="1" t="str">
        <f>'r_in_303a.02 summer impacts'!E213</f>
        <v>Summer</v>
      </c>
      <c r="F212" s="1" t="str">
        <f>'r_in_303a.02 summer impacts'!F213</f>
        <v>NO_CPP_EVENTS_Parts_CPP_CPP/RT_Conts_RCT_picnic</v>
      </c>
      <c r="G212" s="1">
        <f>'r_in_303a.02 summer impacts'!G213</f>
        <v>14</v>
      </c>
      <c r="H212" s="1">
        <f>'r_in_303a.02 summer impacts'!H213</f>
        <v>1.64485716965263</v>
      </c>
      <c r="I212" s="1">
        <f>'r_in_303a.02 summer impacts'!I213</f>
        <v>0.59193065386236898</v>
      </c>
      <c r="J212" s="1" t="str">
        <f>'r_in_303a.02 summer impacts'!J213</f>
        <v>Mid-Peak</v>
      </c>
      <c r="K212" s="1" t="str">
        <f>'r_in_303a.02 summer impacts'!K213</f>
        <v>picnic_engage_dummy</v>
      </c>
      <c r="L212" s="1" t="str">
        <f>'r_in_303a.02 summer impacts'!L213</f>
        <v>picnic</v>
      </c>
      <c r="N212" s="1" t="str">
        <f t="shared" si="9"/>
        <v>picnic</v>
      </c>
      <c r="O212" s="1" t="str">
        <f t="shared" si="10"/>
        <v>NO_CPP_EVENTS_Parts_CPP_CPP/RT_Conts_RCT</v>
      </c>
      <c r="Q212" s="1" t="str">
        <f t="shared" si="11"/>
        <v>picnic_NO_CPP_EVENTS_Parts_CPP_CPP/RT_Conts_RCT_Summer_picnic_engage_dummy_picnic_Mid-Peak</v>
      </c>
    </row>
    <row r="213" spans="1:27" x14ac:dyDescent="0.2">
      <c r="A213" s="1">
        <f>'r_in_303a.02 summer impacts'!A214</f>
        <v>2.4826101777482701</v>
      </c>
      <c r="B213" s="1">
        <f>'r_in_303a.02 summer impacts'!B214</f>
        <v>2.2356163276988701</v>
      </c>
      <c r="C213" s="1">
        <f>'r_in_303a.02 summer impacts'!C214</f>
        <v>0.26679229266107901</v>
      </c>
      <c r="D213" s="1" t="str">
        <f>'r_in_303a.02 summer impacts'!D214</f>
        <v>tou_period_fOff-Peak:participant:cpp_dum:picnic_engage_dummy</v>
      </c>
      <c r="E213" s="1" t="str">
        <f>'r_in_303a.02 summer impacts'!E214</f>
        <v>Summer</v>
      </c>
      <c r="F213" s="1" t="str">
        <f>'r_in_303a.02 summer impacts'!F214</f>
        <v>NO_CPP_EVENTS_Parts_CPP_CPP/RT_Conts_RCT_picnic</v>
      </c>
      <c r="G213" s="1">
        <f>'r_in_303a.02 summer impacts'!G214</f>
        <v>14</v>
      </c>
      <c r="H213" s="1">
        <f>'r_in_303a.02 summer impacts'!H214</f>
        <v>1.64485716965263</v>
      </c>
      <c r="I213" s="1">
        <f>'r_in_303a.02 summer impacts'!I214</f>
        <v>3.6772695452079698</v>
      </c>
      <c r="J213" s="1" t="str">
        <f>'r_in_303a.02 summer impacts'!J214</f>
        <v>Off-Peak</v>
      </c>
      <c r="K213" s="1" t="str">
        <f>'r_in_303a.02 summer impacts'!K214</f>
        <v>picnic_engage_dummy</v>
      </c>
      <c r="L213" s="1" t="str">
        <f>'r_in_303a.02 summer impacts'!L214</f>
        <v>picnic</v>
      </c>
      <c r="N213" s="1" t="str">
        <f t="shared" si="9"/>
        <v>picnic</v>
      </c>
      <c r="O213" s="1" t="str">
        <f t="shared" si="10"/>
        <v>NO_CPP_EVENTS_Parts_CPP_CPP/RT_Conts_RCT</v>
      </c>
      <c r="Q213" s="1" t="str">
        <f t="shared" si="11"/>
        <v>picnic_NO_CPP_EVENTS_Parts_CPP_CPP/RT_Conts_RCT_Summer_picnic_engage_dummy_picnic_Off-Peak</v>
      </c>
    </row>
    <row r="214" spans="1:27" x14ac:dyDescent="0.2">
      <c r="A214" s="1">
        <f>'r_in_303a.02 summer impacts'!A215</f>
        <v>0.21207233968037401</v>
      </c>
      <c r="B214" s="1">
        <f>'r_in_303a.02 summer impacts'!B215</f>
        <v>0.470110107868209</v>
      </c>
      <c r="C214" s="1">
        <f>'r_in_303a.02 summer impacts'!C215</f>
        <v>0.65190901278255098</v>
      </c>
      <c r="D214" s="1" t="str">
        <f>'r_in_303a.02 summer impacts'!D215</f>
        <v>tou_period_fOn-Peak:participant:cpp_dum:picnic_engage_dummy</v>
      </c>
      <c r="E214" s="1" t="str">
        <f>'r_in_303a.02 summer impacts'!E215</f>
        <v>Summer</v>
      </c>
      <c r="F214" s="1" t="str">
        <f>'r_in_303a.02 summer impacts'!F215</f>
        <v>NO_CPP_EVENTS_Parts_CPP_CPP/RT_Conts_RCT_picnic</v>
      </c>
      <c r="G214" s="1">
        <f>'r_in_303a.02 summer impacts'!G215</f>
        <v>14</v>
      </c>
      <c r="H214" s="1">
        <f>'r_in_303a.02 summer impacts'!H215</f>
        <v>1.64485716965263</v>
      </c>
      <c r="I214" s="1">
        <f>'r_in_303a.02 summer impacts'!I215</f>
        <v>0.77326398145319397</v>
      </c>
      <c r="J214" s="1" t="str">
        <f>'r_in_303a.02 summer impacts'!J215</f>
        <v>On-Peak</v>
      </c>
      <c r="K214" s="1" t="str">
        <f>'r_in_303a.02 summer impacts'!K215</f>
        <v>picnic_engage_dummy</v>
      </c>
      <c r="L214" s="1" t="str">
        <f>'r_in_303a.02 summer impacts'!L215</f>
        <v>picnic</v>
      </c>
      <c r="N214" s="1" t="str">
        <f t="shared" si="9"/>
        <v>picnic</v>
      </c>
      <c r="O214" s="1" t="str">
        <f t="shared" si="10"/>
        <v>NO_CPP_EVENTS_Parts_CPP_CPP/RT_Conts_RCT</v>
      </c>
      <c r="Q214" s="1" t="str">
        <f t="shared" si="11"/>
        <v>picnic_NO_CPP_EVENTS_Parts_CPP_CPP/RT_Conts_RCT_Summer_picnic_engage_dummy_picnic_On-Peak</v>
      </c>
    </row>
    <row r="215" spans="1:27" x14ac:dyDescent="0.2">
      <c r="A215" s="1">
        <f>'r_in_303a.02 summer impacts'!A216</f>
        <v>2.7040849622808101</v>
      </c>
      <c r="B215" s="1">
        <f>'r_in_303a.02 summer impacts'!B216</f>
        <v>4.8066190058574296</v>
      </c>
      <c r="C215" s="1">
        <f>'r_in_303a.02 summer impacts'!C216</f>
        <v>0.57372443209536494</v>
      </c>
      <c r="D215" s="1" t="str">
        <f>'r_in_303a.02 summer impacts'!D216</f>
        <v>tou_period_fWeekend Off-Peak:participant:cpp_dum:picnic_engage_dummy</v>
      </c>
      <c r="E215" s="1" t="str">
        <f>'r_in_303a.02 summer impacts'!E216</f>
        <v>Summer</v>
      </c>
      <c r="F215" s="1" t="str">
        <f>'r_in_303a.02 summer impacts'!F216</f>
        <v>NO_CPP_EVENTS_Parts_CPP_CPP/RT_Conts_RCT_picnic</v>
      </c>
      <c r="G215" s="1">
        <f>'r_in_303a.02 summer impacts'!G216</f>
        <v>14</v>
      </c>
      <c r="H215" s="1">
        <f>'r_in_303a.02 summer impacts'!H216</f>
        <v>1.64485716965263</v>
      </c>
      <c r="I215" s="1">
        <f>'r_in_303a.02 summer impacts'!I216</f>
        <v>7.9062017335731802</v>
      </c>
      <c r="J215" s="1" t="str">
        <f>'r_in_303a.02 summer impacts'!J216</f>
        <v>Weekend Off-Peak</v>
      </c>
      <c r="K215" s="1" t="str">
        <f>'r_in_303a.02 summer impacts'!K216</f>
        <v>picnic_engage_dummy</v>
      </c>
      <c r="L215" s="1" t="str">
        <f>'r_in_303a.02 summer impacts'!L216</f>
        <v>picnic</v>
      </c>
      <c r="N215" s="1" t="str">
        <f t="shared" si="9"/>
        <v>picnic</v>
      </c>
      <c r="O215" s="1" t="str">
        <f t="shared" si="10"/>
        <v>NO_CPP_EVENTS_Parts_CPP_CPP/RT_Conts_RCT</v>
      </c>
      <c r="Q215" s="1" t="str">
        <f t="shared" si="11"/>
        <v>picnic_NO_CPP_EVENTS_Parts_CPP_CPP/RT_Conts_RCT_Summer_picnic_engage_dummy_picnic_Weekend Off-Peak</v>
      </c>
    </row>
    <row r="216" spans="1:27" x14ac:dyDescent="0.2">
      <c r="A216" s="1">
        <f>'r_in_303a.02 summer impacts'!A217</f>
        <v>-2.7904063096411899E-2</v>
      </c>
      <c r="B216" s="1">
        <f>'r_in_303a.02 summer impacts'!B217</f>
        <v>0.36601345203740399</v>
      </c>
      <c r="C216" s="1">
        <f>'r_in_303a.02 summer impacts'!C217</f>
        <v>0.93922993962904699</v>
      </c>
      <c r="D216" s="1" t="str">
        <f>'r_in_303a.02 summer impacts'!D217</f>
        <v>total_attendee_impact_picnic</v>
      </c>
      <c r="E216" s="1" t="str">
        <f>'r_in_303a.02 summer impacts'!E217</f>
        <v>Summer</v>
      </c>
      <c r="F216" s="1" t="str">
        <f>'r_in_303a.02 summer impacts'!F217</f>
        <v>NO_CPP_EVENTS_Parts_CPP_CPP/RT_Conts_RCT_picnic</v>
      </c>
      <c r="G216" s="1">
        <f>'r_in_303a.02 summer impacts'!G217</f>
        <v>14</v>
      </c>
      <c r="H216" s="1">
        <f>'r_in_303a.02 summer impacts'!H217</f>
        <v>1.64485716965263</v>
      </c>
      <c r="I216" s="1">
        <f>'r_in_303a.02 summer impacts'!I217</f>
        <v>0.60203985077303201</v>
      </c>
      <c r="J216" s="1" t="str">
        <f>'r_in_303a.02 summer impacts'!J217</f>
        <v>Mid-Peak</v>
      </c>
      <c r="K216" s="1" t="str">
        <f>'r_in_303a.02 summer impacts'!K217</f>
        <v>Combined Impact</v>
      </c>
      <c r="L216" s="1" t="str">
        <f>'r_in_303a.02 summer impacts'!L217</f>
        <v>picnic</v>
      </c>
      <c r="N216" s="1" t="str">
        <f t="shared" si="9"/>
        <v>picnic</v>
      </c>
      <c r="O216" s="1" t="str">
        <f t="shared" si="10"/>
        <v>NO_CPP_EVENTS_Parts_CPP_CPP/RT_Conts_RCT</v>
      </c>
      <c r="Q216" s="1" t="str">
        <f t="shared" si="11"/>
        <v>picnic_NO_CPP_EVENTS_Parts_CPP_CPP/RT_Conts_RCT_Summer_Combined Impact_picnic_Mid-Peak</v>
      </c>
    </row>
    <row r="217" spans="1:27" x14ac:dyDescent="0.2">
      <c r="A217" s="1">
        <f>'r_in_303a.02 summer impacts'!A218</f>
        <v>2.7026204408194499</v>
      </c>
      <c r="B217" s="1">
        <f>'r_in_303a.02 summer impacts'!B218</f>
        <v>2.2459073271678198</v>
      </c>
      <c r="C217" s="1">
        <f>'r_in_303a.02 summer impacts'!C218</f>
        <v>0.22884021672972399</v>
      </c>
      <c r="D217" s="1" t="str">
        <f>'r_in_303a.02 summer impacts'!D218</f>
        <v>total_attendee_impact_picnic</v>
      </c>
      <c r="E217" s="1" t="str">
        <f>'r_in_303a.02 summer impacts'!E218</f>
        <v>Summer</v>
      </c>
      <c r="F217" s="1" t="str">
        <f>'r_in_303a.02 summer impacts'!F218</f>
        <v>NO_CPP_EVENTS_Parts_CPP_CPP/RT_Conts_RCT_picnic</v>
      </c>
      <c r="G217" s="1">
        <f>'r_in_303a.02 summer impacts'!G218</f>
        <v>14</v>
      </c>
      <c r="H217" s="1">
        <f>'r_in_303a.02 summer impacts'!H218</f>
        <v>1.64485716965263</v>
      </c>
      <c r="I217" s="1">
        <f>'r_in_303a.02 summer impacts'!I218</f>
        <v>3.6941967694673599</v>
      </c>
      <c r="J217" s="1" t="str">
        <f>'r_in_303a.02 summer impacts'!J218</f>
        <v>Off-Peak</v>
      </c>
      <c r="K217" s="1" t="str">
        <f>'r_in_303a.02 summer impacts'!K218</f>
        <v>Combined Impact</v>
      </c>
      <c r="L217" s="1" t="str">
        <f>'r_in_303a.02 summer impacts'!L218</f>
        <v>picnic</v>
      </c>
      <c r="N217" s="1" t="str">
        <f t="shared" si="9"/>
        <v>picnic</v>
      </c>
      <c r="O217" s="1" t="str">
        <f t="shared" si="10"/>
        <v>NO_CPP_EVENTS_Parts_CPP_CPP/RT_Conts_RCT</v>
      </c>
      <c r="Q217" s="1" t="str">
        <f t="shared" si="11"/>
        <v>picnic_NO_CPP_EVENTS_Parts_CPP_CPP/RT_Conts_RCT_Summer_Combined Impact_picnic_Off-Peak</v>
      </c>
    </row>
    <row r="218" spans="1:27" x14ac:dyDescent="0.2">
      <c r="A218" s="1">
        <f>'r_in_303a.02 summer impacts'!A219</f>
        <v>-7.9545781056357706E-2</v>
      </c>
      <c r="B218" s="1">
        <f>'r_in_303a.02 summer impacts'!B219</f>
        <v>0.47575886302485998</v>
      </c>
      <c r="C218" s="1">
        <f>'r_in_303a.02 summer impacts'!C219</f>
        <v>0.86721458359043901</v>
      </c>
      <c r="D218" s="1" t="str">
        <f>'r_in_303a.02 summer impacts'!D219</f>
        <v>total_attendee_impact_picnic</v>
      </c>
      <c r="E218" s="1" t="str">
        <f>'r_in_303a.02 summer impacts'!E219</f>
        <v>Summer</v>
      </c>
      <c r="F218" s="1" t="str">
        <f>'r_in_303a.02 summer impacts'!F219</f>
        <v>NO_CPP_EVENTS_Parts_CPP_CPP/RT_Conts_RCT_picnic</v>
      </c>
      <c r="G218" s="1">
        <f>'r_in_303a.02 summer impacts'!G219</f>
        <v>14</v>
      </c>
      <c r="H218" s="1">
        <f>'r_in_303a.02 summer impacts'!H219</f>
        <v>1.64485716965263</v>
      </c>
      <c r="I218" s="1">
        <f>'r_in_303a.02 summer impacts'!I219</f>
        <v>0.78255537687222299</v>
      </c>
      <c r="J218" s="1" t="str">
        <f>'r_in_303a.02 summer impacts'!J219</f>
        <v>On-Peak</v>
      </c>
      <c r="K218" s="1" t="str">
        <f>'r_in_303a.02 summer impacts'!K219</f>
        <v>Combined Impact</v>
      </c>
      <c r="L218" s="1" t="str">
        <f>'r_in_303a.02 summer impacts'!L219</f>
        <v>picnic</v>
      </c>
      <c r="N218" s="1" t="str">
        <f t="shared" si="9"/>
        <v>picnic</v>
      </c>
      <c r="O218" s="1" t="str">
        <f t="shared" si="10"/>
        <v>NO_CPP_EVENTS_Parts_CPP_CPP/RT_Conts_RCT</v>
      </c>
      <c r="Q218" s="1" t="str">
        <f t="shared" si="11"/>
        <v>picnic_NO_CPP_EVENTS_Parts_CPP_CPP/RT_Conts_RCT_Summer_Combined Impact_picnic_On-Peak</v>
      </c>
    </row>
    <row r="219" spans="1:27" x14ac:dyDescent="0.2">
      <c r="A219" s="1">
        <f>'r_in_303a.02 summer impacts'!A220</f>
        <v>2.6153064530825301</v>
      </c>
      <c r="B219" s="1">
        <f>'r_in_303a.02 summer impacts'!B220</f>
        <v>4.8293290259748201</v>
      </c>
      <c r="C219" s="1">
        <f>'r_in_303a.02 summer impacts'!C220</f>
        <v>0.58813120485291803</v>
      </c>
      <c r="D219" s="1" t="str">
        <f>'r_in_303a.02 summer impacts'!D220</f>
        <v>total_attendee_impact_picnic</v>
      </c>
      <c r="E219" s="1" t="str">
        <f>'r_in_303a.02 summer impacts'!E220</f>
        <v>Summer</v>
      </c>
      <c r="F219" s="1" t="str">
        <f>'r_in_303a.02 summer impacts'!F220</f>
        <v>NO_CPP_EVENTS_Parts_CPP_CPP/RT_Conts_RCT_picnic</v>
      </c>
      <c r="G219" s="1">
        <f>'r_in_303a.02 summer impacts'!G220</f>
        <v>14</v>
      </c>
      <c r="H219" s="1">
        <f>'r_in_303a.02 summer impacts'!H220</f>
        <v>1.64485716965263</v>
      </c>
      <c r="I219" s="1">
        <f>'r_in_303a.02 summer impacts'!I220</f>
        <v>7.9435564729862103</v>
      </c>
      <c r="J219" s="1" t="str">
        <f>'r_in_303a.02 summer impacts'!J220</f>
        <v>Weekend Off-Peak</v>
      </c>
      <c r="K219" s="1" t="str">
        <f>'r_in_303a.02 summer impacts'!K220</f>
        <v>Combined Impact</v>
      </c>
      <c r="L219" s="1" t="str">
        <f>'r_in_303a.02 summer impacts'!L220</f>
        <v>picnic</v>
      </c>
      <c r="N219" s="1" t="str">
        <f t="shared" si="9"/>
        <v>picnic</v>
      </c>
      <c r="O219" s="1" t="str">
        <f t="shared" si="10"/>
        <v>NO_CPP_EVENTS_Parts_CPP_CPP/RT_Conts_RCT</v>
      </c>
      <c r="Q219" s="1" t="str">
        <f t="shared" si="11"/>
        <v>picnic_NO_CPP_EVENTS_Parts_CPP_CPP/RT_Conts_RCT_Summer_Combined Impact_picnic_Weekend Off-Peak</v>
      </c>
    </row>
    <row r="220" spans="1:27" x14ac:dyDescent="0.2">
      <c r="A220" s="1">
        <f>'r_in_303a.02 summer impacts'!A221</f>
        <v>-8.9614234202379101E-2</v>
      </c>
      <c r="B220" s="1">
        <f>'r_in_303a.02 summer impacts'!B221</f>
        <v>9.9745440995058096E-2</v>
      </c>
      <c r="C220" s="1">
        <f>'r_in_303a.02 summer impacts'!C221</f>
        <v>0.36895718466667898</v>
      </c>
      <c r="D220" s="1" t="str">
        <f>'r_in_303a.02 summer impacts'!D221</f>
        <v>tou_period_fMid-Peak:participant:cpp_dum</v>
      </c>
      <c r="E220" s="1" t="str">
        <f>'r_in_303a.02 summer impacts'!E221</f>
        <v>Summer</v>
      </c>
      <c r="F220" s="1" t="str">
        <f>'r_in_303a.02 summer impacts'!F221</f>
        <v>NO_CPP_EVENTS_Parts_CPP_CPP/RT_Conts_RCT_all</v>
      </c>
      <c r="G220" s="1">
        <f>'r_in_303a.02 summer impacts'!G221</f>
        <v>15</v>
      </c>
      <c r="H220" s="1">
        <f>'r_in_303a.02 summer impacts'!H221</f>
        <v>1.64485716975147</v>
      </c>
      <c r="I220" s="1">
        <f>'r_in_303a.02 summer impacts'!I221</f>
        <v>0.16406700377074299</v>
      </c>
      <c r="J220" s="1" t="str">
        <f>'r_in_303a.02 summer impacts'!J221</f>
        <v>Mid-Peak</v>
      </c>
      <c r="K220" s="1" t="str">
        <f>'r_in_303a.02 summer impacts'!K221</f>
        <v>Base Impact</v>
      </c>
      <c r="L220" s="1" t="str">
        <f>'r_in_303a.02 summer impacts'!L221</f>
        <v>no_event</v>
      </c>
      <c r="N220" s="1" t="str">
        <f t="shared" si="9"/>
        <v>all</v>
      </c>
      <c r="O220" s="1" t="str">
        <f t="shared" si="10"/>
        <v>NO_CPP_EVENTS_Parts_CPP_CPP/RT_Conts_RCT</v>
      </c>
      <c r="Q220" s="1" t="str">
        <f t="shared" si="11"/>
        <v>all_NO_CPP_EVENTS_Parts_CPP_CPP/RT_Conts_RCT_Summer_Base Impact_no_event_Mid-Peak</v>
      </c>
      <c r="AA220">
        <f>I220/A220</f>
        <v>-1.830814102592502</v>
      </c>
    </row>
    <row r="221" spans="1:27" x14ac:dyDescent="0.2">
      <c r="A221" s="1">
        <f>'r_in_303a.02 summer impacts'!A222</f>
        <v>0.27263301975107501</v>
      </c>
      <c r="B221" s="1">
        <f>'r_in_303a.02 summer impacts'!B222</f>
        <v>0.19548445737373901</v>
      </c>
      <c r="C221" s="1">
        <f>'r_in_303a.02 summer impacts'!C222</f>
        <v>0.16312117091226</v>
      </c>
      <c r="D221" s="1" t="str">
        <f>'r_in_303a.02 summer impacts'!D222</f>
        <v>tou_period_fOff-Peak:participant:cpp_dum</v>
      </c>
      <c r="E221" s="1" t="str">
        <f>'r_in_303a.02 summer impacts'!E222</f>
        <v>Summer</v>
      </c>
      <c r="F221" s="1" t="str">
        <f>'r_in_303a.02 summer impacts'!F222</f>
        <v>NO_CPP_EVENTS_Parts_CPP_CPP/RT_Conts_RCT_all</v>
      </c>
      <c r="G221" s="1">
        <f>'r_in_303a.02 summer impacts'!G222</f>
        <v>15</v>
      </c>
      <c r="H221" s="1">
        <f>'r_in_303a.02 summer impacts'!H222</f>
        <v>1.64485716975147</v>
      </c>
      <c r="I221" s="1">
        <f>'r_in_303a.02 summer impacts'!I222</f>
        <v>0.32154401128617</v>
      </c>
      <c r="J221" s="1" t="str">
        <f>'r_in_303a.02 summer impacts'!J222</f>
        <v>Off-Peak</v>
      </c>
      <c r="K221" s="1" t="str">
        <f>'r_in_303a.02 summer impacts'!K222</f>
        <v>Base Impact</v>
      </c>
      <c r="L221" s="1" t="str">
        <f>'r_in_303a.02 summer impacts'!L222</f>
        <v>no_event</v>
      </c>
      <c r="N221" s="1" t="str">
        <f t="shared" si="9"/>
        <v>all</v>
      </c>
      <c r="O221" s="1" t="str">
        <f t="shared" si="10"/>
        <v>NO_CPP_EVENTS_Parts_CPP_CPP/RT_Conts_RCT</v>
      </c>
      <c r="Q221" s="1" t="str">
        <f t="shared" si="11"/>
        <v>all_NO_CPP_EVENTS_Parts_CPP_CPP/RT_Conts_RCT_Summer_Base Impact_no_event_Off-Peak</v>
      </c>
    </row>
    <row r="222" spans="1:27" x14ac:dyDescent="0.2">
      <c r="A222" s="1">
        <f>'r_in_303a.02 summer impacts'!A223</f>
        <v>-0.206601338064555</v>
      </c>
      <c r="B222" s="1">
        <f>'r_in_303a.02 summer impacts'!B223</f>
        <v>0.11019528304357699</v>
      </c>
      <c r="C222" s="1">
        <f>'r_in_303a.02 summer impacts'!C223</f>
        <v>6.0811901939019003E-2</v>
      </c>
      <c r="D222" s="1" t="str">
        <f>'r_in_303a.02 summer impacts'!D223</f>
        <v>tou_period_fOn-Peak:participant:cpp_dum</v>
      </c>
      <c r="E222" s="1" t="str">
        <f>'r_in_303a.02 summer impacts'!E223</f>
        <v>Summer</v>
      </c>
      <c r="F222" s="1" t="str">
        <f>'r_in_303a.02 summer impacts'!F223</f>
        <v>NO_CPP_EVENTS_Parts_CPP_CPP/RT_Conts_RCT_all</v>
      </c>
      <c r="G222" s="1">
        <f>'r_in_303a.02 summer impacts'!G223</f>
        <v>15</v>
      </c>
      <c r="H222" s="1">
        <f>'r_in_303a.02 summer impacts'!H223</f>
        <v>1.64485716975147</v>
      </c>
      <c r="I222" s="1">
        <f>'r_in_303a.02 summer impacts'!I223</f>
        <v>0.18125550138701901</v>
      </c>
      <c r="J222" s="1" t="str">
        <f>'r_in_303a.02 summer impacts'!J223</f>
        <v>On-Peak</v>
      </c>
      <c r="K222" s="1" t="str">
        <f>'r_in_303a.02 summer impacts'!K223</f>
        <v>Base Impact</v>
      </c>
      <c r="L222" s="1" t="str">
        <f>'r_in_303a.02 summer impacts'!L223</f>
        <v>no_event</v>
      </c>
      <c r="N222" s="1" t="str">
        <f t="shared" si="9"/>
        <v>all</v>
      </c>
      <c r="O222" s="1" t="str">
        <f t="shared" si="10"/>
        <v>NO_CPP_EVENTS_Parts_CPP_CPP/RT_Conts_RCT</v>
      </c>
      <c r="Q222" s="1" t="str">
        <f t="shared" si="11"/>
        <v>all_NO_CPP_EVENTS_Parts_CPP_CPP/RT_Conts_RCT_Summer_Base Impact_no_event_On-Peak</v>
      </c>
    </row>
    <row r="223" spans="1:27" x14ac:dyDescent="0.2">
      <c r="A223" s="1">
        <f>'r_in_303a.02 summer impacts'!A224</f>
        <v>0.11394511529389</v>
      </c>
      <c r="B223" s="1">
        <f>'r_in_303a.02 summer impacts'!B224</f>
        <v>0.40956572497275501</v>
      </c>
      <c r="C223" s="1">
        <f>'r_in_303a.02 summer impacts'!C224</f>
        <v>0.78085160195913805</v>
      </c>
      <c r="D223" s="1" t="str">
        <f>'r_in_303a.02 summer impacts'!D224</f>
        <v>tou_period_fWeekend Off-Peak:participant:cpp_dum</v>
      </c>
      <c r="E223" s="1" t="str">
        <f>'r_in_303a.02 summer impacts'!E224</f>
        <v>Summer</v>
      </c>
      <c r="F223" s="1" t="str">
        <f>'r_in_303a.02 summer impacts'!F224</f>
        <v>NO_CPP_EVENTS_Parts_CPP_CPP/RT_Conts_RCT_all</v>
      </c>
      <c r="G223" s="1">
        <f>'r_in_303a.02 summer impacts'!G224</f>
        <v>15</v>
      </c>
      <c r="H223" s="1">
        <f>'r_in_303a.02 summer impacts'!H224</f>
        <v>1.64485716975147</v>
      </c>
      <c r="I223" s="1">
        <f>'r_in_303a.02 summer impacts'!I224</f>
        <v>0.67367711920589501</v>
      </c>
      <c r="J223" s="1" t="str">
        <f>'r_in_303a.02 summer impacts'!J224</f>
        <v>Weekend Off-Peak</v>
      </c>
      <c r="K223" s="1" t="str">
        <f>'r_in_303a.02 summer impacts'!K224</f>
        <v>Base Impact</v>
      </c>
      <c r="L223" s="1" t="str">
        <f>'r_in_303a.02 summer impacts'!L224</f>
        <v>no_event</v>
      </c>
      <c r="N223" s="1" t="str">
        <f t="shared" si="9"/>
        <v>all</v>
      </c>
      <c r="O223" s="1" t="str">
        <f t="shared" si="10"/>
        <v>NO_CPP_EVENTS_Parts_CPP_CPP/RT_Conts_RCT</v>
      </c>
      <c r="Q223" s="1" t="str">
        <f t="shared" si="11"/>
        <v>all_NO_CPP_EVENTS_Parts_CPP_CPP/RT_Conts_RCT_Summer_Base Impact_no_event_Weekend Off-Peak</v>
      </c>
    </row>
    <row r="224" spans="1:27" x14ac:dyDescent="0.2">
      <c r="A224" s="1">
        <f>'r_in_303a.02 summer impacts'!A225</f>
        <v>-0.325025776734153</v>
      </c>
      <c r="B224" s="1">
        <f>'r_in_303a.02 summer impacts'!B225</f>
        <v>0.32508100592730199</v>
      </c>
      <c r="C224" s="1">
        <f>'r_in_303a.02 summer impacts'!C225</f>
        <v>0.31739329590873799</v>
      </c>
      <c r="D224" s="1" t="str">
        <f>'r_in_303a.02 summer impacts'!D225</f>
        <v>tou_period_fMid-Peak:participant:cpp_dum:focus_grp_engage_dummy</v>
      </c>
      <c r="E224" s="1" t="str">
        <f>'r_in_303a.02 summer impacts'!E225</f>
        <v>Summer</v>
      </c>
      <c r="F224" s="1" t="str">
        <f>'r_in_303a.02 summer impacts'!F225</f>
        <v>NO_CPP_EVENTS_Parts_CPP_CPP/RT_Conts_RCT_all</v>
      </c>
      <c r="G224" s="1">
        <f>'r_in_303a.02 summer impacts'!G225</f>
        <v>15</v>
      </c>
      <c r="H224" s="1">
        <f>'r_in_303a.02 summer impacts'!H225</f>
        <v>1.64485716975147</v>
      </c>
      <c r="I224" s="1">
        <f>'r_in_303a.02 summer impacts'!I225</f>
        <v>0.53471182334954204</v>
      </c>
      <c r="J224" s="1" t="str">
        <f>'r_in_303a.02 summer impacts'!J225</f>
        <v>Mid-Peak</v>
      </c>
      <c r="K224" s="1" t="str">
        <f>'r_in_303a.02 summer impacts'!K225</f>
        <v>focus_grp_engage_dummy</v>
      </c>
      <c r="L224" s="1" t="str">
        <f>'r_in_303a.02 summer impacts'!L225</f>
        <v>focus_grp</v>
      </c>
      <c r="N224" s="1" t="str">
        <f t="shared" si="9"/>
        <v>all</v>
      </c>
      <c r="O224" s="1" t="str">
        <f t="shared" si="10"/>
        <v>NO_CPP_EVENTS_Parts_CPP_CPP/RT_Conts_RCT</v>
      </c>
      <c r="Q224" s="1" t="str">
        <f t="shared" si="11"/>
        <v>all_NO_CPP_EVENTS_Parts_CPP_CPP/RT_Conts_RCT_Summer_focus_grp_engage_dummy_focus_grp_Mid-Peak</v>
      </c>
    </row>
    <row r="225" spans="1:17" x14ac:dyDescent="0.2">
      <c r="A225" s="1">
        <f>'r_in_303a.02 summer impacts'!A226</f>
        <v>-0.28181673633381299</v>
      </c>
      <c r="B225" s="1">
        <f>'r_in_303a.02 summer impacts'!B226</f>
        <v>0.79910786624535401</v>
      </c>
      <c r="C225" s="1">
        <f>'r_in_303a.02 summer impacts'!C226</f>
        <v>0.72434037410105601</v>
      </c>
      <c r="D225" s="1" t="str">
        <f>'r_in_303a.02 summer impacts'!D226</f>
        <v>tou_period_fOff-Peak:participant:cpp_dum:focus_grp_engage_dummy</v>
      </c>
      <c r="E225" s="1" t="str">
        <f>'r_in_303a.02 summer impacts'!E226</f>
        <v>Summer</v>
      </c>
      <c r="F225" s="1" t="str">
        <f>'r_in_303a.02 summer impacts'!F226</f>
        <v>NO_CPP_EVENTS_Parts_CPP_CPP/RT_Conts_RCT_all</v>
      </c>
      <c r="G225" s="1">
        <f>'r_in_303a.02 summer impacts'!G226</f>
        <v>15</v>
      </c>
      <c r="H225" s="1">
        <f>'r_in_303a.02 summer impacts'!H226</f>
        <v>1.64485716975147</v>
      </c>
      <c r="I225" s="1">
        <f>'r_in_303a.02 summer impacts'!I226</f>
        <v>1.31441830319847</v>
      </c>
      <c r="J225" s="1" t="str">
        <f>'r_in_303a.02 summer impacts'!J226</f>
        <v>Off-Peak</v>
      </c>
      <c r="K225" s="1" t="str">
        <f>'r_in_303a.02 summer impacts'!K226</f>
        <v>focus_grp_engage_dummy</v>
      </c>
      <c r="L225" s="1" t="str">
        <f>'r_in_303a.02 summer impacts'!L226</f>
        <v>focus_grp</v>
      </c>
      <c r="N225" s="1" t="str">
        <f t="shared" si="9"/>
        <v>all</v>
      </c>
      <c r="O225" s="1" t="str">
        <f t="shared" si="10"/>
        <v>NO_CPP_EVENTS_Parts_CPP_CPP/RT_Conts_RCT</v>
      </c>
      <c r="Q225" s="1" t="str">
        <f t="shared" si="11"/>
        <v>all_NO_CPP_EVENTS_Parts_CPP_CPP/RT_Conts_RCT_Summer_focus_grp_engage_dummy_focus_grp_Off-Peak</v>
      </c>
    </row>
    <row r="226" spans="1:17" x14ac:dyDescent="0.2">
      <c r="A226" s="1">
        <f>'r_in_303a.02 summer impacts'!A227</f>
        <v>-0.41754443828149501</v>
      </c>
      <c r="B226" s="1">
        <f>'r_in_303a.02 summer impacts'!B227</f>
        <v>0.34245695505155499</v>
      </c>
      <c r="C226" s="1">
        <f>'r_in_303a.02 summer impacts'!C227</f>
        <v>0.2227457827124</v>
      </c>
      <c r="D226" s="1" t="str">
        <f>'r_in_303a.02 summer impacts'!D227</f>
        <v>tou_period_fOn-Peak:participant:cpp_dum:focus_grp_engage_dummy</v>
      </c>
      <c r="E226" s="1" t="str">
        <f>'r_in_303a.02 summer impacts'!E227</f>
        <v>Summer</v>
      </c>
      <c r="F226" s="1" t="str">
        <f>'r_in_303a.02 summer impacts'!F227</f>
        <v>NO_CPP_EVENTS_Parts_CPP_CPP/RT_Conts_RCT_all</v>
      </c>
      <c r="G226" s="1">
        <f>'r_in_303a.02 summer impacts'!G227</f>
        <v>15</v>
      </c>
      <c r="H226" s="1">
        <f>'r_in_303a.02 summer impacts'!H227</f>
        <v>1.64485716975147</v>
      </c>
      <c r="I226" s="1">
        <f>'r_in_303a.02 summer impacts'!I227</f>
        <v>0.56329277784780596</v>
      </c>
      <c r="J226" s="1" t="str">
        <f>'r_in_303a.02 summer impacts'!J227</f>
        <v>On-Peak</v>
      </c>
      <c r="K226" s="1" t="str">
        <f>'r_in_303a.02 summer impacts'!K227</f>
        <v>focus_grp_engage_dummy</v>
      </c>
      <c r="L226" s="1" t="str">
        <f>'r_in_303a.02 summer impacts'!L227</f>
        <v>focus_grp</v>
      </c>
      <c r="N226" s="1" t="str">
        <f t="shared" si="9"/>
        <v>all</v>
      </c>
      <c r="O226" s="1" t="str">
        <f t="shared" si="10"/>
        <v>NO_CPP_EVENTS_Parts_CPP_CPP/RT_Conts_RCT</v>
      </c>
      <c r="Q226" s="1" t="str">
        <f t="shared" si="11"/>
        <v>all_NO_CPP_EVENTS_Parts_CPP_CPP/RT_Conts_RCT_Summer_focus_grp_engage_dummy_focus_grp_On-Peak</v>
      </c>
    </row>
    <row r="227" spans="1:17" x14ac:dyDescent="0.2">
      <c r="A227" s="1">
        <f>'r_in_303a.02 summer impacts'!A228</f>
        <v>-0.24313178467871499</v>
      </c>
      <c r="B227" s="1">
        <f>'r_in_303a.02 summer impacts'!B228</f>
        <v>1.54698137151308</v>
      </c>
      <c r="C227" s="1">
        <f>'r_in_303a.02 summer impacts'!C228</f>
        <v>0.87511465215196904</v>
      </c>
      <c r="D227" s="1" t="str">
        <f>'r_in_303a.02 summer impacts'!D228</f>
        <v>tou_period_fWeekend Off-Peak:participant:cpp_dum:focus_grp_engage_dummy</v>
      </c>
      <c r="E227" s="1" t="str">
        <f>'r_in_303a.02 summer impacts'!E228</f>
        <v>Summer</v>
      </c>
      <c r="F227" s="1" t="str">
        <f>'r_in_303a.02 summer impacts'!F228</f>
        <v>NO_CPP_EVENTS_Parts_CPP_CPP/RT_Conts_RCT_all</v>
      </c>
      <c r="G227" s="1">
        <f>'r_in_303a.02 summer impacts'!G228</f>
        <v>15</v>
      </c>
      <c r="H227" s="1">
        <f>'r_in_303a.02 summer impacts'!H228</f>
        <v>1.64485716975147</v>
      </c>
      <c r="I227" s="1">
        <f>'r_in_303a.02 summer impacts'!I228</f>
        <v>2.5445634004052602</v>
      </c>
      <c r="J227" s="1" t="str">
        <f>'r_in_303a.02 summer impacts'!J228</f>
        <v>Weekend Off-Peak</v>
      </c>
      <c r="K227" s="1" t="str">
        <f>'r_in_303a.02 summer impacts'!K228</f>
        <v>focus_grp_engage_dummy</v>
      </c>
      <c r="L227" s="1" t="str">
        <f>'r_in_303a.02 summer impacts'!L228</f>
        <v>focus_grp</v>
      </c>
      <c r="N227" s="1" t="str">
        <f t="shared" si="9"/>
        <v>all</v>
      </c>
      <c r="O227" s="1" t="str">
        <f t="shared" si="10"/>
        <v>NO_CPP_EVENTS_Parts_CPP_CPP/RT_Conts_RCT</v>
      </c>
      <c r="Q227" s="1" t="str">
        <f t="shared" si="11"/>
        <v>all_NO_CPP_EVENTS_Parts_CPP_CPP/RT_Conts_RCT_Summer_focus_grp_engage_dummy_focus_grp_Weekend Off-Peak</v>
      </c>
    </row>
    <row r="228" spans="1:17" x14ac:dyDescent="0.2">
      <c r="A228" s="1">
        <f>'r_in_303a.02 summer impacts'!A229</f>
        <v>-0.23830771860975</v>
      </c>
      <c r="B228" s="1">
        <f>'r_in_303a.02 summer impacts'!B229</f>
        <v>0.12900765319739901</v>
      </c>
      <c r="C228" s="1">
        <f>'r_in_303a.02 summer impacts'!C229</f>
        <v>6.4713476053299898E-2</v>
      </c>
      <c r="D228" s="1" t="str">
        <f>'r_in_303a.02 summer impacts'!D229</f>
        <v>tou_period_fMid-Peak:participant:cpp_dum:ko_breakfast_engage_dummy</v>
      </c>
      <c r="E228" s="1" t="str">
        <f>'r_in_303a.02 summer impacts'!E229</f>
        <v>Summer</v>
      </c>
      <c r="F228" s="1" t="str">
        <f>'r_in_303a.02 summer impacts'!F229</f>
        <v>NO_CPP_EVENTS_Parts_CPP_CPP/RT_Conts_RCT_all</v>
      </c>
      <c r="G228" s="1">
        <f>'r_in_303a.02 summer impacts'!G229</f>
        <v>15</v>
      </c>
      <c r="H228" s="1">
        <f>'r_in_303a.02 summer impacts'!H229</f>
        <v>1.64485716975147</v>
      </c>
      <c r="I228" s="1">
        <f>'r_in_303a.02 summer impacts'!I229</f>
        <v>0.21219916331455299</v>
      </c>
      <c r="J228" s="1" t="str">
        <f>'r_in_303a.02 summer impacts'!J229</f>
        <v>Mid-Peak</v>
      </c>
      <c r="K228" s="1" t="str">
        <f>'r_in_303a.02 summer impacts'!K229</f>
        <v>ko_breakfast_engage_dummy</v>
      </c>
      <c r="L228" s="1" t="str">
        <f>'r_in_303a.02 summer impacts'!L229</f>
        <v>ko_breakfast</v>
      </c>
      <c r="N228" s="1" t="str">
        <f t="shared" si="9"/>
        <v>all</v>
      </c>
      <c r="O228" s="1" t="str">
        <f t="shared" si="10"/>
        <v>NO_CPP_EVENTS_Parts_CPP_CPP/RT_Conts_RCT</v>
      </c>
      <c r="Q228" s="1" t="str">
        <f t="shared" si="11"/>
        <v>all_NO_CPP_EVENTS_Parts_CPP_CPP/RT_Conts_RCT_Summer_ko_breakfast_engage_dummy_ko_breakfast_Mid-Peak</v>
      </c>
    </row>
    <row r="229" spans="1:17" x14ac:dyDescent="0.2">
      <c r="A229" s="1">
        <f>'r_in_303a.02 summer impacts'!A230</f>
        <v>-3.6131738769214203E-2</v>
      </c>
      <c r="B229" s="1">
        <f>'r_in_303a.02 summer impacts'!B230</f>
        <v>0.332610160365642</v>
      </c>
      <c r="C229" s="1">
        <f>'r_in_303a.02 summer impacts'!C230</f>
        <v>0.91349530728415695</v>
      </c>
      <c r="D229" s="1" t="str">
        <f>'r_in_303a.02 summer impacts'!D230</f>
        <v>tou_period_fOff-Peak:participant:cpp_dum:ko_breakfast_engage_dummy</v>
      </c>
      <c r="E229" s="1" t="str">
        <f>'r_in_303a.02 summer impacts'!E230</f>
        <v>Summer</v>
      </c>
      <c r="F229" s="1" t="str">
        <f>'r_in_303a.02 summer impacts'!F230</f>
        <v>NO_CPP_EVENTS_Parts_CPP_CPP/RT_Conts_RCT_all</v>
      </c>
      <c r="G229" s="1">
        <f>'r_in_303a.02 summer impacts'!G230</f>
        <v>15</v>
      </c>
      <c r="H229" s="1">
        <f>'r_in_303a.02 summer impacts'!H230</f>
        <v>1.64485716975147</v>
      </c>
      <c r="I229" s="1">
        <f>'r_in_303a.02 summer impacts'!I230</f>
        <v>0.54709620700961104</v>
      </c>
      <c r="J229" s="1" t="str">
        <f>'r_in_303a.02 summer impacts'!J230</f>
        <v>Off-Peak</v>
      </c>
      <c r="K229" s="1" t="str">
        <f>'r_in_303a.02 summer impacts'!K230</f>
        <v>ko_breakfast_engage_dummy</v>
      </c>
      <c r="L229" s="1" t="str">
        <f>'r_in_303a.02 summer impacts'!L230</f>
        <v>ko_breakfast</v>
      </c>
      <c r="N229" s="1" t="str">
        <f t="shared" si="9"/>
        <v>all</v>
      </c>
      <c r="O229" s="1" t="str">
        <f t="shared" si="10"/>
        <v>NO_CPP_EVENTS_Parts_CPP_CPP/RT_Conts_RCT</v>
      </c>
      <c r="Q229" s="1" t="str">
        <f t="shared" si="11"/>
        <v>all_NO_CPP_EVENTS_Parts_CPP_CPP/RT_Conts_RCT_Summer_ko_breakfast_engage_dummy_ko_breakfast_Off-Peak</v>
      </c>
    </row>
    <row r="230" spans="1:17" x14ac:dyDescent="0.2">
      <c r="A230" s="1">
        <f>'r_in_303a.02 summer impacts'!A231</f>
        <v>-0.265211186786383</v>
      </c>
      <c r="B230" s="1">
        <f>'r_in_303a.02 summer impacts'!B231</f>
        <v>0.127731352709332</v>
      </c>
      <c r="C230" s="1">
        <f>'r_in_303a.02 summer impacts'!C231</f>
        <v>3.7864939438406901E-2</v>
      </c>
      <c r="D230" s="1" t="str">
        <f>'r_in_303a.02 summer impacts'!D231</f>
        <v>tou_period_fOn-Peak:participant:cpp_dum:ko_breakfast_engage_dummy</v>
      </c>
      <c r="E230" s="1" t="str">
        <f>'r_in_303a.02 summer impacts'!E231</f>
        <v>Summer</v>
      </c>
      <c r="F230" s="1" t="str">
        <f>'r_in_303a.02 summer impacts'!F231</f>
        <v>NO_CPP_EVENTS_Parts_CPP_CPP/RT_Conts_RCT_all</v>
      </c>
      <c r="G230" s="1">
        <f>'r_in_303a.02 summer impacts'!G231</f>
        <v>15</v>
      </c>
      <c r="H230" s="1">
        <f>'r_in_303a.02 summer impacts'!H231</f>
        <v>1.64485716975147</v>
      </c>
      <c r="I230" s="1">
        <f>'r_in_303a.02 summer impacts'!I231</f>
        <v>0.21009983130599799</v>
      </c>
      <c r="J230" s="1" t="str">
        <f>'r_in_303a.02 summer impacts'!J231</f>
        <v>On-Peak</v>
      </c>
      <c r="K230" s="1" t="str">
        <f>'r_in_303a.02 summer impacts'!K231</f>
        <v>ko_breakfast_engage_dummy</v>
      </c>
      <c r="L230" s="1" t="str">
        <f>'r_in_303a.02 summer impacts'!L231</f>
        <v>ko_breakfast</v>
      </c>
      <c r="N230" s="1" t="str">
        <f t="shared" si="9"/>
        <v>all</v>
      </c>
      <c r="O230" s="1" t="str">
        <f t="shared" si="10"/>
        <v>NO_CPP_EVENTS_Parts_CPP_CPP/RT_Conts_RCT</v>
      </c>
      <c r="Q230" s="1" t="str">
        <f t="shared" si="11"/>
        <v>all_NO_CPP_EVENTS_Parts_CPP_CPP/RT_Conts_RCT_Summer_ko_breakfast_engage_dummy_ko_breakfast_On-Peak</v>
      </c>
    </row>
    <row r="231" spans="1:17" x14ac:dyDescent="0.2">
      <c r="A231" s="1">
        <f>'r_in_303a.02 summer impacts'!A232</f>
        <v>-0.68679534440050105</v>
      </c>
      <c r="B231" s="1">
        <f>'r_in_303a.02 summer impacts'!B232</f>
        <v>0.50473848166758795</v>
      </c>
      <c r="C231" s="1">
        <f>'r_in_303a.02 summer impacts'!C232</f>
        <v>0.173610673016525</v>
      </c>
      <c r="D231" s="1" t="str">
        <f>'r_in_303a.02 summer impacts'!D232</f>
        <v>tou_period_fWeekend Off-Peak:participant:cpp_dum:ko_breakfast_engage_dummy</v>
      </c>
      <c r="E231" s="1" t="str">
        <f>'r_in_303a.02 summer impacts'!E232</f>
        <v>Summer</v>
      </c>
      <c r="F231" s="1" t="str">
        <f>'r_in_303a.02 summer impacts'!F232</f>
        <v>NO_CPP_EVENTS_Parts_CPP_CPP/RT_Conts_RCT_all</v>
      </c>
      <c r="G231" s="1">
        <f>'r_in_303a.02 summer impacts'!G232</f>
        <v>15</v>
      </c>
      <c r="H231" s="1">
        <f>'r_in_303a.02 summer impacts'!H232</f>
        <v>1.64485716975147</v>
      </c>
      <c r="I231" s="1">
        <f>'r_in_303a.02 summer impacts'!I232</f>
        <v>0.83022271042040297</v>
      </c>
      <c r="J231" s="1" t="str">
        <f>'r_in_303a.02 summer impacts'!J232</f>
        <v>Weekend Off-Peak</v>
      </c>
      <c r="K231" s="1" t="str">
        <f>'r_in_303a.02 summer impacts'!K232</f>
        <v>ko_breakfast_engage_dummy</v>
      </c>
      <c r="L231" s="1" t="str">
        <f>'r_in_303a.02 summer impacts'!L232</f>
        <v>ko_breakfast</v>
      </c>
      <c r="N231" s="1" t="str">
        <f t="shared" si="9"/>
        <v>all</v>
      </c>
      <c r="O231" s="1" t="str">
        <f t="shared" si="10"/>
        <v>NO_CPP_EVENTS_Parts_CPP_CPP/RT_Conts_RCT</v>
      </c>
      <c r="Q231" s="1" t="str">
        <f t="shared" si="11"/>
        <v>all_NO_CPP_EVENTS_Parts_CPP_CPP/RT_Conts_RCT_Summer_ko_breakfast_engage_dummy_ko_breakfast_Weekend Off-Peak</v>
      </c>
    </row>
    <row r="232" spans="1:17" x14ac:dyDescent="0.2">
      <c r="A232" s="1">
        <f>'r_in_303a.02 summer impacts'!A233</f>
        <v>-0.54124316425810903</v>
      </c>
      <c r="B232" s="1">
        <f>'r_in_303a.02 summer impacts'!B233</f>
        <v>0.25913520441766702</v>
      </c>
      <c r="C232" s="1">
        <f>'r_in_303a.02 summer impacts'!C233</f>
        <v>3.6739681408506801E-2</v>
      </c>
      <c r="D232" s="1" t="str">
        <f>'r_in_303a.02 summer impacts'!D233</f>
        <v>tou_period_fMid-Peak:participant:cpp_dum:open_house_engage_dummy</v>
      </c>
      <c r="E232" s="1" t="str">
        <f>'r_in_303a.02 summer impacts'!E233</f>
        <v>Summer</v>
      </c>
      <c r="F232" s="1" t="str">
        <f>'r_in_303a.02 summer impacts'!F233</f>
        <v>NO_CPP_EVENTS_Parts_CPP_CPP/RT_Conts_RCT_all</v>
      </c>
      <c r="G232" s="1">
        <f>'r_in_303a.02 summer impacts'!G233</f>
        <v>15</v>
      </c>
      <c r="H232" s="1">
        <f>'r_in_303a.02 summer impacts'!H233</f>
        <v>1.64485716975147</v>
      </c>
      <c r="I232" s="1">
        <f>'r_in_303a.02 summer impacts'!I233</f>
        <v>0.42624039892141202</v>
      </c>
      <c r="J232" s="1" t="str">
        <f>'r_in_303a.02 summer impacts'!J233</f>
        <v>Mid-Peak</v>
      </c>
      <c r="K232" s="1" t="str">
        <f>'r_in_303a.02 summer impacts'!K233</f>
        <v>open_house_engage_dummy</v>
      </c>
      <c r="L232" s="1" t="str">
        <f>'r_in_303a.02 summer impacts'!L233</f>
        <v>open_house</v>
      </c>
      <c r="N232" s="1" t="str">
        <f t="shared" si="9"/>
        <v>all</v>
      </c>
      <c r="O232" s="1" t="str">
        <f t="shared" si="10"/>
        <v>NO_CPP_EVENTS_Parts_CPP_CPP/RT_Conts_RCT</v>
      </c>
      <c r="Q232" s="1" t="str">
        <f t="shared" si="11"/>
        <v>all_NO_CPP_EVENTS_Parts_CPP_CPP/RT_Conts_RCT_Summer_open_house_engage_dummy_open_house_Mid-Peak</v>
      </c>
    </row>
    <row r="233" spans="1:17" x14ac:dyDescent="0.2">
      <c r="A233" s="1">
        <f>'r_in_303a.02 summer impacts'!A234</f>
        <v>-0.94360230785150701</v>
      </c>
      <c r="B233" s="1">
        <f>'r_in_303a.02 summer impacts'!B234</f>
        <v>0.38462069983963199</v>
      </c>
      <c r="C233" s="1">
        <f>'r_in_303a.02 summer impacts'!C234</f>
        <v>1.4154353783635699E-2</v>
      </c>
      <c r="D233" s="1" t="str">
        <f>'r_in_303a.02 summer impacts'!D234</f>
        <v>tou_period_fOff-Peak:participant:cpp_dum:open_house_engage_dummy</v>
      </c>
      <c r="E233" s="1" t="str">
        <f>'r_in_303a.02 summer impacts'!E234</f>
        <v>Summer</v>
      </c>
      <c r="F233" s="1" t="str">
        <f>'r_in_303a.02 summer impacts'!F234</f>
        <v>NO_CPP_EVENTS_Parts_CPP_CPP/RT_Conts_RCT_all</v>
      </c>
      <c r="G233" s="1">
        <f>'r_in_303a.02 summer impacts'!G234</f>
        <v>15</v>
      </c>
      <c r="H233" s="1">
        <f>'r_in_303a.02 summer impacts'!H234</f>
        <v>1.64485716975147</v>
      </c>
      <c r="I233" s="1">
        <f>'r_in_303a.02 summer impacts'!I234</f>
        <v>0.63264611576604701</v>
      </c>
      <c r="J233" s="1" t="str">
        <f>'r_in_303a.02 summer impacts'!J234</f>
        <v>Off-Peak</v>
      </c>
      <c r="K233" s="1" t="str">
        <f>'r_in_303a.02 summer impacts'!K234</f>
        <v>open_house_engage_dummy</v>
      </c>
      <c r="L233" s="1" t="str">
        <f>'r_in_303a.02 summer impacts'!L234</f>
        <v>open_house</v>
      </c>
      <c r="N233" s="1" t="str">
        <f t="shared" si="9"/>
        <v>all</v>
      </c>
      <c r="O233" s="1" t="str">
        <f t="shared" si="10"/>
        <v>NO_CPP_EVENTS_Parts_CPP_CPP/RT_Conts_RCT</v>
      </c>
      <c r="Q233" s="1" t="str">
        <f t="shared" si="11"/>
        <v>all_NO_CPP_EVENTS_Parts_CPP_CPP/RT_Conts_RCT_Summer_open_house_engage_dummy_open_house_Off-Peak</v>
      </c>
    </row>
    <row r="234" spans="1:17" x14ac:dyDescent="0.2">
      <c r="A234" s="1">
        <f>'r_in_303a.02 summer impacts'!A235</f>
        <v>-0.39818753393008499</v>
      </c>
      <c r="B234" s="1">
        <f>'r_in_303a.02 summer impacts'!B235</f>
        <v>0.26484996076144501</v>
      </c>
      <c r="C234" s="1">
        <f>'r_in_303a.02 summer impacts'!C235</f>
        <v>0.132724884311927</v>
      </c>
      <c r="D234" s="1" t="str">
        <f>'r_in_303a.02 summer impacts'!D235</f>
        <v>tou_period_fOn-Peak:participant:cpp_dum:open_house_engage_dummy</v>
      </c>
      <c r="E234" s="1" t="str">
        <f>'r_in_303a.02 summer impacts'!E235</f>
        <v>Summer</v>
      </c>
      <c r="F234" s="1" t="str">
        <f>'r_in_303a.02 summer impacts'!F235</f>
        <v>NO_CPP_EVENTS_Parts_CPP_CPP/RT_Conts_RCT_all</v>
      </c>
      <c r="G234" s="1">
        <f>'r_in_303a.02 summer impacts'!G235</f>
        <v>15</v>
      </c>
      <c r="H234" s="1">
        <f>'r_in_303a.02 summer impacts'!H235</f>
        <v>1.64485716975147</v>
      </c>
      <c r="I234" s="1">
        <f>'r_in_303a.02 summer impacts'!I235</f>
        <v>0.43564035686685798</v>
      </c>
      <c r="J234" s="1" t="str">
        <f>'r_in_303a.02 summer impacts'!J235</f>
        <v>On-Peak</v>
      </c>
      <c r="K234" s="1" t="str">
        <f>'r_in_303a.02 summer impacts'!K235</f>
        <v>open_house_engage_dummy</v>
      </c>
      <c r="L234" s="1" t="str">
        <f>'r_in_303a.02 summer impacts'!L235</f>
        <v>open_house</v>
      </c>
      <c r="N234" s="1" t="str">
        <f t="shared" si="9"/>
        <v>all</v>
      </c>
      <c r="O234" s="1" t="str">
        <f t="shared" si="10"/>
        <v>NO_CPP_EVENTS_Parts_CPP_CPP/RT_Conts_RCT</v>
      </c>
      <c r="Q234" s="1" t="str">
        <f t="shared" si="11"/>
        <v>all_NO_CPP_EVENTS_Parts_CPP_CPP/RT_Conts_RCT_Summer_open_house_engage_dummy_open_house_On-Peak</v>
      </c>
    </row>
    <row r="235" spans="1:17" x14ac:dyDescent="0.2">
      <c r="A235" s="1">
        <f>'r_in_303a.02 summer impacts'!A236</f>
        <v>-1.35124211033869</v>
      </c>
      <c r="B235" s="1">
        <f>'r_in_303a.02 summer impacts'!B236</f>
        <v>0.71534579266363996</v>
      </c>
      <c r="C235" s="1">
        <f>'r_in_303a.02 summer impacts'!C236</f>
        <v>5.89011351022991E-2</v>
      </c>
      <c r="D235" s="1" t="str">
        <f>'r_in_303a.02 summer impacts'!D236</f>
        <v>tou_period_fWeekend Off-Peak:participant:cpp_dum:open_house_engage_dummy</v>
      </c>
      <c r="E235" s="1" t="str">
        <f>'r_in_303a.02 summer impacts'!E236</f>
        <v>Summer</v>
      </c>
      <c r="F235" s="1" t="str">
        <f>'r_in_303a.02 summer impacts'!F236</f>
        <v>NO_CPP_EVENTS_Parts_CPP_CPP/RT_Conts_RCT_all</v>
      </c>
      <c r="G235" s="1">
        <f>'r_in_303a.02 summer impacts'!G236</f>
        <v>15</v>
      </c>
      <c r="H235" s="1">
        <f>'r_in_303a.02 summer impacts'!H236</f>
        <v>1.64485716975147</v>
      </c>
      <c r="I235" s="1">
        <f>'r_in_303a.02 summer impacts'!I236</f>
        <v>1.17664165591434</v>
      </c>
      <c r="J235" s="1" t="str">
        <f>'r_in_303a.02 summer impacts'!J236</f>
        <v>Weekend Off-Peak</v>
      </c>
      <c r="K235" s="1" t="str">
        <f>'r_in_303a.02 summer impacts'!K236</f>
        <v>open_house_engage_dummy</v>
      </c>
      <c r="L235" s="1" t="str">
        <f>'r_in_303a.02 summer impacts'!L236</f>
        <v>open_house</v>
      </c>
      <c r="N235" s="1" t="str">
        <f t="shared" si="9"/>
        <v>all</v>
      </c>
      <c r="O235" s="1" t="str">
        <f t="shared" si="10"/>
        <v>NO_CPP_EVENTS_Parts_CPP_CPP/RT_Conts_RCT</v>
      </c>
      <c r="Q235" s="1" t="str">
        <f t="shared" si="11"/>
        <v>all_NO_CPP_EVENTS_Parts_CPP_CPP/RT_Conts_RCT_Summer_open_house_engage_dummy_open_house_Weekend Off-Peak</v>
      </c>
    </row>
    <row r="236" spans="1:17" x14ac:dyDescent="0.2">
      <c r="A236" s="1">
        <f>'r_in_303a.02 summer impacts'!A237</f>
        <v>5.8953345040146397E-2</v>
      </c>
      <c r="B236" s="1">
        <f>'r_in_303a.02 summer impacts'!B237</f>
        <v>0.36042437481839501</v>
      </c>
      <c r="C236" s="1">
        <f>'r_in_303a.02 summer impacts'!C237</f>
        <v>0.87007251393068397</v>
      </c>
      <c r="D236" s="1" t="str">
        <f>'r_in_303a.02 summer impacts'!D237</f>
        <v>tou_period_fMid-Peak:participant:cpp_dum:picnic_engage_dummy</v>
      </c>
      <c r="E236" s="1" t="str">
        <f>'r_in_303a.02 summer impacts'!E237</f>
        <v>Summer</v>
      </c>
      <c r="F236" s="1" t="str">
        <f>'r_in_303a.02 summer impacts'!F237</f>
        <v>NO_CPP_EVENTS_Parts_CPP_CPP/RT_Conts_RCT_all</v>
      </c>
      <c r="G236" s="1">
        <f>'r_in_303a.02 summer impacts'!G237</f>
        <v>15</v>
      </c>
      <c r="H236" s="1">
        <f>'r_in_303a.02 summer impacts'!H237</f>
        <v>1.64485716975147</v>
      </c>
      <c r="I236" s="1">
        <f>'r_in_303a.02 summer impacts'!I237</f>
        <v>0.59284661707322694</v>
      </c>
      <c r="J236" s="1" t="str">
        <f>'r_in_303a.02 summer impacts'!J237</f>
        <v>Mid-Peak</v>
      </c>
      <c r="K236" s="1" t="str">
        <f>'r_in_303a.02 summer impacts'!K237</f>
        <v>picnic_engage_dummy</v>
      </c>
      <c r="L236" s="1" t="str">
        <f>'r_in_303a.02 summer impacts'!L237</f>
        <v>picnic</v>
      </c>
      <c r="N236" s="1" t="str">
        <f t="shared" si="9"/>
        <v>all</v>
      </c>
      <c r="O236" s="1" t="str">
        <f t="shared" si="10"/>
        <v>NO_CPP_EVENTS_Parts_CPP_CPP/RT_Conts_RCT</v>
      </c>
      <c r="Q236" s="1" t="str">
        <f t="shared" si="11"/>
        <v>all_NO_CPP_EVENTS_Parts_CPP_CPP/RT_Conts_RCT_Summer_picnic_engage_dummy_picnic_Mid-Peak</v>
      </c>
    </row>
    <row r="237" spans="1:17" x14ac:dyDescent="0.2">
      <c r="A237" s="1">
        <f>'r_in_303a.02 summer impacts'!A238</f>
        <v>2.4251670153770899</v>
      </c>
      <c r="B237" s="1">
        <f>'r_in_303a.02 summer impacts'!B238</f>
        <v>2.2345529369916601</v>
      </c>
      <c r="C237" s="1">
        <f>'r_in_303a.02 summer impacts'!C238</f>
        <v>0.27778808410861</v>
      </c>
      <c r="D237" s="1" t="str">
        <f>'r_in_303a.02 summer impacts'!D238</f>
        <v>tou_period_fOff-Peak:participant:cpp_dum:picnic_engage_dummy</v>
      </c>
      <c r="E237" s="1" t="str">
        <f>'r_in_303a.02 summer impacts'!E238</f>
        <v>Summer</v>
      </c>
      <c r="F237" s="1" t="str">
        <f>'r_in_303a.02 summer impacts'!F238</f>
        <v>NO_CPP_EVENTS_Parts_CPP_CPP/RT_Conts_RCT_all</v>
      </c>
      <c r="G237" s="1">
        <f>'r_in_303a.02 summer impacts'!G238</f>
        <v>15</v>
      </c>
      <c r="H237" s="1">
        <f>'r_in_303a.02 summer impacts'!H238</f>
        <v>1.64485716975147</v>
      </c>
      <c r="I237" s="1">
        <f>'r_in_303a.02 summer impacts'!I238</f>
        <v>3.67552041959993</v>
      </c>
      <c r="J237" s="1" t="str">
        <f>'r_in_303a.02 summer impacts'!J238</f>
        <v>Off-Peak</v>
      </c>
      <c r="K237" s="1" t="str">
        <f>'r_in_303a.02 summer impacts'!K238</f>
        <v>picnic_engage_dummy</v>
      </c>
      <c r="L237" s="1" t="str">
        <f>'r_in_303a.02 summer impacts'!L238</f>
        <v>picnic</v>
      </c>
      <c r="N237" s="1" t="str">
        <f t="shared" si="9"/>
        <v>all</v>
      </c>
      <c r="O237" s="1" t="str">
        <f t="shared" si="10"/>
        <v>NO_CPP_EVENTS_Parts_CPP_CPP/RT_Conts_RCT</v>
      </c>
      <c r="Q237" s="1" t="str">
        <f t="shared" si="11"/>
        <v>all_NO_CPP_EVENTS_Parts_CPP_CPP/RT_Conts_RCT_Summer_picnic_engage_dummy_picnic_Off-Peak</v>
      </c>
    </row>
    <row r="238" spans="1:17" x14ac:dyDescent="0.2">
      <c r="A238" s="1">
        <f>'r_in_303a.02 summer impacts'!A239</f>
        <v>0.125396128001598</v>
      </c>
      <c r="B238" s="1">
        <f>'r_in_303a.02 summer impacts'!B239</f>
        <v>0.47097392037067598</v>
      </c>
      <c r="C238" s="1">
        <f>'r_in_303a.02 summer impacts'!C239</f>
        <v>0.79004791453149703</v>
      </c>
      <c r="D238" s="1" t="str">
        <f>'r_in_303a.02 summer impacts'!D239</f>
        <v>tou_period_fOn-Peak:participant:cpp_dum:picnic_engage_dummy</v>
      </c>
      <c r="E238" s="1" t="str">
        <f>'r_in_303a.02 summer impacts'!E239</f>
        <v>Summer</v>
      </c>
      <c r="F238" s="1" t="str">
        <f>'r_in_303a.02 summer impacts'!F239</f>
        <v>NO_CPP_EVENTS_Parts_CPP_CPP/RT_Conts_RCT_all</v>
      </c>
      <c r="G238" s="1">
        <f>'r_in_303a.02 summer impacts'!G239</f>
        <v>15</v>
      </c>
      <c r="H238" s="1">
        <f>'r_in_303a.02 summer impacts'!H239</f>
        <v>1.64485716975147</v>
      </c>
      <c r="I238" s="1">
        <f>'r_in_303a.02 summer impacts'!I239</f>
        <v>0.77468482968766395</v>
      </c>
      <c r="J238" s="1" t="str">
        <f>'r_in_303a.02 summer impacts'!J239</f>
        <v>On-Peak</v>
      </c>
      <c r="K238" s="1" t="str">
        <f>'r_in_303a.02 summer impacts'!K239</f>
        <v>picnic_engage_dummy</v>
      </c>
      <c r="L238" s="1" t="str">
        <f>'r_in_303a.02 summer impacts'!L239</f>
        <v>picnic</v>
      </c>
      <c r="N238" s="1" t="str">
        <f t="shared" si="9"/>
        <v>all</v>
      </c>
      <c r="O238" s="1" t="str">
        <f t="shared" si="10"/>
        <v>NO_CPP_EVENTS_Parts_CPP_CPP/RT_Conts_RCT</v>
      </c>
      <c r="Q238" s="1" t="str">
        <f t="shared" si="11"/>
        <v>all_NO_CPP_EVENTS_Parts_CPP_CPP/RT_Conts_RCT_Summer_picnic_engage_dummy_picnic_On-Peak</v>
      </c>
    </row>
    <row r="239" spans="1:17" x14ac:dyDescent="0.2">
      <c r="A239" s="1">
        <f>'r_in_303a.02 summer impacts'!A240</f>
        <v>2.4964642568369602</v>
      </c>
      <c r="B239" s="1">
        <f>'r_in_303a.02 summer impacts'!B240</f>
        <v>4.8041519369469201</v>
      </c>
      <c r="C239" s="1">
        <f>'r_in_303a.02 summer impacts'!C240</f>
        <v>0.60330973897387796</v>
      </c>
      <c r="D239" s="1" t="str">
        <f>'r_in_303a.02 summer impacts'!D240</f>
        <v>tou_period_fWeekend Off-Peak:participant:cpp_dum:picnic_engage_dummy</v>
      </c>
      <c r="E239" s="1" t="str">
        <f>'r_in_303a.02 summer impacts'!E240</f>
        <v>Summer</v>
      </c>
      <c r="F239" s="1" t="str">
        <f>'r_in_303a.02 summer impacts'!F240</f>
        <v>NO_CPP_EVENTS_Parts_CPP_CPP/RT_Conts_RCT_all</v>
      </c>
      <c r="G239" s="1">
        <f>'r_in_303a.02 summer impacts'!G240</f>
        <v>15</v>
      </c>
      <c r="H239" s="1">
        <f>'r_in_303a.02 summer impacts'!H240</f>
        <v>1.64485716975147</v>
      </c>
      <c r="I239" s="1">
        <f>'r_in_303a.02 summer impacts'!I240</f>
        <v>7.9021437580625502</v>
      </c>
      <c r="J239" s="1" t="str">
        <f>'r_in_303a.02 summer impacts'!J240</f>
        <v>Weekend Off-Peak</v>
      </c>
      <c r="K239" s="1" t="str">
        <f>'r_in_303a.02 summer impacts'!K240</f>
        <v>picnic_engage_dummy</v>
      </c>
      <c r="L239" s="1" t="str">
        <f>'r_in_303a.02 summer impacts'!L240</f>
        <v>picnic</v>
      </c>
      <c r="N239" s="1" t="str">
        <f t="shared" si="9"/>
        <v>all</v>
      </c>
      <c r="O239" s="1" t="str">
        <f t="shared" si="10"/>
        <v>NO_CPP_EVENTS_Parts_CPP_CPP/RT_Conts_RCT</v>
      </c>
      <c r="Q239" s="1" t="str">
        <f t="shared" si="11"/>
        <v>all_NO_CPP_EVENTS_Parts_CPP_CPP/RT_Conts_RCT_Summer_picnic_engage_dummy_picnic_Weekend Off-Peak</v>
      </c>
    </row>
    <row r="240" spans="1:17" x14ac:dyDescent="0.2">
      <c r="A240" s="1">
        <f>'r_in_303a.02 summer impacts'!A241</f>
        <v>-0.41464001093653202</v>
      </c>
      <c r="B240" s="1">
        <f>'r_in_303a.02 summer impacts'!B241</f>
        <v>0.337386525111044</v>
      </c>
      <c r="C240" s="1">
        <f>'r_in_303a.02 summer impacts'!C241</f>
        <v>0.21908140037212501</v>
      </c>
      <c r="D240" s="1" t="str">
        <f>'r_in_303a.02 summer impacts'!D241</f>
        <v>total_attendee_impact_focus_grp</v>
      </c>
      <c r="E240" s="1" t="str">
        <f>'r_in_303a.02 summer impacts'!E241</f>
        <v>Summer</v>
      </c>
      <c r="F240" s="1" t="str">
        <f>'r_in_303a.02 summer impacts'!F241</f>
        <v>NO_CPP_EVENTS_Parts_CPP_CPP/RT_Conts_RCT_all</v>
      </c>
      <c r="G240" s="1">
        <f>'r_in_303a.02 summer impacts'!G241</f>
        <v>15</v>
      </c>
      <c r="H240" s="1">
        <f>'r_in_303a.02 summer impacts'!H241</f>
        <v>1.64485716975147</v>
      </c>
      <c r="I240" s="1">
        <f>'r_in_303a.02 summer impacts'!I241</f>
        <v>0.55495264480643403</v>
      </c>
      <c r="J240" s="1" t="str">
        <f>'r_in_303a.02 summer impacts'!J241</f>
        <v>Mid-Peak</v>
      </c>
      <c r="K240" s="1" t="str">
        <f>'r_in_303a.02 summer impacts'!K241</f>
        <v>Combined Impact</v>
      </c>
      <c r="L240" s="1" t="str">
        <f>'r_in_303a.02 summer impacts'!L241</f>
        <v>focus_grp</v>
      </c>
      <c r="N240" s="1" t="str">
        <f t="shared" si="9"/>
        <v>all</v>
      </c>
      <c r="O240" s="1" t="str">
        <f t="shared" si="10"/>
        <v>NO_CPP_EVENTS_Parts_CPP_CPP/RT_Conts_RCT</v>
      </c>
      <c r="Q240" s="1" t="str">
        <f t="shared" si="11"/>
        <v>all_NO_CPP_EVENTS_Parts_CPP_CPP/RT_Conts_RCT_Summer_Combined Impact_focus_grp_Mid-Peak</v>
      </c>
    </row>
    <row r="241" spans="1:17" x14ac:dyDescent="0.2">
      <c r="A241" s="1">
        <f>'r_in_303a.02 summer impacts'!A242</f>
        <v>-9.1837165827383105E-3</v>
      </c>
      <c r="B241" s="1">
        <f>'r_in_303a.02 summer impacts'!B242</f>
        <v>0.82283530153267104</v>
      </c>
      <c r="C241" s="1">
        <f>'r_in_303a.02 summer impacts'!C242</f>
        <v>0.99109495026443595</v>
      </c>
      <c r="D241" s="1" t="str">
        <f>'r_in_303a.02 summer impacts'!D242</f>
        <v>total_attendee_impact_focus_grp</v>
      </c>
      <c r="E241" s="1" t="str">
        <f>'r_in_303a.02 summer impacts'!E242</f>
        <v>Summer</v>
      </c>
      <c r="F241" s="1" t="str">
        <f>'r_in_303a.02 summer impacts'!F242</f>
        <v>NO_CPP_EVENTS_Parts_CPP_CPP/RT_Conts_RCT_all</v>
      </c>
      <c r="G241" s="1">
        <f>'r_in_303a.02 summer impacts'!G242</f>
        <v>15</v>
      </c>
      <c r="H241" s="1">
        <f>'r_in_303a.02 summer impacts'!H242</f>
        <v>1.64485716975147</v>
      </c>
      <c r="I241" s="1">
        <f>'r_in_303a.02 summer impacts'!I242</f>
        <v>1.3534465452506199</v>
      </c>
      <c r="J241" s="1" t="str">
        <f>'r_in_303a.02 summer impacts'!J242</f>
        <v>Off-Peak</v>
      </c>
      <c r="K241" s="1" t="str">
        <f>'r_in_303a.02 summer impacts'!K242</f>
        <v>Combined Impact</v>
      </c>
      <c r="L241" s="1" t="str">
        <f>'r_in_303a.02 summer impacts'!L242</f>
        <v>focus_grp</v>
      </c>
      <c r="N241" s="1" t="str">
        <f t="shared" si="9"/>
        <v>all</v>
      </c>
      <c r="O241" s="1" t="str">
        <f t="shared" si="10"/>
        <v>NO_CPP_EVENTS_Parts_CPP_CPP/RT_Conts_RCT</v>
      </c>
      <c r="Q241" s="1" t="str">
        <f t="shared" si="11"/>
        <v>all_NO_CPP_EVENTS_Parts_CPP_CPP/RT_Conts_RCT_Summer_Combined Impact_focus_grp_Off-Peak</v>
      </c>
    </row>
    <row r="242" spans="1:17" x14ac:dyDescent="0.2">
      <c r="A242" s="1">
        <f>'r_in_303a.02 summer impacts'!A243</f>
        <v>-0.62414577634604995</v>
      </c>
      <c r="B242" s="1">
        <f>'r_in_303a.02 summer impacts'!B243</f>
        <v>0.35644522888492802</v>
      </c>
      <c r="C242" s="1">
        <f>'r_in_303a.02 summer impacts'!C243</f>
        <v>7.9941703184112298E-2</v>
      </c>
      <c r="D242" s="1" t="str">
        <f>'r_in_303a.02 summer impacts'!D243</f>
        <v>total_attendee_impact_focus_grp</v>
      </c>
      <c r="E242" s="1" t="str">
        <f>'r_in_303a.02 summer impacts'!E243</f>
        <v>Summer</v>
      </c>
      <c r="F242" s="1" t="str">
        <f>'r_in_303a.02 summer impacts'!F243</f>
        <v>NO_CPP_EVENTS_Parts_CPP_CPP/RT_Conts_RCT_all</v>
      </c>
      <c r="G242" s="1">
        <f>'r_in_303a.02 summer impacts'!G243</f>
        <v>15</v>
      </c>
      <c r="H242" s="1">
        <f>'r_in_303a.02 summer impacts'!H243</f>
        <v>1.64485716975147</v>
      </c>
      <c r="I242" s="1">
        <f>'r_in_303a.02 summer impacts'!I243</f>
        <v>0.58630149035507795</v>
      </c>
      <c r="J242" s="1" t="str">
        <f>'r_in_303a.02 summer impacts'!J243</f>
        <v>On-Peak</v>
      </c>
      <c r="K242" s="1" t="str">
        <f>'r_in_303a.02 summer impacts'!K243</f>
        <v>Combined Impact</v>
      </c>
      <c r="L242" s="1" t="str">
        <f>'r_in_303a.02 summer impacts'!L243</f>
        <v>focus_grp</v>
      </c>
      <c r="N242" s="1" t="str">
        <f t="shared" si="9"/>
        <v>all</v>
      </c>
      <c r="O242" s="1" t="str">
        <f t="shared" si="10"/>
        <v>NO_CPP_EVENTS_Parts_CPP_CPP/RT_Conts_RCT</v>
      </c>
      <c r="Q242" s="1" t="str">
        <f t="shared" si="11"/>
        <v>all_NO_CPP_EVENTS_Parts_CPP_CPP/RT_Conts_RCT_Summer_Combined Impact_focus_grp_On-Peak</v>
      </c>
    </row>
    <row r="243" spans="1:17" x14ac:dyDescent="0.2">
      <c r="A243" s="1">
        <f>'r_in_303a.02 summer impacts'!A244</f>
        <v>-0.12918666938482501</v>
      </c>
      <c r="B243" s="1">
        <f>'r_in_303a.02 summer impacts'!B244</f>
        <v>1.5870223719057499</v>
      </c>
      <c r="C243" s="1">
        <f>'r_in_303a.02 summer impacts'!C244</f>
        <v>0.93512235950175304</v>
      </c>
      <c r="D243" s="1" t="str">
        <f>'r_in_303a.02 summer impacts'!D244</f>
        <v>total_attendee_impact_focus_grp</v>
      </c>
      <c r="E243" s="1" t="str">
        <f>'r_in_303a.02 summer impacts'!E244</f>
        <v>Summer</v>
      </c>
      <c r="F243" s="1" t="str">
        <f>'r_in_303a.02 summer impacts'!F244</f>
        <v>NO_CPP_EVENTS_Parts_CPP_CPP/RT_Conts_RCT_all</v>
      </c>
      <c r="G243" s="1">
        <f>'r_in_303a.02 summer impacts'!G244</f>
        <v>15</v>
      </c>
      <c r="H243" s="1">
        <f>'r_in_303a.02 summer impacts'!H244</f>
        <v>1.64485716975147</v>
      </c>
      <c r="I243" s="1">
        <f>'r_in_303a.02 summer impacts'!I244</f>
        <v>2.6104251269851599</v>
      </c>
      <c r="J243" s="1" t="str">
        <f>'r_in_303a.02 summer impacts'!J244</f>
        <v>Weekend Off-Peak</v>
      </c>
      <c r="K243" s="1" t="str">
        <f>'r_in_303a.02 summer impacts'!K244</f>
        <v>Combined Impact</v>
      </c>
      <c r="L243" s="1" t="str">
        <f>'r_in_303a.02 summer impacts'!L244</f>
        <v>focus_grp</v>
      </c>
      <c r="N243" s="1" t="str">
        <f t="shared" si="9"/>
        <v>all</v>
      </c>
      <c r="O243" s="1" t="str">
        <f t="shared" si="10"/>
        <v>NO_CPP_EVENTS_Parts_CPP_CPP/RT_Conts_RCT</v>
      </c>
      <c r="Q243" s="1" t="str">
        <f t="shared" si="11"/>
        <v>all_NO_CPP_EVENTS_Parts_CPP_CPP/RT_Conts_RCT_Summer_Combined Impact_focus_grp_Weekend Off-Peak</v>
      </c>
    </row>
    <row r="244" spans="1:17" x14ac:dyDescent="0.2">
      <c r="A244" s="1">
        <f>'r_in_303a.02 summer impacts'!A245</f>
        <v>-0.32792195281212899</v>
      </c>
      <c r="B244" s="1">
        <f>'r_in_303a.02 summer impacts'!B245</f>
        <v>0.13534747236285</v>
      </c>
      <c r="C244" s="1">
        <f>'r_in_303a.02 summer impacts'!C245</f>
        <v>1.5401156636801E-2</v>
      </c>
      <c r="D244" s="1" t="str">
        <f>'r_in_303a.02 summer impacts'!D245</f>
        <v>total_attendee_impact_ko_breakfast</v>
      </c>
      <c r="E244" s="1" t="str">
        <f>'r_in_303a.02 summer impacts'!E245</f>
        <v>Summer</v>
      </c>
      <c r="F244" s="1" t="str">
        <f>'r_in_303a.02 summer impacts'!F245</f>
        <v>NO_CPP_EVENTS_Parts_CPP_CPP/RT_Conts_RCT_all</v>
      </c>
      <c r="G244" s="1">
        <f>'r_in_303a.02 summer impacts'!G245</f>
        <v>15</v>
      </c>
      <c r="H244" s="1">
        <f>'r_in_303a.02 summer impacts'!H245</f>
        <v>1.64485716975147</v>
      </c>
      <c r="I244" s="1">
        <f>'r_in_303a.02 summer impacts'!I245</f>
        <v>0.222627260323773</v>
      </c>
      <c r="J244" s="1" t="str">
        <f>'r_in_303a.02 summer impacts'!J245</f>
        <v>Mid-Peak</v>
      </c>
      <c r="K244" s="1" t="str">
        <f>'r_in_303a.02 summer impacts'!K245</f>
        <v>Combined Impact</v>
      </c>
      <c r="L244" s="1" t="str">
        <f>'r_in_303a.02 summer impacts'!L245</f>
        <v>ko_breakfast</v>
      </c>
      <c r="N244" s="1" t="str">
        <f t="shared" si="9"/>
        <v>all</v>
      </c>
      <c r="O244" s="1" t="str">
        <f t="shared" si="10"/>
        <v>NO_CPP_EVENTS_Parts_CPP_CPP/RT_Conts_RCT</v>
      </c>
      <c r="Q244" s="1" t="str">
        <f t="shared" si="11"/>
        <v>all_NO_CPP_EVENTS_Parts_CPP_CPP/RT_Conts_RCT_Summer_Combined Impact_ko_breakfast_Mid-Peak</v>
      </c>
    </row>
    <row r="245" spans="1:17" x14ac:dyDescent="0.2">
      <c r="A245" s="1">
        <f>'r_in_303a.02 summer impacts'!A246</f>
        <v>0.23650128098186099</v>
      </c>
      <c r="B245" s="1">
        <f>'r_in_303a.02 summer impacts'!B246</f>
        <v>0.33586531465095998</v>
      </c>
      <c r="C245" s="1">
        <f>'r_in_303a.02 summer impacts'!C246</f>
        <v>0.48133655802089598</v>
      </c>
      <c r="D245" s="1" t="str">
        <f>'r_in_303a.02 summer impacts'!D246</f>
        <v>total_attendee_impact_ko_breakfast</v>
      </c>
      <c r="E245" s="1" t="str">
        <f>'r_in_303a.02 summer impacts'!E246</f>
        <v>Summer</v>
      </c>
      <c r="F245" s="1" t="str">
        <f>'r_in_303a.02 summer impacts'!F246</f>
        <v>NO_CPP_EVENTS_Parts_CPP_CPP/RT_Conts_RCT_all</v>
      </c>
      <c r="G245" s="1">
        <f>'r_in_303a.02 summer impacts'!G246</f>
        <v>15</v>
      </c>
      <c r="H245" s="1">
        <f>'r_in_303a.02 summer impacts'!H246</f>
        <v>1.64485716975147</v>
      </c>
      <c r="I245" s="1">
        <f>'r_in_303a.02 summer impacts'!I246</f>
        <v>0.55245047087446397</v>
      </c>
      <c r="J245" s="1" t="str">
        <f>'r_in_303a.02 summer impacts'!J246</f>
        <v>Off-Peak</v>
      </c>
      <c r="K245" s="1" t="str">
        <f>'r_in_303a.02 summer impacts'!K246</f>
        <v>Combined Impact</v>
      </c>
      <c r="L245" s="1" t="str">
        <f>'r_in_303a.02 summer impacts'!L246</f>
        <v>ko_breakfast</v>
      </c>
      <c r="N245" s="1" t="str">
        <f t="shared" si="9"/>
        <v>all</v>
      </c>
      <c r="O245" s="1" t="str">
        <f t="shared" si="10"/>
        <v>NO_CPP_EVENTS_Parts_CPP_CPP/RT_Conts_RCT</v>
      </c>
      <c r="Q245" s="1" t="str">
        <f t="shared" si="11"/>
        <v>all_NO_CPP_EVENTS_Parts_CPP_CPP/RT_Conts_RCT_Summer_Combined Impact_ko_breakfast_Off-Peak</v>
      </c>
    </row>
    <row r="246" spans="1:17" x14ac:dyDescent="0.2">
      <c r="A246" s="1">
        <f>'r_in_303a.02 summer impacts'!A247</f>
        <v>-0.471812524850939</v>
      </c>
      <c r="B246" s="1">
        <f>'r_in_303a.02 summer impacts'!B247</f>
        <v>0.134608307084224</v>
      </c>
      <c r="C246" s="1">
        <f>'r_in_303a.02 summer impacts'!C247</f>
        <v>4.5652109565931E-4</v>
      </c>
      <c r="D246" s="1" t="str">
        <f>'r_in_303a.02 summer impacts'!D247</f>
        <v>total_attendee_impact_ko_breakfast</v>
      </c>
      <c r="E246" s="1" t="str">
        <f>'r_in_303a.02 summer impacts'!E247</f>
        <v>Summer</v>
      </c>
      <c r="F246" s="1" t="str">
        <f>'r_in_303a.02 summer impacts'!F247</f>
        <v>NO_CPP_EVENTS_Parts_CPP_CPP/RT_Conts_RCT_all</v>
      </c>
      <c r="G246" s="1">
        <f>'r_in_303a.02 summer impacts'!G247</f>
        <v>15</v>
      </c>
      <c r="H246" s="1">
        <f>'r_in_303a.02 summer impacts'!H247</f>
        <v>1.64485716975147</v>
      </c>
      <c r="I246" s="1">
        <f>'r_in_303a.02 summer impacts'!I247</f>
        <v>0.22141143901559299</v>
      </c>
      <c r="J246" s="1" t="str">
        <f>'r_in_303a.02 summer impacts'!J247</f>
        <v>On-Peak</v>
      </c>
      <c r="K246" s="1" t="str">
        <f>'r_in_303a.02 summer impacts'!K247</f>
        <v>Combined Impact</v>
      </c>
      <c r="L246" s="1" t="str">
        <f>'r_in_303a.02 summer impacts'!L247</f>
        <v>ko_breakfast</v>
      </c>
      <c r="N246" s="1" t="str">
        <f t="shared" si="9"/>
        <v>all</v>
      </c>
      <c r="O246" s="1" t="str">
        <f t="shared" si="10"/>
        <v>NO_CPP_EVENTS_Parts_CPP_CPP/RT_Conts_RCT</v>
      </c>
      <c r="Q246" s="1" t="str">
        <f t="shared" si="11"/>
        <v>all_NO_CPP_EVENTS_Parts_CPP_CPP/RT_Conts_RCT_Summer_Combined Impact_ko_breakfast_On-Peak</v>
      </c>
    </row>
    <row r="247" spans="1:17" x14ac:dyDescent="0.2">
      <c r="A247" s="1">
        <f>'r_in_303a.02 summer impacts'!A248</f>
        <v>-0.57285022910661099</v>
      </c>
      <c r="B247" s="1">
        <f>'r_in_303a.02 summer impacts'!B248</f>
        <v>0.52930336938400102</v>
      </c>
      <c r="C247" s="1">
        <f>'r_in_303a.02 summer impacts'!C248</f>
        <v>0.27913227973488602</v>
      </c>
      <c r="D247" s="1" t="str">
        <f>'r_in_303a.02 summer impacts'!D248</f>
        <v>total_attendee_impact_ko_breakfast</v>
      </c>
      <c r="E247" s="1" t="str">
        <f>'r_in_303a.02 summer impacts'!E248</f>
        <v>Summer</v>
      </c>
      <c r="F247" s="1" t="str">
        <f>'r_in_303a.02 summer impacts'!F248</f>
        <v>NO_CPP_EVENTS_Parts_CPP_CPP/RT_Conts_RCT_all</v>
      </c>
      <c r="G247" s="1">
        <f>'r_in_303a.02 summer impacts'!G248</f>
        <v>15</v>
      </c>
      <c r="H247" s="1">
        <f>'r_in_303a.02 summer impacts'!H248</f>
        <v>1.64485716975147</v>
      </c>
      <c r="I247" s="1">
        <f>'r_in_303a.02 summer impacts'!I248</f>
        <v>0.87062844210488399</v>
      </c>
      <c r="J247" s="1" t="str">
        <f>'r_in_303a.02 summer impacts'!J248</f>
        <v>Weekend Off-Peak</v>
      </c>
      <c r="K247" s="1" t="str">
        <f>'r_in_303a.02 summer impacts'!K248</f>
        <v>Combined Impact</v>
      </c>
      <c r="L247" s="1" t="str">
        <f>'r_in_303a.02 summer impacts'!L248</f>
        <v>ko_breakfast</v>
      </c>
      <c r="N247" s="1" t="str">
        <f t="shared" si="9"/>
        <v>all</v>
      </c>
      <c r="O247" s="1" t="str">
        <f t="shared" si="10"/>
        <v>NO_CPP_EVENTS_Parts_CPP_CPP/RT_Conts_RCT</v>
      </c>
      <c r="Q247" s="1" t="str">
        <f t="shared" si="11"/>
        <v>all_NO_CPP_EVENTS_Parts_CPP_CPP/RT_Conts_RCT_Summer_Combined Impact_ko_breakfast_Weekend Off-Peak</v>
      </c>
    </row>
    <row r="248" spans="1:17" x14ac:dyDescent="0.2">
      <c r="A248" s="1">
        <f>'r_in_303a.02 summer impacts'!A249</f>
        <v>-0.63085739846048805</v>
      </c>
      <c r="B248" s="1">
        <f>'r_in_303a.02 summer impacts'!B249</f>
        <v>0.27394119501097203</v>
      </c>
      <c r="C248" s="1">
        <f>'r_in_303a.02 summer impacts'!C249</f>
        <v>2.1285310591660202E-2</v>
      </c>
      <c r="D248" s="1" t="str">
        <f>'r_in_303a.02 summer impacts'!D249</f>
        <v>total_attendee_impact_open_house</v>
      </c>
      <c r="E248" s="1" t="str">
        <f>'r_in_303a.02 summer impacts'!E249</f>
        <v>Summer</v>
      </c>
      <c r="F248" s="1" t="str">
        <f>'r_in_303a.02 summer impacts'!F249</f>
        <v>NO_CPP_EVENTS_Parts_CPP_CPP/RT_Conts_RCT_all</v>
      </c>
      <c r="G248" s="1">
        <f>'r_in_303a.02 summer impacts'!G249</f>
        <v>15</v>
      </c>
      <c r="H248" s="1">
        <f>'r_in_303a.02 summer impacts'!H249</f>
        <v>1.64485716975147</v>
      </c>
      <c r="I248" s="1">
        <f>'r_in_303a.02 summer impacts'!I249</f>
        <v>0.45059413870408299</v>
      </c>
      <c r="J248" s="1" t="str">
        <f>'r_in_303a.02 summer impacts'!J249</f>
        <v>Mid-Peak</v>
      </c>
      <c r="K248" s="1" t="str">
        <f>'r_in_303a.02 summer impacts'!K249</f>
        <v>Combined Impact</v>
      </c>
      <c r="L248" s="1" t="str">
        <f>'r_in_303a.02 summer impacts'!L249</f>
        <v>open_house</v>
      </c>
      <c r="N248" s="1" t="str">
        <f t="shared" si="9"/>
        <v>all</v>
      </c>
      <c r="O248" s="1" t="str">
        <f t="shared" si="10"/>
        <v>NO_CPP_EVENTS_Parts_CPP_CPP/RT_Conts_RCT</v>
      </c>
      <c r="Q248" s="1" t="str">
        <f t="shared" si="11"/>
        <v>all_NO_CPP_EVENTS_Parts_CPP_CPP/RT_Conts_RCT_Summer_Combined Impact_open_house_Mid-Peak</v>
      </c>
    </row>
    <row r="249" spans="1:17" x14ac:dyDescent="0.2">
      <c r="A249" s="1">
        <f>'r_in_303a.02 summer impacts'!A250</f>
        <v>-0.67096928810043199</v>
      </c>
      <c r="B249" s="1">
        <f>'r_in_303a.02 summer impacts'!B250</f>
        <v>0.40932426221732898</v>
      </c>
      <c r="C249" s="1">
        <f>'r_in_303a.02 summer impacts'!C250</f>
        <v>0.10116982371970799</v>
      </c>
      <c r="D249" s="1" t="str">
        <f>'r_in_303a.02 summer impacts'!D250</f>
        <v>total_attendee_impact_open_house</v>
      </c>
      <c r="E249" s="1" t="str">
        <f>'r_in_303a.02 summer impacts'!E250</f>
        <v>Summer</v>
      </c>
      <c r="F249" s="1" t="str">
        <f>'r_in_303a.02 summer impacts'!F250</f>
        <v>NO_CPP_EVENTS_Parts_CPP_CPP/RT_Conts_RCT_all</v>
      </c>
      <c r="G249" s="1">
        <f>'r_in_303a.02 summer impacts'!G250</f>
        <v>15</v>
      </c>
      <c r="H249" s="1">
        <f>'r_in_303a.02 summer impacts'!H250</f>
        <v>1.64485716975147</v>
      </c>
      <c r="I249" s="1">
        <f>'r_in_303a.02 summer impacts'!I250</f>
        <v>0.67327994746140396</v>
      </c>
      <c r="J249" s="1" t="str">
        <f>'r_in_303a.02 summer impacts'!J250</f>
        <v>Off-Peak</v>
      </c>
      <c r="K249" s="1" t="str">
        <f>'r_in_303a.02 summer impacts'!K250</f>
        <v>Combined Impact</v>
      </c>
      <c r="L249" s="1" t="str">
        <f>'r_in_303a.02 summer impacts'!L250</f>
        <v>open_house</v>
      </c>
      <c r="N249" s="1" t="str">
        <f t="shared" si="9"/>
        <v>all</v>
      </c>
      <c r="O249" s="1" t="str">
        <f t="shared" si="10"/>
        <v>NO_CPP_EVENTS_Parts_CPP_CPP/RT_Conts_RCT</v>
      </c>
      <c r="Q249" s="1" t="str">
        <f t="shared" si="11"/>
        <v>all_NO_CPP_EVENTS_Parts_CPP_CPP/RT_Conts_RCT_Summer_Combined Impact_open_house_Off-Peak</v>
      </c>
    </row>
    <row r="250" spans="1:17" x14ac:dyDescent="0.2">
      <c r="A250" s="1">
        <f>'r_in_303a.02 summer impacts'!A251</f>
        <v>-0.60478887199464004</v>
      </c>
      <c r="B250" s="1">
        <f>'r_in_303a.02 summer impacts'!B251</f>
        <v>0.28186136402940898</v>
      </c>
      <c r="C250" s="1">
        <f>'r_in_303a.02 summer impacts'!C251</f>
        <v>3.1897778511763702E-2</v>
      </c>
      <c r="D250" s="1" t="str">
        <f>'r_in_303a.02 summer impacts'!D251</f>
        <v>total_attendee_impact_open_house</v>
      </c>
      <c r="E250" s="1" t="str">
        <f>'r_in_303a.02 summer impacts'!E251</f>
        <v>Summer</v>
      </c>
      <c r="F250" s="1" t="str">
        <f>'r_in_303a.02 summer impacts'!F251</f>
        <v>NO_CPP_EVENTS_Parts_CPP_CPP/RT_Conts_RCT_all</v>
      </c>
      <c r="G250" s="1">
        <f>'r_in_303a.02 summer impacts'!G251</f>
        <v>15</v>
      </c>
      <c r="H250" s="1">
        <f>'r_in_303a.02 summer impacts'!H251</f>
        <v>1.64485716975147</v>
      </c>
      <c r="I250" s="1">
        <f>'r_in_303a.02 summer impacts'!I251</f>
        <v>0.46362168549970301</v>
      </c>
      <c r="J250" s="1" t="str">
        <f>'r_in_303a.02 summer impacts'!J251</f>
        <v>On-Peak</v>
      </c>
      <c r="K250" s="1" t="str">
        <f>'r_in_303a.02 summer impacts'!K251</f>
        <v>Combined Impact</v>
      </c>
      <c r="L250" s="1" t="str">
        <f>'r_in_303a.02 summer impacts'!L251</f>
        <v>open_house</v>
      </c>
      <c r="N250" s="1" t="str">
        <f t="shared" si="9"/>
        <v>all</v>
      </c>
      <c r="O250" s="1" t="str">
        <f t="shared" si="10"/>
        <v>NO_CPP_EVENTS_Parts_CPP_CPP/RT_Conts_RCT</v>
      </c>
      <c r="Q250" s="1" t="str">
        <f t="shared" si="11"/>
        <v>all_NO_CPP_EVENTS_Parts_CPP_CPP/RT_Conts_RCT_Summer_Combined Impact_open_house_On-Peak</v>
      </c>
    </row>
    <row r="251" spans="1:17" x14ac:dyDescent="0.2">
      <c r="A251" s="1">
        <f>'r_in_303a.02 summer impacts'!A252</f>
        <v>-1.2372969950448001</v>
      </c>
      <c r="B251" s="1">
        <f>'r_in_303a.02 summer impacts'!B252</f>
        <v>0.77323744122750504</v>
      </c>
      <c r="C251" s="1">
        <f>'r_in_303a.02 summer impacts'!C252</f>
        <v>0.109565729104939</v>
      </c>
      <c r="D251" s="1" t="str">
        <f>'r_in_303a.02 summer impacts'!D252</f>
        <v>total_attendee_impact_open_house</v>
      </c>
      <c r="E251" s="1" t="str">
        <f>'r_in_303a.02 summer impacts'!E252</f>
        <v>Summer</v>
      </c>
      <c r="F251" s="1" t="str">
        <f>'r_in_303a.02 summer impacts'!F252</f>
        <v>NO_CPP_EVENTS_Parts_CPP_CPP/RT_Conts_RCT_all</v>
      </c>
      <c r="G251" s="1">
        <f>'r_in_303a.02 summer impacts'!G252</f>
        <v>15</v>
      </c>
      <c r="H251" s="1">
        <f>'r_in_303a.02 summer impacts'!H252</f>
        <v>1.64485716975147</v>
      </c>
      <c r="I251" s="1">
        <f>'r_in_303a.02 summer impacts'!I252</f>
        <v>1.2718651491233399</v>
      </c>
      <c r="J251" s="1" t="str">
        <f>'r_in_303a.02 summer impacts'!J252</f>
        <v>Weekend Off-Peak</v>
      </c>
      <c r="K251" s="1" t="str">
        <f>'r_in_303a.02 summer impacts'!K252</f>
        <v>Combined Impact</v>
      </c>
      <c r="L251" s="1" t="str">
        <f>'r_in_303a.02 summer impacts'!L252</f>
        <v>open_house</v>
      </c>
      <c r="N251" s="1" t="str">
        <f t="shared" si="9"/>
        <v>all</v>
      </c>
      <c r="O251" s="1" t="str">
        <f t="shared" si="10"/>
        <v>NO_CPP_EVENTS_Parts_CPP_CPP/RT_Conts_RCT</v>
      </c>
      <c r="Q251" s="1" t="str">
        <f t="shared" si="11"/>
        <v>all_NO_CPP_EVENTS_Parts_CPP_CPP/RT_Conts_RCT_Summer_Combined Impact_open_house_Weekend Off-Peak</v>
      </c>
    </row>
    <row r="252" spans="1:17" x14ac:dyDescent="0.2">
      <c r="A252" s="1">
        <f>'r_in_303a.02 summer impacts'!A253</f>
        <v>-3.06608891622327E-2</v>
      </c>
      <c r="B252" s="1">
        <f>'r_in_303a.02 summer impacts'!B253</f>
        <v>0.36611014555118498</v>
      </c>
      <c r="C252" s="1">
        <f>'r_in_303a.02 summer impacts'!C253</f>
        <v>0.933257056014418</v>
      </c>
      <c r="D252" s="1" t="str">
        <f>'r_in_303a.02 summer impacts'!D253</f>
        <v>total_attendee_impact_picnic</v>
      </c>
      <c r="E252" s="1" t="str">
        <f>'r_in_303a.02 summer impacts'!E253</f>
        <v>Summer</v>
      </c>
      <c r="F252" s="1" t="str">
        <f>'r_in_303a.02 summer impacts'!F253</f>
        <v>NO_CPP_EVENTS_Parts_CPP_CPP/RT_Conts_RCT_all</v>
      </c>
      <c r="G252" s="1">
        <f>'r_in_303a.02 summer impacts'!G253</f>
        <v>15</v>
      </c>
      <c r="H252" s="1">
        <f>'r_in_303a.02 summer impacts'!H253</f>
        <v>1.64485716975147</v>
      </c>
      <c r="I252" s="1">
        <f>'r_in_303a.02 summer impacts'!I253</f>
        <v>0.60219889782862002</v>
      </c>
      <c r="J252" s="1" t="str">
        <f>'r_in_303a.02 summer impacts'!J253</f>
        <v>Mid-Peak</v>
      </c>
      <c r="K252" s="1" t="str">
        <f>'r_in_303a.02 summer impacts'!K253</f>
        <v>Combined Impact</v>
      </c>
      <c r="L252" s="1" t="str">
        <f>'r_in_303a.02 summer impacts'!L253</f>
        <v>picnic</v>
      </c>
      <c r="N252" s="1" t="str">
        <f t="shared" si="9"/>
        <v>all</v>
      </c>
      <c r="O252" s="1" t="str">
        <f t="shared" si="10"/>
        <v>NO_CPP_EVENTS_Parts_CPP_CPP/RT_Conts_RCT</v>
      </c>
      <c r="Q252" s="1" t="str">
        <f t="shared" si="11"/>
        <v>all_NO_CPP_EVENTS_Parts_CPP_CPP/RT_Conts_RCT_Summer_Combined Impact_picnic_Mid-Peak</v>
      </c>
    </row>
    <row r="253" spans="1:17" x14ac:dyDescent="0.2">
      <c r="A253" s="1">
        <f>'r_in_303a.02 summer impacts'!A254</f>
        <v>2.6978000351281599</v>
      </c>
      <c r="B253" s="1">
        <f>'r_in_303a.02 summer impacts'!B254</f>
        <v>2.2468331065119602</v>
      </c>
      <c r="C253" s="1">
        <f>'r_in_303a.02 summer impacts'!C254</f>
        <v>0.22986350180130799</v>
      </c>
      <c r="D253" s="1" t="str">
        <f>'r_in_303a.02 summer impacts'!D254</f>
        <v>total_attendee_impact_picnic</v>
      </c>
      <c r="E253" s="1" t="str">
        <f>'r_in_303a.02 summer impacts'!E254</f>
        <v>Summer</v>
      </c>
      <c r="F253" s="1" t="str">
        <f>'r_in_303a.02 summer impacts'!F254</f>
        <v>NO_CPP_EVENTS_Parts_CPP_CPP/RT_Conts_RCT_all</v>
      </c>
      <c r="G253" s="1">
        <f>'r_in_303a.02 summer impacts'!G254</f>
        <v>15</v>
      </c>
      <c r="H253" s="1">
        <f>'r_in_303a.02 summer impacts'!H254</f>
        <v>1.64485716975147</v>
      </c>
      <c r="I253" s="1">
        <f>'r_in_303a.02 summer impacts'!I254</f>
        <v>3.6957195444811601</v>
      </c>
      <c r="J253" s="1" t="str">
        <f>'r_in_303a.02 summer impacts'!J254</f>
        <v>Off-Peak</v>
      </c>
      <c r="K253" s="1" t="str">
        <f>'r_in_303a.02 summer impacts'!K254</f>
        <v>Combined Impact</v>
      </c>
      <c r="L253" s="1" t="str">
        <f>'r_in_303a.02 summer impacts'!L254</f>
        <v>picnic</v>
      </c>
      <c r="N253" s="1" t="str">
        <f t="shared" si="9"/>
        <v>all</v>
      </c>
      <c r="O253" s="1" t="str">
        <f t="shared" si="10"/>
        <v>NO_CPP_EVENTS_Parts_CPP_CPP/RT_Conts_RCT</v>
      </c>
      <c r="Q253" s="1" t="str">
        <f t="shared" si="11"/>
        <v>all_NO_CPP_EVENTS_Parts_CPP_CPP/RT_Conts_RCT_Summer_Combined Impact_picnic_Off-Peak</v>
      </c>
    </row>
    <row r="254" spans="1:17" x14ac:dyDescent="0.2">
      <c r="A254" s="1">
        <f>'r_in_303a.02 summer impacts'!A255</f>
        <v>-8.1205210062957098E-2</v>
      </c>
      <c r="B254" s="1">
        <f>'r_in_303a.02 summer impacts'!B255</f>
        <v>0.47604541172141102</v>
      </c>
      <c r="C254" s="1">
        <f>'r_in_303a.02 summer impacts'!C255</f>
        <v>0.86455181961309102</v>
      </c>
      <c r="D254" s="1" t="str">
        <f>'r_in_303a.02 summer impacts'!D255</f>
        <v>total_attendee_impact_picnic</v>
      </c>
      <c r="E254" s="1" t="str">
        <f>'r_in_303a.02 summer impacts'!E255</f>
        <v>Summer</v>
      </c>
      <c r="F254" s="1" t="str">
        <f>'r_in_303a.02 summer impacts'!F255</f>
        <v>NO_CPP_EVENTS_Parts_CPP_CPP/RT_Conts_RCT_all</v>
      </c>
      <c r="G254" s="1">
        <f>'r_in_303a.02 summer impacts'!G255</f>
        <v>15</v>
      </c>
      <c r="H254" s="1">
        <f>'r_in_303a.02 summer impacts'!H255</f>
        <v>1.64485716975147</v>
      </c>
      <c r="I254" s="1">
        <f>'r_in_303a.02 summer impacts'!I255</f>
        <v>0.78302670859725299</v>
      </c>
      <c r="J254" s="1" t="str">
        <f>'r_in_303a.02 summer impacts'!J255</f>
        <v>On-Peak</v>
      </c>
      <c r="K254" s="1" t="str">
        <f>'r_in_303a.02 summer impacts'!K255</f>
        <v>Combined Impact</v>
      </c>
      <c r="L254" s="1" t="str">
        <f>'r_in_303a.02 summer impacts'!L255</f>
        <v>picnic</v>
      </c>
      <c r="N254" s="1" t="str">
        <f t="shared" si="9"/>
        <v>all</v>
      </c>
      <c r="O254" s="1" t="str">
        <f t="shared" si="10"/>
        <v>NO_CPP_EVENTS_Parts_CPP_CPP/RT_Conts_RCT</v>
      </c>
      <c r="Q254" s="1" t="str">
        <f t="shared" si="11"/>
        <v>all_NO_CPP_EVENTS_Parts_CPP_CPP/RT_Conts_RCT_Summer_Combined Impact_picnic_On-Peak</v>
      </c>
    </row>
    <row r="255" spans="1:17" x14ac:dyDescent="0.2">
      <c r="A255" s="1">
        <f>'r_in_303a.02 summer impacts'!A256</f>
        <v>2.6104093721308499</v>
      </c>
      <c r="B255" s="1">
        <f>'r_in_303a.02 summer impacts'!B256</f>
        <v>4.8305909108545197</v>
      </c>
      <c r="C255" s="1">
        <f>'r_in_303a.02 summer impacts'!C256</f>
        <v>0.58892747619710095</v>
      </c>
      <c r="D255" s="1" t="str">
        <f>'r_in_303a.02 summer impacts'!D256</f>
        <v>total_attendee_impact_picnic</v>
      </c>
      <c r="E255" s="1" t="str">
        <f>'r_in_303a.02 summer impacts'!E256</f>
        <v>Summer</v>
      </c>
      <c r="F255" s="1" t="str">
        <f>'r_in_303a.02 summer impacts'!F256</f>
        <v>NO_CPP_EVENTS_Parts_CPP_CPP/RT_Conts_RCT_all</v>
      </c>
      <c r="G255" s="1">
        <f>'r_in_303a.02 summer impacts'!G256</f>
        <v>15</v>
      </c>
      <c r="H255" s="1">
        <f>'r_in_303a.02 summer impacts'!H256</f>
        <v>1.64485716975147</v>
      </c>
      <c r="I255" s="1">
        <f>'r_in_303a.02 summer impacts'!I256</f>
        <v>7.9456320938553402</v>
      </c>
      <c r="J255" s="1" t="str">
        <f>'r_in_303a.02 summer impacts'!J256</f>
        <v>Weekend Off-Peak</v>
      </c>
      <c r="K255" s="1" t="str">
        <f>'r_in_303a.02 summer impacts'!K256</f>
        <v>Combined Impact</v>
      </c>
      <c r="L255" s="1" t="str">
        <f>'r_in_303a.02 summer impacts'!L256</f>
        <v>picnic</v>
      </c>
      <c r="N255" s="1" t="str">
        <f t="shared" si="9"/>
        <v>all</v>
      </c>
      <c r="O255" s="1" t="str">
        <f t="shared" si="10"/>
        <v>NO_CPP_EVENTS_Parts_CPP_CPP/RT_Conts_RCT</v>
      </c>
      <c r="Q255" s="1" t="str">
        <f t="shared" si="11"/>
        <v>all_NO_CPP_EVENTS_Parts_CPP_CPP/RT_Conts_RCT_Summer_Combined Impact_picnic_Weekend Off-Peak</v>
      </c>
    </row>
    <row r="256" spans="1:17" x14ac:dyDescent="0.2">
      <c r="A256" s="1"/>
      <c r="N256" s="1"/>
    </row>
    <row r="257" spans="1:17" x14ac:dyDescent="0.2">
      <c r="A257" s="1">
        <f>'r_in_502a.02 winter impacts'!A5</f>
        <v>-3.9354490346755998E-2</v>
      </c>
      <c r="B257" s="1">
        <f>'r_in_502a.02 winter impacts'!B5</f>
        <v>8.5217382361305799E-2</v>
      </c>
      <c r="C257" s="1">
        <f>'r_in_502a.02 winter impacts'!C5</f>
        <v>0.64421561688698703</v>
      </c>
      <c r="D257" s="1" t="str">
        <f>'r_in_502a.02 winter impacts'!D5</f>
        <v>tou_period_fMid-Peak:participant:rt_dum</v>
      </c>
      <c r="E257" s="1" t="str">
        <f>'r_in_502a.02 winter impacts'!E5</f>
        <v>Winter</v>
      </c>
      <c r="F257" s="1" t="str">
        <f>'r_in_502a.02 winter impacts'!F5</f>
        <v>Parts_RT_Conts_RCT_focus</v>
      </c>
      <c r="G257" s="1">
        <f>'r_in_502a.02 winter impacts'!G5</f>
        <v>1</v>
      </c>
      <c r="H257" s="1">
        <f>'r_in_502a.02 winter impacts'!H5</f>
        <v>1.6448559053448599</v>
      </c>
      <c r="I257" s="1">
        <f>'r_in_502a.02 winter impacts'!I5</f>
        <v>0.14017031461502499</v>
      </c>
      <c r="J257" s="1" t="str">
        <f>'r_in_502a.02 winter impacts'!J5</f>
        <v>Mid-Peak</v>
      </c>
      <c r="K257" s="1" t="str">
        <f>'r_in_502a.02 winter impacts'!K5</f>
        <v>Base Impact</v>
      </c>
      <c r="L257" s="1" t="str">
        <f>'r_in_502a.02 winter impacts'!L5</f>
        <v>no_event</v>
      </c>
      <c r="N257" s="1" t="str">
        <f t="shared" si="9"/>
        <v>focus</v>
      </c>
      <c r="O257" s="1" t="str">
        <f t="shared" si="10"/>
        <v>Parts_RT_Conts_RCT</v>
      </c>
      <c r="Q257" s="1" t="str">
        <f t="shared" ref="Q257:Q320" si="12">$N257&amp;"_"&amp;$O257&amp;"_"&amp;$E257&amp;"_"&amp;$K257&amp;"_"&amp;$L257&amp;"_"&amp;$J257</f>
        <v>focus_Parts_RT_Conts_RCT_Winter_Base Impact_no_event_Mid-Peak</v>
      </c>
    </row>
    <row r="258" spans="1:17" x14ac:dyDescent="0.2">
      <c r="A258" s="1">
        <f>'r_in_502a.02 winter impacts'!A6</f>
        <v>-7.5416441611416599E-2</v>
      </c>
      <c r="B258" s="1">
        <f>'r_in_502a.02 winter impacts'!B6</f>
        <v>0.16139547265857501</v>
      </c>
      <c r="C258" s="1">
        <f>'r_in_502a.02 winter impacts'!C6</f>
        <v>0.64030164328528805</v>
      </c>
      <c r="D258" s="1" t="str">
        <f>'r_in_502a.02 winter impacts'!D6</f>
        <v>tou_period_fOff-Peak:participant:rt_dum</v>
      </c>
      <c r="E258" s="1" t="str">
        <f>'r_in_502a.02 winter impacts'!E6</f>
        <v>Winter</v>
      </c>
      <c r="F258" s="1" t="str">
        <f>'r_in_502a.02 winter impacts'!F6</f>
        <v>Parts_RT_Conts_RCT_focus</v>
      </c>
      <c r="G258" s="1">
        <f>'r_in_502a.02 winter impacts'!G6</f>
        <v>1</v>
      </c>
      <c r="H258" s="1">
        <f>'r_in_502a.02 winter impacts'!H6</f>
        <v>1.6448559053448599</v>
      </c>
      <c r="I258" s="1">
        <f>'r_in_502a.02 winter impacts'!I6</f>
        <v>0.26547229629838198</v>
      </c>
      <c r="J258" s="1" t="str">
        <f>'r_in_502a.02 winter impacts'!J6</f>
        <v>Off-Peak</v>
      </c>
      <c r="K258" s="1" t="str">
        <f>'r_in_502a.02 winter impacts'!K6</f>
        <v>Base Impact</v>
      </c>
      <c r="L258" s="1" t="str">
        <f>'r_in_502a.02 winter impacts'!L6</f>
        <v>no_event</v>
      </c>
      <c r="N258" s="1" t="str">
        <f t="shared" si="9"/>
        <v>focus</v>
      </c>
      <c r="O258" s="1" t="str">
        <f t="shared" si="10"/>
        <v>Parts_RT_Conts_RCT</v>
      </c>
      <c r="Q258" s="1" t="str">
        <f t="shared" si="12"/>
        <v>focus_Parts_RT_Conts_RCT_Winter_Base Impact_no_event_Off-Peak</v>
      </c>
    </row>
    <row r="259" spans="1:17" x14ac:dyDescent="0.2">
      <c r="A259" s="1">
        <f>'r_in_502a.02 winter impacts'!A7</f>
        <v>-7.8519078932787506E-2</v>
      </c>
      <c r="B259" s="1">
        <f>'r_in_502a.02 winter impacts'!B7</f>
        <v>8.2602930694567797E-2</v>
      </c>
      <c r="C259" s="1">
        <f>'r_in_502a.02 winter impacts'!C7</f>
        <v>0.341827897378499</v>
      </c>
      <c r="D259" s="1" t="str">
        <f>'r_in_502a.02 winter impacts'!D7</f>
        <v>tou_period_fOn-Peak:participant:rt_dum</v>
      </c>
      <c r="E259" s="1" t="str">
        <f>'r_in_502a.02 winter impacts'!E7</f>
        <v>Winter</v>
      </c>
      <c r="F259" s="1" t="str">
        <f>'r_in_502a.02 winter impacts'!F7</f>
        <v>Parts_RT_Conts_RCT_focus</v>
      </c>
      <c r="G259" s="1">
        <f>'r_in_502a.02 winter impacts'!G7</f>
        <v>1</v>
      </c>
      <c r="H259" s="1">
        <f>'r_in_502a.02 winter impacts'!H7</f>
        <v>1.6448559053448599</v>
      </c>
      <c r="I259" s="1">
        <f>'r_in_502a.02 winter impacts'!I7</f>
        <v>0.13586991835175199</v>
      </c>
      <c r="J259" s="1" t="str">
        <f>'r_in_502a.02 winter impacts'!J7</f>
        <v>On-Peak</v>
      </c>
      <c r="K259" s="1" t="str">
        <f>'r_in_502a.02 winter impacts'!K7</f>
        <v>Base Impact</v>
      </c>
      <c r="L259" s="1" t="str">
        <f>'r_in_502a.02 winter impacts'!L7</f>
        <v>no_event</v>
      </c>
      <c r="N259" s="1" t="str">
        <f t="shared" si="9"/>
        <v>focus</v>
      </c>
      <c r="O259" s="1" t="str">
        <f t="shared" si="10"/>
        <v>Parts_RT_Conts_RCT</v>
      </c>
      <c r="Q259" s="1" t="str">
        <f t="shared" si="12"/>
        <v>focus_Parts_RT_Conts_RCT_Winter_Base Impact_no_event_On-Peak</v>
      </c>
    </row>
    <row r="260" spans="1:17" x14ac:dyDescent="0.2">
      <c r="A260" s="1">
        <f>'r_in_502a.02 winter impacts'!A8</f>
        <v>0.15696862813778201</v>
      </c>
      <c r="B260" s="1">
        <f>'r_in_502a.02 winter impacts'!B8</f>
        <v>0.32387758506312803</v>
      </c>
      <c r="C260" s="1">
        <f>'r_in_502a.02 winter impacts'!C8</f>
        <v>0.627921826827052</v>
      </c>
      <c r="D260" s="1" t="str">
        <f>'r_in_502a.02 winter impacts'!D8</f>
        <v>tou_period_fWeekend Off-Peak:participant:rt_dum</v>
      </c>
      <c r="E260" s="1" t="str">
        <f>'r_in_502a.02 winter impacts'!E8</f>
        <v>Winter</v>
      </c>
      <c r="F260" s="1" t="str">
        <f>'r_in_502a.02 winter impacts'!F8</f>
        <v>Parts_RT_Conts_RCT_focus</v>
      </c>
      <c r="G260" s="1">
        <f>'r_in_502a.02 winter impacts'!G8</f>
        <v>1</v>
      </c>
      <c r="H260" s="1">
        <f>'r_in_502a.02 winter impacts'!H8</f>
        <v>1.6448559053448599</v>
      </c>
      <c r="I260" s="1">
        <f>'r_in_502a.02 winter impacts'!I8</f>
        <v>0.53273195839991805</v>
      </c>
      <c r="J260" s="1" t="str">
        <f>'r_in_502a.02 winter impacts'!J8</f>
        <v>Weekend Off-Peak</v>
      </c>
      <c r="K260" s="1" t="str">
        <f>'r_in_502a.02 winter impacts'!K8</f>
        <v>Base Impact</v>
      </c>
      <c r="L260" s="1" t="str">
        <f>'r_in_502a.02 winter impacts'!L8</f>
        <v>no_event</v>
      </c>
      <c r="N260" s="1" t="str">
        <f t="shared" si="9"/>
        <v>focus</v>
      </c>
      <c r="O260" s="1" t="str">
        <f t="shared" si="10"/>
        <v>Parts_RT_Conts_RCT</v>
      </c>
      <c r="Q260" s="1" t="str">
        <f t="shared" si="12"/>
        <v>focus_Parts_RT_Conts_RCT_Winter_Base Impact_no_event_Weekend Off-Peak</v>
      </c>
    </row>
    <row r="261" spans="1:17" x14ac:dyDescent="0.2">
      <c r="A261" s="1">
        <f>'r_in_502a.02 winter impacts'!A9</f>
        <v>-0.19442534497289601</v>
      </c>
      <c r="B261" s="1">
        <f>'r_in_502a.02 winter impacts'!B9</f>
        <v>0.23320828922817199</v>
      </c>
      <c r="C261" s="1">
        <f>'r_in_502a.02 winter impacts'!C9</f>
        <v>0.40445133658017002</v>
      </c>
      <c r="D261" s="1" t="str">
        <f>'r_in_502a.02 winter impacts'!D9</f>
        <v>tou_period_fMid-Peak:participant:rt_dum:focus_grp_engage_dummy</v>
      </c>
      <c r="E261" s="1" t="str">
        <f>'r_in_502a.02 winter impacts'!E9</f>
        <v>Winter</v>
      </c>
      <c r="F261" s="1" t="str">
        <f>'r_in_502a.02 winter impacts'!F9</f>
        <v>Parts_RT_Conts_RCT_focus</v>
      </c>
      <c r="G261" s="1">
        <f>'r_in_502a.02 winter impacts'!G9</f>
        <v>1</v>
      </c>
      <c r="H261" s="1">
        <f>'r_in_502a.02 winter impacts'!H9</f>
        <v>1.6448559053448599</v>
      </c>
      <c r="I261" s="1">
        <f>'r_in_502a.02 winter impacts'!I9</f>
        <v>0.38359403171233197</v>
      </c>
      <c r="J261" s="1" t="str">
        <f>'r_in_502a.02 winter impacts'!J9</f>
        <v>Mid-Peak</v>
      </c>
      <c r="K261" s="1" t="str">
        <f>'r_in_502a.02 winter impacts'!K9</f>
        <v>focus_grp_engage_dummy</v>
      </c>
      <c r="L261" s="1" t="str">
        <f>'r_in_502a.02 winter impacts'!L9</f>
        <v>focus_grp</v>
      </c>
      <c r="N261" s="1" t="str">
        <f t="shared" ref="N261:N324" si="13">RIGHT($F261,LEN(F261)-FIND("RCT_",$F261,1)-3)</f>
        <v>focus</v>
      </c>
      <c r="O261" s="1" t="str">
        <f t="shared" ref="O261:O324" si="14">LEFT($F261,FIND("_RCT",$F261,1)+3)</f>
        <v>Parts_RT_Conts_RCT</v>
      </c>
      <c r="Q261" s="1" t="str">
        <f t="shared" si="12"/>
        <v>focus_Parts_RT_Conts_RCT_Winter_focus_grp_engage_dummy_focus_grp_Mid-Peak</v>
      </c>
    </row>
    <row r="262" spans="1:17" x14ac:dyDescent="0.2">
      <c r="A262" s="1">
        <f>'r_in_502a.02 winter impacts'!A10</f>
        <v>0.56871397310829497</v>
      </c>
      <c r="B262" s="1">
        <f>'r_in_502a.02 winter impacts'!B10</f>
        <v>0.45505442299103999</v>
      </c>
      <c r="C262" s="1">
        <f>'r_in_502a.02 winter impacts'!C10</f>
        <v>0.21138352800745799</v>
      </c>
      <c r="D262" s="1" t="str">
        <f>'r_in_502a.02 winter impacts'!D10</f>
        <v>tou_period_fOff-Peak:participant:rt_dum:focus_grp_engage_dummy</v>
      </c>
      <c r="E262" s="1" t="str">
        <f>'r_in_502a.02 winter impacts'!E10</f>
        <v>Winter</v>
      </c>
      <c r="F262" s="1" t="str">
        <f>'r_in_502a.02 winter impacts'!F10</f>
        <v>Parts_RT_Conts_RCT_focus</v>
      </c>
      <c r="G262" s="1">
        <f>'r_in_502a.02 winter impacts'!G10</f>
        <v>1</v>
      </c>
      <c r="H262" s="1">
        <f>'r_in_502a.02 winter impacts'!H10</f>
        <v>1.6448559053448599</v>
      </c>
      <c r="I262" s="1">
        <f>'r_in_502a.02 winter impacts'!I10</f>
        <v>0.74849895491011098</v>
      </c>
      <c r="J262" s="1" t="str">
        <f>'r_in_502a.02 winter impacts'!J10</f>
        <v>Off-Peak</v>
      </c>
      <c r="K262" s="1" t="str">
        <f>'r_in_502a.02 winter impacts'!K10</f>
        <v>focus_grp_engage_dummy</v>
      </c>
      <c r="L262" s="1" t="str">
        <f>'r_in_502a.02 winter impacts'!L10</f>
        <v>focus_grp</v>
      </c>
      <c r="N262" s="1" t="str">
        <f t="shared" si="13"/>
        <v>focus</v>
      </c>
      <c r="O262" s="1" t="str">
        <f t="shared" si="14"/>
        <v>Parts_RT_Conts_RCT</v>
      </c>
      <c r="Q262" s="1" t="str">
        <f t="shared" si="12"/>
        <v>focus_Parts_RT_Conts_RCT_Winter_focus_grp_engage_dummy_focus_grp_Off-Peak</v>
      </c>
    </row>
    <row r="263" spans="1:17" x14ac:dyDescent="0.2">
      <c r="A263" s="1">
        <f>'r_in_502a.02 winter impacts'!A11</f>
        <v>0.123800544459695</v>
      </c>
      <c r="B263" s="1">
        <f>'r_in_502a.02 winter impacts'!B11</f>
        <v>0.20792076151960301</v>
      </c>
      <c r="C263" s="1">
        <f>'r_in_502a.02 winter impacts'!C11</f>
        <v>0.55156178942674705</v>
      </c>
      <c r="D263" s="1" t="str">
        <f>'r_in_502a.02 winter impacts'!D11</f>
        <v>tou_period_fOn-Peak:participant:rt_dum:focus_grp_engage_dummy</v>
      </c>
      <c r="E263" s="1" t="str">
        <f>'r_in_502a.02 winter impacts'!E11</f>
        <v>Winter</v>
      </c>
      <c r="F263" s="1" t="str">
        <f>'r_in_502a.02 winter impacts'!F11</f>
        <v>Parts_RT_Conts_RCT_focus</v>
      </c>
      <c r="G263" s="1">
        <f>'r_in_502a.02 winter impacts'!G11</f>
        <v>1</v>
      </c>
      <c r="H263" s="1">
        <f>'r_in_502a.02 winter impacts'!H11</f>
        <v>1.6448559053448599</v>
      </c>
      <c r="I263" s="1">
        <f>'r_in_502a.02 winter impacts'!I11</f>
        <v>0.34199969242931899</v>
      </c>
      <c r="J263" s="1" t="str">
        <f>'r_in_502a.02 winter impacts'!J11</f>
        <v>On-Peak</v>
      </c>
      <c r="K263" s="1" t="str">
        <f>'r_in_502a.02 winter impacts'!K11</f>
        <v>focus_grp_engage_dummy</v>
      </c>
      <c r="L263" s="1" t="str">
        <f>'r_in_502a.02 winter impacts'!L11</f>
        <v>focus_grp</v>
      </c>
      <c r="N263" s="1" t="str">
        <f t="shared" si="13"/>
        <v>focus</v>
      </c>
      <c r="O263" s="1" t="str">
        <f t="shared" si="14"/>
        <v>Parts_RT_Conts_RCT</v>
      </c>
      <c r="Q263" s="1" t="str">
        <f t="shared" si="12"/>
        <v>focus_Parts_RT_Conts_RCT_Winter_focus_grp_engage_dummy_focus_grp_On-Peak</v>
      </c>
    </row>
    <row r="264" spans="1:17" x14ac:dyDescent="0.2">
      <c r="A264" s="1">
        <f>'r_in_502a.02 winter impacts'!A12</f>
        <v>1.0656374648100699</v>
      </c>
      <c r="B264" s="1">
        <f>'r_in_502a.02 winter impacts'!B12</f>
        <v>0.97854251441837503</v>
      </c>
      <c r="C264" s="1">
        <f>'r_in_502a.02 winter impacts'!C12</f>
        <v>0.27615217507955803</v>
      </c>
      <c r="D264" s="1" t="str">
        <f>'r_in_502a.02 winter impacts'!D12</f>
        <v>tou_period_fWeekend Off-Peak:participant:rt_dum:focus_grp_engage_dummy</v>
      </c>
      <c r="E264" s="1" t="str">
        <f>'r_in_502a.02 winter impacts'!E12</f>
        <v>Winter</v>
      </c>
      <c r="F264" s="1" t="str">
        <f>'r_in_502a.02 winter impacts'!F12</f>
        <v>Parts_RT_Conts_RCT_focus</v>
      </c>
      <c r="G264" s="1">
        <f>'r_in_502a.02 winter impacts'!G12</f>
        <v>1</v>
      </c>
      <c r="H264" s="1">
        <f>'r_in_502a.02 winter impacts'!H12</f>
        <v>1.6448559053448599</v>
      </c>
      <c r="I264" s="1">
        <f>'r_in_502a.02 winter impacts'!I12</f>
        <v>1.60956143347207</v>
      </c>
      <c r="J264" s="1" t="str">
        <f>'r_in_502a.02 winter impacts'!J12</f>
        <v>Weekend Off-Peak</v>
      </c>
      <c r="K264" s="1" t="str">
        <f>'r_in_502a.02 winter impacts'!K12</f>
        <v>focus_grp_engage_dummy</v>
      </c>
      <c r="L264" s="1" t="str">
        <f>'r_in_502a.02 winter impacts'!L12</f>
        <v>focus_grp</v>
      </c>
      <c r="N264" s="1" t="str">
        <f t="shared" si="13"/>
        <v>focus</v>
      </c>
      <c r="O264" s="1" t="str">
        <f t="shared" si="14"/>
        <v>Parts_RT_Conts_RCT</v>
      </c>
      <c r="Q264" s="1" t="str">
        <f t="shared" si="12"/>
        <v>focus_Parts_RT_Conts_RCT_Winter_focus_grp_engage_dummy_focus_grp_Weekend Off-Peak</v>
      </c>
    </row>
    <row r="265" spans="1:17" x14ac:dyDescent="0.2">
      <c r="A265" s="1">
        <f>'r_in_502a.02 winter impacts'!A13</f>
        <v>-0.23377983531965199</v>
      </c>
      <c r="B265" s="1">
        <f>'r_in_502a.02 winter impacts'!B13</f>
        <v>0.24097868609293299</v>
      </c>
      <c r="C265" s="1">
        <f>'r_in_502a.02 winter impacts'!C13</f>
        <v>0.33198373845357998</v>
      </c>
      <c r="D265" s="1" t="str">
        <f>'r_in_502a.02 winter impacts'!D13</f>
        <v>total_attendee_impact_focus_grp</v>
      </c>
      <c r="E265" s="1" t="str">
        <f>'r_in_502a.02 winter impacts'!E13</f>
        <v>Winter</v>
      </c>
      <c r="F265" s="1" t="str">
        <f>'r_in_502a.02 winter impacts'!F13</f>
        <v>Parts_RT_Conts_RCT_focus</v>
      </c>
      <c r="G265" s="1">
        <f>'r_in_502a.02 winter impacts'!G13</f>
        <v>1</v>
      </c>
      <c r="H265" s="1">
        <f>'r_in_502a.02 winter impacts'!H13</f>
        <v>1.6448559053448599</v>
      </c>
      <c r="I265" s="1">
        <f>'r_in_502a.02 winter impacts'!I13</f>
        <v>0.39637521488220601</v>
      </c>
      <c r="J265" s="1" t="str">
        <f>'r_in_502a.02 winter impacts'!J13</f>
        <v>Mid-Peak</v>
      </c>
      <c r="K265" s="1" t="str">
        <f>'r_in_502a.02 winter impacts'!K13</f>
        <v>Combined Impact</v>
      </c>
      <c r="L265" s="1" t="str">
        <f>'r_in_502a.02 winter impacts'!L13</f>
        <v>focus_grp</v>
      </c>
      <c r="N265" s="1" t="str">
        <f t="shared" si="13"/>
        <v>focus</v>
      </c>
      <c r="O265" s="1" t="str">
        <f t="shared" si="14"/>
        <v>Parts_RT_Conts_RCT</v>
      </c>
      <c r="Q265" s="1" t="str">
        <f t="shared" si="12"/>
        <v>focus_Parts_RT_Conts_RCT_Winter_Combined Impact_focus_grp_Mid-Peak</v>
      </c>
    </row>
    <row r="266" spans="1:17" x14ac:dyDescent="0.2">
      <c r="A266" s="1">
        <f>'r_in_502a.02 winter impacts'!A14</f>
        <v>0.49329753149687799</v>
      </c>
      <c r="B266" s="1">
        <f>'r_in_502a.02 winter impacts'!B14</f>
        <v>0.46899614416541602</v>
      </c>
      <c r="C266" s="1">
        <f>'r_in_502a.02 winter impacts'!C14</f>
        <v>0.29288447117965599</v>
      </c>
      <c r="D266" s="1" t="str">
        <f>'r_in_502a.02 winter impacts'!D14</f>
        <v>total_attendee_impact_focus_grp</v>
      </c>
      <c r="E266" s="1" t="str">
        <f>'r_in_502a.02 winter impacts'!E14</f>
        <v>Winter</v>
      </c>
      <c r="F266" s="1" t="str">
        <f>'r_in_502a.02 winter impacts'!F14</f>
        <v>Parts_RT_Conts_RCT_focus</v>
      </c>
      <c r="G266" s="1">
        <f>'r_in_502a.02 winter impacts'!G14</f>
        <v>1</v>
      </c>
      <c r="H266" s="1">
        <f>'r_in_502a.02 winter impacts'!H14</f>
        <v>1.6448559053448599</v>
      </c>
      <c r="I266" s="1">
        <f>'r_in_502a.02 winter impacts'!I14</f>
        <v>0.77143107731445504</v>
      </c>
      <c r="J266" s="1" t="str">
        <f>'r_in_502a.02 winter impacts'!J14</f>
        <v>Off-Peak</v>
      </c>
      <c r="K266" s="1" t="str">
        <f>'r_in_502a.02 winter impacts'!K14</f>
        <v>Combined Impact</v>
      </c>
      <c r="L266" s="1" t="str">
        <f>'r_in_502a.02 winter impacts'!L14</f>
        <v>focus_grp</v>
      </c>
      <c r="N266" s="1" t="str">
        <f t="shared" si="13"/>
        <v>focus</v>
      </c>
      <c r="O266" s="1" t="str">
        <f t="shared" si="14"/>
        <v>Parts_RT_Conts_RCT</v>
      </c>
      <c r="Q266" s="1" t="str">
        <f t="shared" si="12"/>
        <v>focus_Parts_RT_Conts_RCT_Winter_Combined Impact_focus_grp_Off-Peak</v>
      </c>
    </row>
    <row r="267" spans="1:17" x14ac:dyDescent="0.2">
      <c r="A267" s="1">
        <f>'r_in_502a.02 winter impacts'!A15</f>
        <v>4.5281465526907698E-2</v>
      </c>
      <c r="B267" s="1">
        <f>'r_in_502a.02 winter impacts'!B15</f>
        <v>0.216394359080541</v>
      </c>
      <c r="C267" s="1">
        <f>'r_in_502a.02 winter impacts'!C15</f>
        <v>0.83424973349378095</v>
      </c>
      <c r="D267" s="1" t="str">
        <f>'r_in_502a.02 winter impacts'!D15</f>
        <v>total_attendee_impact_focus_grp</v>
      </c>
      <c r="E267" s="1" t="str">
        <f>'r_in_502a.02 winter impacts'!E15</f>
        <v>Winter</v>
      </c>
      <c r="F267" s="1" t="str">
        <f>'r_in_502a.02 winter impacts'!F15</f>
        <v>Parts_RT_Conts_RCT_focus</v>
      </c>
      <c r="G267" s="1">
        <f>'r_in_502a.02 winter impacts'!G15</f>
        <v>1</v>
      </c>
      <c r="H267" s="1">
        <f>'r_in_502a.02 winter impacts'!H15</f>
        <v>1.6448559053448599</v>
      </c>
      <c r="I267" s="1">
        <f>'r_in_502a.02 winter impacts'!I15</f>
        <v>0.355937539416944</v>
      </c>
      <c r="J267" s="1" t="str">
        <f>'r_in_502a.02 winter impacts'!J15</f>
        <v>On-Peak</v>
      </c>
      <c r="K267" s="1" t="str">
        <f>'r_in_502a.02 winter impacts'!K15</f>
        <v>Combined Impact</v>
      </c>
      <c r="L267" s="1" t="str">
        <f>'r_in_502a.02 winter impacts'!L15</f>
        <v>focus_grp</v>
      </c>
      <c r="N267" s="1" t="str">
        <f t="shared" si="13"/>
        <v>focus</v>
      </c>
      <c r="O267" s="1" t="str">
        <f t="shared" si="14"/>
        <v>Parts_RT_Conts_RCT</v>
      </c>
      <c r="Q267" s="1" t="str">
        <f t="shared" si="12"/>
        <v>focus_Parts_RT_Conts_RCT_Winter_Combined Impact_focus_grp_On-Peak</v>
      </c>
    </row>
    <row r="268" spans="1:17" x14ac:dyDescent="0.2">
      <c r="A268" s="1">
        <f>'r_in_502a.02 winter impacts'!A16</f>
        <v>1.2226060929478499</v>
      </c>
      <c r="B268" s="1">
        <f>'r_in_502a.02 winter impacts'!B16</f>
        <v>1.00492550217063</v>
      </c>
      <c r="C268" s="1">
        <f>'r_in_502a.02 winter impacts'!C16</f>
        <v>0.22375167242645799</v>
      </c>
      <c r="D268" s="1" t="str">
        <f>'r_in_502a.02 winter impacts'!D16</f>
        <v>total_attendee_impact_focus_grp</v>
      </c>
      <c r="E268" s="1" t="str">
        <f>'r_in_502a.02 winter impacts'!E16</f>
        <v>Winter</v>
      </c>
      <c r="F268" s="1" t="str">
        <f>'r_in_502a.02 winter impacts'!F16</f>
        <v>Parts_RT_Conts_RCT_focus</v>
      </c>
      <c r="G268" s="1">
        <f>'r_in_502a.02 winter impacts'!G16</f>
        <v>1</v>
      </c>
      <c r="H268" s="1">
        <f>'r_in_502a.02 winter impacts'!H16</f>
        <v>1.6448559053448599</v>
      </c>
      <c r="I268" s="1">
        <f>'r_in_502a.02 winter impacts'!I16</f>
        <v>1.65295764667701</v>
      </c>
      <c r="J268" s="1" t="str">
        <f>'r_in_502a.02 winter impacts'!J16</f>
        <v>Weekend Off-Peak</v>
      </c>
      <c r="K268" s="1" t="str">
        <f>'r_in_502a.02 winter impacts'!K16</f>
        <v>Combined Impact</v>
      </c>
      <c r="L268" s="1" t="str">
        <f>'r_in_502a.02 winter impacts'!L16</f>
        <v>focus_grp</v>
      </c>
      <c r="N268" s="1" t="str">
        <f t="shared" si="13"/>
        <v>focus</v>
      </c>
      <c r="O268" s="1" t="str">
        <f t="shared" si="14"/>
        <v>Parts_RT_Conts_RCT</v>
      </c>
      <c r="Q268" s="1" t="str">
        <f t="shared" si="12"/>
        <v>focus_Parts_RT_Conts_RCT_Winter_Combined Impact_focus_grp_Weekend Off-Peak</v>
      </c>
    </row>
    <row r="269" spans="1:17" x14ac:dyDescent="0.2">
      <c r="A269" s="1">
        <f>'r_in_502a.02 winter impacts'!A17</f>
        <v>-4.8397051197174197E-2</v>
      </c>
      <c r="B269" s="1">
        <f>'r_in_502a.02 winter impacts'!B17</f>
        <v>8.5939391285166894E-2</v>
      </c>
      <c r="C269" s="1">
        <f>'r_in_502a.02 winter impacts'!C17</f>
        <v>0.57333069338247</v>
      </c>
      <c r="D269" s="1" t="str">
        <f>'r_in_502a.02 winter impacts'!D17</f>
        <v>tou_period_fMid-Peak:participant:rt_dum</v>
      </c>
      <c r="E269" s="1" t="str">
        <f>'r_in_502a.02 winter impacts'!E17</f>
        <v>Winter</v>
      </c>
      <c r="F269" s="1" t="str">
        <f>'r_in_502a.02 winter impacts'!F17</f>
        <v>Parts_RT_Conts_RCT_breakfast</v>
      </c>
      <c r="G269" s="1">
        <f>'r_in_502a.02 winter impacts'!G17</f>
        <v>2</v>
      </c>
      <c r="H269" s="1">
        <f>'r_in_502a.02 winter impacts'!H17</f>
        <v>1.6448559053448599</v>
      </c>
      <c r="I269" s="1">
        <f>'r_in_502a.02 winter impacts'!I17</f>
        <v>0.14135791525715</v>
      </c>
      <c r="J269" s="1" t="str">
        <f>'r_in_502a.02 winter impacts'!J17</f>
        <v>Mid-Peak</v>
      </c>
      <c r="K269" s="1" t="str">
        <f>'r_in_502a.02 winter impacts'!K17</f>
        <v>Base Impact</v>
      </c>
      <c r="L269" s="1" t="str">
        <f>'r_in_502a.02 winter impacts'!L17</f>
        <v>no_event</v>
      </c>
      <c r="N269" s="1" t="str">
        <f t="shared" si="13"/>
        <v>breakfast</v>
      </c>
      <c r="O269" s="1" t="str">
        <f t="shared" si="14"/>
        <v>Parts_RT_Conts_RCT</v>
      </c>
      <c r="Q269" s="1" t="str">
        <f t="shared" si="12"/>
        <v>breakfast_Parts_RT_Conts_RCT_Winter_Base Impact_no_event_Mid-Peak</v>
      </c>
    </row>
    <row r="270" spans="1:17" x14ac:dyDescent="0.2">
      <c r="A270" s="1">
        <f>'r_in_502a.02 winter impacts'!A18</f>
        <v>-9.3651831485812895E-2</v>
      </c>
      <c r="B270" s="1">
        <f>'r_in_502a.02 winter impacts'!B18</f>
        <v>0.162016726152104</v>
      </c>
      <c r="C270" s="1">
        <f>'r_in_502a.02 winter impacts'!C18</f>
        <v>0.56323862903822597</v>
      </c>
      <c r="D270" s="1" t="str">
        <f>'r_in_502a.02 winter impacts'!D18</f>
        <v>tou_period_fOff-Peak:participant:rt_dum</v>
      </c>
      <c r="E270" s="1" t="str">
        <f>'r_in_502a.02 winter impacts'!E18</f>
        <v>Winter</v>
      </c>
      <c r="F270" s="1" t="str">
        <f>'r_in_502a.02 winter impacts'!F18</f>
        <v>Parts_RT_Conts_RCT_breakfast</v>
      </c>
      <c r="G270" s="1">
        <f>'r_in_502a.02 winter impacts'!G18</f>
        <v>2</v>
      </c>
      <c r="H270" s="1">
        <f>'r_in_502a.02 winter impacts'!H18</f>
        <v>1.6448559053448599</v>
      </c>
      <c r="I270" s="1">
        <f>'r_in_502a.02 winter impacts'!I18</f>
        <v>0.26649416877592902</v>
      </c>
      <c r="J270" s="1" t="str">
        <f>'r_in_502a.02 winter impacts'!J18</f>
        <v>Off-Peak</v>
      </c>
      <c r="K270" s="1" t="str">
        <f>'r_in_502a.02 winter impacts'!K18</f>
        <v>Base Impact</v>
      </c>
      <c r="L270" s="1" t="str">
        <f>'r_in_502a.02 winter impacts'!L18</f>
        <v>no_event</v>
      </c>
      <c r="N270" s="1" t="str">
        <f t="shared" si="13"/>
        <v>breakfast</v>
      </c>
      <c r="O270" s="1" t="str">
        <f t="shared" si="14"/>
        <v>Parts_RT_Conts_RCT</v>
      </c>
      <c r="Q270" s="1" t="str">
        <f t="shared" si="12"/>
        <v>breakfast_Parts_RT_Conts_RCT_Winter_Base Impact_no_event_Off-Peak</v>
      </c>
    </row>
    <row r="271" spans="1:17" x14ac:dyDescent="0.2">
      <c r="A271" s="1">
        <f>'r_in_502a.02 winter impacts'!A19</f>
        <v>-9.2947717829033105E-2</v>
      </c>
      <c r="B271" s="1">
        <f>'r_in_502a.02 winter impacts'!B19</f>
        <v>8.3126006621525098E-2</v>
      </c>
      <c r="C271" s="1">
        <f>'r_in_502a.02 winter impacts'!C19</f>
        <v>0.26350141760703699</v>
      </c>
      <c r="D271" s="1" t="str">
        <f>'r_in_502a.02 winter impacts'!D19</f>
        <v>tou_period_fOn-Peak:participant:rt_dum</v>
      </c>
      <c r="E271" s="1" t="str">
        <f>'r_in_502a.02 winter impacts'!E19</f>
        <v>Winter</v>
      </c>
      <c r="F271" s="1" t="str">
        <f>'r_in_502a.02 winter impacts'!F19</f>
        <v>Parts_RT_Conts_RCT_breakfast</v>
      </c>
      <c r="G271" s="1">
        <f>'r_in_502a.02 winter impacts'!G19</f>
        <v>2</v>
      </c>
      <c r="H271" s="1">
        <f>'r_in_502a.02 winter impacts'!H19</f>
        <v>1.6448559053448599</v>
      </c>
      <c r="I271" s="1">
        <f>'r_in_502a.02 winter impacts'!I19</f>
        <v>0.136730302879152</v>
      </c>
      <c r="J271" s="1" t="str">
        <f>'r_in_502a.02 winter impacts'!J19</f>
        <v>On-Peak</v>
      </c>
      <c r="K271" s="1" t="str">
        <f>'r_in_502a.02 winter impacts'!K19</f>
        <v>Base Impact</v>
      </c>
      <c r="L271" s="1" t="str">
        <f>'r_in_502a.02 winter impacts'!L19</f>
        <v>no_event</v>
      </c>
      <c r="N271" s="1" t="str">
        <f t="shared" si="13"/>
        <v>breakfast</v>
      </c>
      <c r="O271" s="1" t="str">
        <f t="shared" si="14"/>
        <v>Parts_RT_Conts_RCT</v>
      </c>
      <c r="Q271" s="1" t="str">
        <f t="shared" si="12"/>
        <v>breakfast_Parts_RT_Conts_RCT_Winter_Base Impact_no_event_On-Peak</v>
      </c>
    </row>
    <row r="272" spans="1:17" x14ac:dyDescent="0.2">
      <c r="A272" s="1">
        <f>'r_in_502a.02 winter impacts'!A20</f>
        <v>9.8707649482982496E-2</v>
      </c>
      <c r="B272" s="1">
        <f>'r_in_502a.02 winter impacts'!B20</f>
        <v>0.324647874295523</v>
      </c>
      <c r="C272" s="1">
        <f>'r_in_502a.02 winter impacts'!C20</f>
        <v>0.76109349943076299</v>
      </c>
      <c r="D272" s="1" t="str">
        <f>'r_in_502a.02 winter impacts'!D20</f>
        <v>tou_period_fWeekend Off-Peak:participant:rt_dum</v>
      </c>
      <c r="E272" s="1" t="str">
        <f>'r_in_502a.02 winter impacts'!E20</f>
        <v>Winter</v>
      </c>
      <c r="F272" s="1" t="str">
        <f>'r_in_502a.02 winter impacts'!F20</f>
        <v>Parts_RT_Conts_RCT_breakfast</v>
      </c>
      <c r="G272" s="1">
        <f>'r_in_502a.02 winter impacts'!G20</f>
        <v>2</v>
      </c>
      <c r="H272" s="1">
        <f>'r_in_502a.02 winter impacts'!H20</f>
        <v>1.6448559053448599</v>
      </c>
      <c r="I272" s="1">
        <f>'r_in_502a.02 winter impacts'!I20</f>
        <v>0.533998973192647</v>
      </c>
      <c r="J272" s="1" t="str">
        <f>'r_in_502a.02 winter impacts'!J20</f>
        <v>Weekend Off-Peak</v>
      </c>
      <c r="K272" s="1" t="str">
        <f>'r_in_502a.02 winter impacts'!K20</f>
        <v>Base Impact</v>
      </c>
      <c r="L272" s="1" t="str">
        <f>'r_in_502a.02 winter impacts'!L20</f>
        <v>no_event</v>
      </c>
      <c r="N272" s="1" t="str">
        <f t="shared" si="13"/>
        <v>breakfast</v>
      </c>
      <c r="O272" s="1" t="str">
        <f t="shared" si="14"/>
        <v>Parts_RT_Conts_RCT</v>
      </c>
      <c r="Q272" s="1" t="str">
        <f t="shared" si="12"/>
        <v>breakfast_Parts_RT_Conts_RCT_Winter_Base Impact_no_event_Weekend Off-Peak</v>
      </c>
    </row>
    <row r="273" spans="1:17" x14ac:dyDescent="0.2">
      <c r="A273" s="1">
        <f>'r_in_502a.02 winter impacts'!A21</f>
        <v>3.2404518492007699E-2</v>
      </c>
      <c r="B273" s="1">
        <f>'r_in_502a.02 winter impacts'!B21</f>
        <v>0.131202763499152</v>
      </c>
      <c r="C273" s="1">
        <f>'r_in_502a.02 winter impacts'!C21</f>
        <v>0.80492342448089205</v>
      </c>
      <c r="D273" s="1" t="str">
        <f>'r_in_502a.02 winter impacts'!D21</f>
        <v>tou_period_fMid-Peak:participant:rt_dum:ko_breakfast_engage_dummy</v>
      </c>
      <c r="E273" s="1" t="str">
        <f>'r_in_502a.02 winter impacts'!E21</f>
        <v>Winter</v>
      </c>
      <c r="F273" s="1" t="str">
        <f>'r_in_502a.02 winter impacts'!F21</f>
        <v>Parts_RT_Conts_RCT_breakfast</v>
      </c>
      <c r="G273" s="1">
        <f>'r_in_502a.02 winter impacts'!G21</f>
        <v>2</v>
      </c>
      <c r="H273" s="1">
        <f>'r_in_502a.02 winter impacts'!H21</f>
        <v>1.6448559053448599</v>
      </c>
      <c r="I273" s="1">
        <f>'r_in_502a.02 winter impacts'!I21</f>
        <v>0.21580964033914499</v>
      </c>
      <c r="J273" s="1" t="str">
        <f>'r_in_502a.02 winter impacts'!J21</f>
        <v>Mid-Peak</v>
      </c>
      <c r="K273" s="1" t="str">
        <f>'r_in_502a.02 winter impacts'!K21</f>
        <v>ko_breakfast_engage_dummy</v>
      </c>
      <c r="L273" s="1" t="str">
        <f>'r_in_502a.02 winter impacts'!L21</f>
        <v>ko_breakfast</v>
      </c>
      <c r="N273" s="1" t="str">
        <f t="shared" si="13"/>
        <v>breakfast</v>
      </c>
      <c r="O273" s="1" t="str">
        <f t="shared" si="14"/>
        <v>Parts_RT_Conts_RCT</v>
      </c>
      <c r="Q273" s="1" t="str">
        <f t="shared" si="12"/>
        <v>breakfast_Parts_RT_Conts_RCT_Winter_ko_breakfast_engage_dummy_ko_breakfast_Mid-Peak</v>
      </c>
    </row>
    <row r="274" spans="1:17" x14ac:dyDescent="0.2">
      <c r="A274" s="1">
        <f>'r_in_502a.02 winter impacts'!A22</f>
        <v>0.33512649788768101</v>
      </c>
      <c r="B274" s="1">
        <f>'r_in_502a.02 winter impacts'!B22</f>
        <v>0.28275442860067901</v>
      </c>
      <c r="C274" s="1">
        <f>'r_in_502a.02 winter impacts'!C22</f>
        <v>0.23593048439404901</v>
      </c>
      <c r="D274" s="1" t="str">
        <f>'r_in_502a.02 winter impacts'!D22</f>
        <v>tou_period_fOff-Peak:participant:rt_dum:ko_breakfast_engage_dummy</v>
      </c>
      <c r="E274" s="1" t="str">
        <f>'r_in_502a.02 winter impacts'!E22</f>
        <v>Winter</v>
      </c>
      <c r="F274" s="1" t="str">
        <f>'r_in_502a.02 winter impacts'!F22</f>
        <v>Parts_RT_Conts_RCT_breakfast</v>
      </c>
      <c r="G274" s="1">
        <f>'r_in_502a.02 winter impacts'!G22</f>
        <v>2</v>
      </c>
      <c r="H274" s="1">
        <f>'r_in_502a.02 winter impacts'!H22</f>
        <v>1.6448559053448599</v>
      </c>
      <c r="I274" s="1">
        <f>'r_in_502a.02 winter impacts'!I22</f>
        <v>0.465090291646239</v>
      </c>
      <c r="J274" s="1" t="str">
        <f>'r_in_502a.02 winter impacts'!J22</f>
        <v>Off-Peak</v>
      </c>
      <c r="K274" s="1" t="str">
        <f>'r_in_502a.02 winter impacts'!K22</f>
        <v>ko_breakfast_engage_dummy</v>
      </c>
      <c r="L274" s="1" t="str">
        <f>'r_in_502a.02 winter impacts'!L22</f>
        <v>ko_breakfast</v>
      </c>
      <c r="N274" s="1" t="str">
        <f t="shared" si="13"/>
        <v>breakfast</v>
      </c>
      <c r="O274" s="1" t="str">
        <f t="shared" si="14"/>
        <v>Parts_RT_Conts_RCT</v>
      </c>
      <c r="Q274" s="1" t="str">
        <f t="shared" si="12"/>
        <v>breakfast_Parts_RT_Conts_RCT_Winter_ko_breakfast_engage_dummy_ko_breakfast_Off-Peak</v>
      </c>
    </row>
    <row r="275" spans="1:17" x14ac:dyDescent="0.2">
      <c r="A275" s="1">
        <f>'r_in_502a.02 winter impacts'!A23</f>
        <v>0.173644315663045</v>
      </c>
      <c r="B275" s="1">
        <f>'r_in_502a.02 winter impacts'!B23</f>
        <v>0.124221947539189</v>
      </c>
      <c r="C275" s="1">
        <f>'r_in_502a.02 winter impacts'!C23</f>
        <v>0.162156968586781</v>
      </c>
      <c r="D275" s="1" t="str">
        <f>'r_in_502a.02 winter impacts'!D23</f>
        <v>tou_period_fOn-Peak:participant:rt_dum:ko_breakfast_engage_dummy</v>
      </c>
      <c r="E275" s="1" t="str">
        <f>'r_in_502a.02 winter impacts'!E23</f>
        <v>Winter</v>
      </c>
      <c r="F275" s="1" t="str">
        <f>'r_in_502a.02 winter impacts'!F23</f>
        <v>Parts_RT_Conts_RCT_breakfast</v>
      </c>
      <c r="G275" s="1">
        <f>'r_in_502a.02 winter impacts'!G23</f>
        <v>2</v>
      </c>
      <c r="H275" s="1">
        <f>'r_in_502a.02 winter impacts'!H23</f>
        <v>1.6448559053448599</v>
      </c>
      <c r="I275" s="1">
        <f>'r_in_502a.02 winter impacts'!I23</f>
        <v>0.204327203983274</v>
      </c>
      <c r="J275" s="1" t="str">
        <f>'r_in_502a.02 winter impacts'!J23</f>
        <v>On-Peak</v>
      </c>
      <c r="K275" s="1" t="str">
        <f>'r_in_502a.02 winter impacts'!K23</f>
        <v>ko_breakfast_engage_dummy</v>
      </c>
      <c r="L275" s="1" t="str">
        <f>'r_in_502a.02 winter impacts'!L23</f>
        <v>ko_breakfast</v>
      </c>
      <c r="N275" s="1" t="str">
        <f t="shared" si="13"/>
        <v>breakfast</v>
      </c>
      <c r="O275" s="1" t="str">
        <f t="shared" si="14"/>
        <v>Parts_RT_Conts_RCT</v>
      </c>
      <c r="Q275" s="1" t="str">
        <f t="shared" si="12"/>
        <v>breakfast_Parts_RT_Conts_RCT_Winter_ko_breakfast_engage_dummy_ko_breakfast_On-Peak</v>
      </c>
    </row>
    <row r="276" spans="1:17" x14ac:dyDescent="0.2">
      <c r="A276" s="1">
        <f>'r_in_502a.02 winter impacts'!A24</f>
        <v>0.85999589929974496</v>
      </c>
      <c r="B276" s="1">
        <f>'r_in_502a.02 winter impacts'!B24</f>
        <v>0.58030786770057696</v>
      </c>
      <c r="C276" s="1">
        <f>'r_in_502a.02 winter impacts'!C24</f>
        <v>0.13835010206413201</v>
      </c>
      <c r="D276" s="1" t="str">
        <f>'r_in_502a.02 winter impacts'!D24</f>
        <v>tou_period_fWeekend Off-Peak:participant:rt_dum:ko_breakfast_engage_dummy</v>
      </c>
      <c r="E276" s="1" t="str">
        <f>'r_in_502a.02 winter impacts'!E24</f>
        <v>Winter</v>
      </c>
      <c r="F276" s="1" t="str">
        <f>'r_in_502a.02 winter impacts'!F24</f>
        <v>Parts_RT_Conts_RCT_breakfast</v>
      </c>
      <c r="G276" s="1">
        <f>'r_in_502a.02 winter impacts'!G24</f>
        <v>2</v>
      </c>
      <c r="H276" s="1">
        <f>'r_in_502a.02 winter impacts'!H24</f>
        <v>1.6448559053448599</v>
      </c>
      <c r="I276" s="1">
        <f>'r_in_502a.02 winter impacts'!I24</f>
        <v>0.95452282310537795</v>
      </c>
      <c r="J276" s="1" t="str">
        <f>'r_in_502a.02 winter impacts'!J24</f>
        <v>Weekend Off-Peak</v>
      </c>
      <c r="K276" s="1" t="str">
        <f>'r_in_502a.02 winter impacts'!K24</f>
        <v>ko_breakfast_engage_dummy</v>
      </c>
      <c r="L276" s="1" t="str">
        <f>'r_in_502a.02 winter impacts'!L24</f>
        <v>ko_breakfast</v>
      </c>
      <c r="N276" s="1" t="str">
        <f t="shared" si="13"/>
        <v>breakfast</v>
      </c>
      <c r="O276" s="1" t="str">
        <f t="shared" si="14"/>
        <v>Parts_RT_Conts_RCT</v>
      </c>
      <c r="Q276" s="1" t="str">
        <f t="shared" si="12"/>
        <v>breakfast_Parts_RT_Conts_RCT_Winter_ko_breakfast_engage_dummy_ko_breakfast_Weekend Off-Peak</v>
      </c>
    </row>
    <row r="277" spans="1:17" x14ac:dyDescent="0.2">
      <c r="A277" s="1">
        <f>'r_in_502a.02 winter impacts'!A25</f>
        <v>-1.5992532705166498E-2</v>
      </c>
      <c r="B277" s="1">
        <f>'r_in_502a.02 winter impacts'!B25</f>
        <v>0.145152686179403</v>
      </c>
      <c r="C277" s="1">
        <f>'r_in_502a.02 winter impacts'!C25</f>
        <v>0.91226878865463401</v>
      </c>
      <c r="D277" s="1" t="str">
        <f>'r_in_502a.02 winter impacts'!D25</f>
        <v>total_attendee_impact_ko_breakfast</v>
      </c>
      <c r="E277" s="1" t="str">
        <f>'r_in_502a.02 winter impacts'!E25</f>
        <v>Winter</v>
      </c>
      <c r="F277" s="1" t="str">
        <f>'r_in_502a.02 winter impacts'!F25</f>
        <v>Parts_RT_Conts_RCT_breakfast</v>
      </c>
      <c r="G277" s="1">
        <f>'r_in_502a.02 winter impacts'!G25</f>
        <v>2</v>
      </c>
      <c r="H277" s="1">
        <f>'r_in_502a.02 winter impacts'!H25</f>
        <v>1.6448559053448599</v>
      </c>
      <c r="I277" s="1">
        <f>'r_in_502a.02 winter impacts'!I25</f>
        <v>0.238755253038861</v>
      </c>
      <c r="J277" s="1" t="str">
        <f>'r_in_502a.02 winter impacts'!J25</f>
        <v>Mid-Peak</v>
      </c>
      <c r="K277" s="1" t="str">
        <f>'r_in_502a.02 winter impacts'!K25</f>
        <v>Combined Impact</v>
      </c>
      <c r="L277" s="1" t="str">
        <f>'r_in_502a.02 winter impacts'!L25</f>
        <v>ko_breakfast</v>
      </c>
      <c r="N277" s="1" t="str">
        <f t="shared" si="13"/>
        <v>breakfast</v>
      </c>
      <c r="O277" s="1" t="str">
        <f t="shared" si="14"/>
        <v>Parts_RT_Conts_RCT</v>
      </c>
      <c r="Q277" s="1" t="str">
        <f t="shared" si="12"/>
        <v>breakfast_Parts_RT_Conts_RCT_Winter_Combined Impact_ko_breakfast_Mid-Peak</v>
      </c>
    </row>
    <row r="278" spans="1:17" x14ac:dyDescent="0.2">
      <c r="A278" s="1">
        <f>'r_in_502a.02 winter impacts'!A26</f>
        <v>0.24147466640186799</v>
      </c>
      <c r="B278" s="1">
        <f>'r_in_502a.02 winter impacts'!B26</f>
        <v>0.306531700752183</v>
      </c>
      <c r="C278" s="1">
        <f>'r_in_502a.02 winter impacts'!C26</f>
        <v>0.43083498850326202</v>
      </c>
      <c r="D278" s="1" t="str">
        <f>'r_in_502a.02 winter impacts'!D26</f>
        <v>total_attendee_impact_ko_breakfast</v>
      </c>
      <c r="E278" s="1" t="str">
        <f>'r_in_502a.02 winter impacts'!E26</f>
        <v>Winter</v>
      </c>
      <c r="F278" s="1" t="str">
        <f>'r_in_502a.02 winter impacts'!F26</f>
        <v>Parts_RT_Conts_RCT_breakfast</v>
      </c>
      <c r="G278" s="1">
        <f>'r_in_502a.02 winter impacts'!G26</f>
        <v>2</v>
      </c>
      <c r="H278" s="1">
        <f>'r_in_502a.02 winter impacts'!H26</f>
        <v>1.6448559053448599</v>
      </c>
      <c r="I278" s="1">
        <f>'r_in_502a.02 winter impacts'!I26</f>
        <v>0.50420047815763203</v>
      </c>
      <c r="J278" s="1" t="str">
        <f>'r_in_502a.02 winter impacts'!J26</f>
        <v>Off-Peak</v>
      </c>
      <c r="K278" s="1" t="str">
        <f>'r_in_502a.02 winter impacts'!K26</f>
        <v>Combined Impact</v>
      </c>
      <c r="L278" s="1" t="str">
        <f>'r_in_502a.02 winter impacts'!L26</f>
        <v>ko_breakfast</v>
      </c>
      <c r="N278" s="1" t="str">
        <f t="shared" si="13"/>
        <v>breakfast</v>
      </c>
      <c r="O278" s="1" t="str">
        <f t="shared" si="14"/>
        <v>Parts_RT_Conts_RCT</v>
      </c>
      <c r="Q278" s="1" t="str">
        <f t="shared" si="12"/>
        <v>breakfast_Parts_RT_Conts_RCT_Winter_Combined Impact_ko_breakfast_Off-Peak</v>
      </c>
    </row>
    <row r="279" spans="1:17" x14ac:dyDescent="0.2">
      <c r="A279" s="1">
        <f>'r_in_502a.02 winter impacts'!A27</f>
        <v>8.0696597834012104E-2</v>
      </c>
      <c r="B279" s="1">
        <f>'r_in_502a.02 winter impacts'!B27</f>
        <v>0.13900116110862801</v>
      </c>
      <c r="C279" s="1">
        <f>'r_in_502a.02 winter impacts'!C27</f>
        <v>0.56154652689781603</v>
      </c>
      <c r="D279" s="1" t="str">
        <f>'r_in_502a.02 winter impacts'!D27</f>
        <v>total_attendee_impact_ko_breakfast</v>
      </c>
      <c r="E279" s="1" t="str">
        <f>'r_in_502a.02 winter impacts'!E27</f>
        <v>Winter</v>
      </c>
      <c r="F279" s="1" t="str">
        <f>'r_in_502a.02 winter impacts'!F27</f>
        <v>Parts_RT_Conts_RCT_breakfast</v>
      </c>
      <c r="G279" s="1">
        <f>'r_in_502a.02 winter impacts'!G27</f>
        <v>2</v>
      </c>
      <c r="H279" s="1">
        <f>'r_in_502a.02 winter impacts'!H27</f>
        <v>1.6448559053448599</v>
      </c>
      <c r="I279" s="1">
        <f>'r_in_502a.02 winter impacts'!I27</f>
        <v>0.22863688069932001</v>
      </c>
      <c r="J279" s="1" t="str">
        <f>'r_in_502a.02 winter impacts'!J27</f>
        <v>On-Peak</v>
      </c>
      <c r="K279" s="1" t="str">
        <f>'r_in_502a.02 winter impacts'!K27</f>
        <v>Combined Impact</v>
      </c>
      <c r="L279" s="1" t="str">
        <f>'r_in_502a.02 winter impacts'!L27</f>
        <v>ko_breakfast</v>
      </c>
      <c r="N279" s="1" t="str">
        <f t="shared" si="13"/>
        <v>breakfast</v>
      </c>
      <c r="O279" s="1" t="str">
        <f t="shared" si="14"/>
        <v>Parts_RT_Conts_RCT</v>
      </c>
      <c r="Q279" s="1" t="str">
        <f t="shared" si="12"/>
        <v>breakfast_Parts_RT_Conts_RCT_Winter_Combined Impact_ko_breakfast_On-Peak</v>
      </c>
    </row>
    <row r="280" spans="1:17" x14ac:dyDescent="0.2">
      <c r="A280" s="1">
        <f>'r_in_502a.02 winter impacts'!A28</f>
        <v>0.95870354878272701</v>
      </c>
      <c r="B280" s="1">
        <f>'r_in_502a.02 winter impacts'!B28</f>
        <v>0.62856495255491796</v>
      </c>
      <c r="C280" s="1">
        <f>'r_in_502a.02 winter impacts'!C28</f>
        <v>0.127203234187449</v>
      </c>
      <c r="D280" s="1" t="str">
        <f>'r_in_502a.02 winter impacts'!D28</f>
        <v>total_attendee_impact_ko_breakfast</v>
      </c>
      <c r="E280" s="1" t="str">
        <f>'r_in_502a.02 winter impacts'!E28</f>
        <v>Winter</v>
      </c>
      <c r="F280" s="1" t="str">
        <f>'r_in_502a.02 winter impacts'!F28</f>
        <v>Parts_RT_Conts_RCT_breakfast</v>
      </c>
      <c r="G280" s="1">
        <f>'r_in_502a.02 winter impacts'!G28</f>
        <v>2</v>
      </c>
      <c r="H280" s="1">
        <f>'r_in_502a.02 winter impacts'!H28</f>
        <v>1.6448559053448599</v>
      </c>
      <c r="I280" s="1">
        <f>'r_in_502a.02 winter impacts'!I28</f>
        <v>1.0338987741027701</v>
      </c>
      <c r="J280" s="1" t="str">
        <f>'r_in_502a.02 winter impacts'!J28</f>
        <v>Weekend Off-Peak</v>
      </c>
      <c r="K280" s="1" t="str">
        <f>'r_in_502a.02 winter impacts'!K28</f>
        <v>Combined Impact</v>
      </c>
      <c r="L280" s="1" t="str">
        <f>'r_in_502a.02 winter impacts'!L28</f>
        <v>ko_breakfast</v>
      </c>
      <c r="N280" s="1" t="str">
        <f t="shared" si="13"/>
        <v>breakfast</v>
      </c>
      <c r="O280" s="1" t="str">
        <f t="shared" si="14"/>
        <v>Parts_RT_Conts_RCT</v>
      </c>
      <c r="Q280" s="1" t="str">
        <f t="shared" si="12"/>
        <v>breakfast_Parts_RT_Conts_RCT_Winter_Combined Impact_ko_breakfast_Weekend Off-Peak</v>
      </c>
    </row>
    <row r="281" spans="1:17" x14ac:dyDescent="0.2">
      <c r="A281" s="1">
        <f>'r_in_502a.02 winter impacts'!A29</f>
        <v>-4.32158612539763E-2</v>
      </c>
      <c r="B281" s="1">
        <f>'r_in_502a.02 winter impacts'!B29</f>
        <v>8.5081243507542398E-2</v>
      </c>
      <c r="C281" s="1">
        <f>'r_in_502a.02 winter impacts'!C29</f>
        <v>0.61149810802958304</v>
      </c>
      <c r="D281" s="1" t="str">
        <f>'r_in_502a.02 winter impacts'!D29</f>
        <v>tou_period_fMid-Peak:participant:rt_dum</v>
      </c>
      <c r="E281" s="1" t="str">
        <f>'r_in_502a.02 winter impacts'!E29</f>
        <v>Winter</v>
      </c>
      <c r="F281" s="1" t="str">
        <f>'r_in_502a.02 winter impacts'!F29</f>
        <v>Parts_RT_Conts_RCT_openhouse</v>
      </c>
      <c r="G281" s="1">
        <f>'r_in_502a.02 winter impacts'!G29</f>
        <v>3</v>
      </c>
      <c r="H281" s="1">
        <f>'r_in_502a.02 winter impacts'!H29</f>
        <v>1.6448559053448599</v>
      </c>
      <c r="I281" s="1">
        <f>'r_in_502a.02 winter impacts'!I29</f>
        <v>0.13994638581746499</v>
      </c>
      <c r="J281" s="1" t="str">
        <f>'r_in_502a.02 winter impacts'!J29</f>
        <v>Mid-Peak</v>
      </c>
      <c r="K281" s="1" t="str">
        <f>'r_in_502a.02 winter impacts'!K29</f>
        <v>Base Impact</v>
      </c>
      <c r="L281" s="1" t="str">
        <f>'r_in_502a.02 winter impacts'!L29</f>
        <v>no_event</v>
      </c>
      <c r="N281" s="1" t="str">
        <f t="shared" si="13"/>
        <v>openhouse</v>
      </c>
      <c r="O281" s="1" t="str">
        <f t="shared" si="14"/>
        <v>Parts_RT_Conts_RCT</v>
      </c>
      <c r="Q281" s="1" t="str">
        <f t="shared" si="12"/>
        <v>openhouse_Parts_RT_Conts_RCT_Winter_Base Impact_no_event_Mid-Peak</v>
      </c>
    </row>
    <row r="282" spans="1:17" x14ac:dyDescent="0.2">
      <c r="A282" s="1">
        <f>'r_in_502a.02 winter impacts'!A30</f>
        <v>-6.1367111795302298E-2</v>
      </c>
      <c r="B282" s="1">
        <f>'r_in_502a.02 winter impacts'!B30</f>
        <v>0.16157519967744299</v>
      </c>
      <c r="C282" s="1">
        <f>'r_in_502a.02 winter impacts'!C30</f>
        <v>0.70409009318608795</v>
      </c>
      <c r="D282" s="1" t="str">
        <f>'r_in_502a.02 winter impacts'!D30</f>
        <v>tou_period_fOff-Peak:participant:rt_dum</v>
      </c>
      <c r="E282" s="1" t="str">
        <f>'r_in_502a.02 winter impacts'!E30</f>
        <v>Winter</v>
      </c>
      <c r="F282" s="1" t="str">
        <f>'r_in_502a.02 winter impacts'!F30</f>
        <v>Parts_RT_Conts_RCT_openhouse</v>
      </c>
      <c r="G282" s="1">
        <f>'r_in_502a.02 winter impacts'!G30</f>
        <v>3</v>
      </c>
      <c r="H282" s="1">
        <f>'r_in_502a.02 winter impacts'!H30</f>
        <v>1.6448559053448599</v>
      </c>
      <c r="I282" s="1">
        <f>'r_in_502a.02 winter impacts'!I30</f>
        <v>0.26576792134671801</v>
      </c>
      <c r="J282" s="1" t="str">
        <f>'r_in_502a.02 winter impacts'!J30</f>
        <v>Off-Peak</v>
      </c>
      <c r="K282" s="1" t="str">
        <f>'r_in_502a.02 winter impacts'!K30</f>
        <v>Base Impact</v>
      </c>
      <c r="L282" s="1" t="str">
        <f>'r_in_502a.02 winter impacts'!L30</f>
        <v>no_event</v>
      </c>
      <c r="N282" s="1" t="str">
        <f t="shared" si="13"/>
        <v>openhouse</v>
      </c>
      <c r="O282" s="1" t="str">
        <f t="shared" si="14"/>
        <v>Parts_RT_Conts_RCT</v>
      </c>
      <c r="Q282" s="1" t="str">
        <f t="shared" si="12"/>
        <v>openhouse_Parts_RT_Conts_RCT_Winter_Base Impact_no_event_Off-Peak</v>
      </c>
    </row>
    <row r="283" spans="1:17" x14ac:dyDescent="0.2">
      <c r="A283" s="1">
        <f>'r_in_502a.02 winter impacts'!A31</f>
        <v>-7.7730466922838706E-2</v>
      </c>
      <c r="B283" s="1">
        <f>'r_in_502a.02 winter impacts'!B31</f>
        <v>8.25332585626707E-2</v>
      </c>
      <c r="C283" s="1">
        <f>'r_in_502a.02 winter impacts'!C31</f>
        <v>0.346291389654865</v>
      </c>
      <c r="D283" s="1" t="str">
        <f>'r_in_502a.02 winter impacts'!D31</f>
        <v>tou_period_fOn-Peak:participant:rt_dum</v>
      </c>
      <c r="E283" s="1" t="str">
        <f>'r_in_502a.02 winter impacts'!E31</f>
        <v>Winter</v>
      </c>
      <c r="F283" s="1" t="str">
        <f>'r_in_502a.02 winter impacts'!F31</f>
        <v>Parts_RT_Conts_RCT_openhouse</v>
      </c>
      <c r="G283" s="1">
        <f>'r_in_502a.02 winter impacts'!G31</f>
        <v>3</v>
      </c>
      <c r="H283" s="1">
        <f>'r_in_502a.02 winter impacts'!H31</f>
        <v>1.6448559053448599</v>
      </c>
      <c r="I283" s="1">
        <f>'r_in_502a.02 winter impacts'!I31</f>
        <v>0.13575531773416299</v>
      </c>
      <c r="J283" s="1" t="str">
        <f>'r_in_502a.02 winter impacts'!J31</f>
        <v>On-Peak</v>
      </c>
      <c r="K283" s="1" t="str">
        <f>'r_in_502a.02 winter impacts'!K31</f>
        <v>Base Impact</v>
      </c>
      <c r="L283" s="1" t="str">
        <f>'r_in_502a.02 winter impacts'!L31</f>
        <v>no_event</v>
      </c>
      <c r="N283" s="1" t="str">
        <f t="shared" si="13"/>
        <v>openhouse</v>
      </c>
      <c r="O283" s="1" t="str">
        <f t="shared" si="14"/>
        <v>Parts_RT_Conts_RCT</v>
      </c>
      <c r="Q283" s="1" t="str">
        <f t="shared" si="12"/>
        <v>openhouse_Parts_RT_Conts_RCT_Winter_Base Impact_no_event_On-Peak</v>
      </c>
    </row>
    <row r="284" spans="1:17" x14ac:dyDescent="0.2">
      <c r="A284" s="1">
        <f>'r_in_502a.02 winter impacts'!A32</f>
        <v>0.18174262111922501</v>
      </c>
      <c r="B284" s="1">
        <f>'r_in_502a.02 winter impacts'!B32</f>
        <v>0.32378409892702298</v>
      </c>
      <c r="C284" s="1">
        <f>'r_in_502a.02 winter impacts'!C32</f>
        <v>0.574587742979909</v>
      </c>
      <c r="D284" s="1" t="str">
        <f>'r_in_502a.02 winter impacts'!D32</f>
        <v>tou_period_fWeekend Off-Peak:participant:rt_dum</v>
      </c>
      <c r="E284" s="1" t="str">
        <f>'r_in_502a.02 winter impacts'!E32</f>
        <v>Winter</v>
      </c>
      <c r="F284" s="1" t="str">
        <f>'r_in_502a.02 winter impacts'!F32</f>
        <v>Parts_RT_Conts_RCT_openhouse</v>
      </c>
      <c r="G284" s="1">
        <f>'r_in_502a.02 winter impacts'!G32</f>
        <v>3</v>
      </c>
      <c r="H284" s="1">
        <f>'r_in_502a.02 winter impacts'!H32</f>
        <v>1.6448559053448599</v>
      </c>
      <c r="I284" s="1">
        <f>'r_in_502a.02 winter impacts'!I32</f>
        <v>0.53257818717687799</v>
      </c>
      <c r="J284" s="1" t="str">
        <f>'r_in_502a.02 winter impacts'!J32</f>
        <v>Weekend Off-Peak</v>
      </c>
      <c r="K284" s="1" t="str">
        <f>'r_in_502a.02 winter impacts'!K32</f>
        <v>Base Impact</v>
      </c>
      <c r="L284" s="1" t="str">
        <f>'r_in_502a.02 winter impacts'!L32</f>
        <v>no_event</v>
      </c>
      <c r="N284" s="1" t="str">
        <f t="shared" si="13"/>
        <v>openhouse</v>
      </c>
      <c r="O284" s="1" t="str">
        <f t="shared" si="14"/>
        <v>Parts_RT_Conts_RCT</v>
      </c>
      <c r="Q284" s="1" t="str">
        <f t="shared" si="12"/>
        <v>openhouse_Parts_RT_Conts_RCT_Winter_Base Impact_no_event_Weekend Off-Peak</v>
      </c>
    </row>
    <row r="285" spans="1:17" x14ac:dyDescent="0.2">
      <c r="A285" s="1">
        <f>'r_in_502a.02 winter impacts'!A33</f>
        <v>-4.5856905450701403E-2</v>
      </c>
      <c r="B285" s="1">
        <f>'r_in_502a.02 winter impacts'!B33</f>
        <v>0.21298417587478899</v>
      </c>
      <c r="C285" s="1">
        <f>'r_in_502a.02 winter impacts'!C33</f>
        <v>0.82952832540829702</v>
      </c>
      <c r="D285" s="1" t="str">
        <f>'r_in_502a.02 winter impacts'!D33</f>
        <v>tou_period_fMid-Peak:participant:rt_dum:open_house_engage_dummy</v>
      </c>
      <c r="E285" s="1" t="str">
        <f>'r_in_502a.02 winter impacts'!E33</f>
        <v>Winter</v>
      </c>
      <c r="F285" s="1" t="str">
        <f>'r_in_502a.02 winter impacts'!F33</f>
        <v>Parts_RT_Conts_RCT_openhouse</v>
      </c>
      <c r="G285" s="1">
        <f>'r_in_502a.02 winter impacts'!G33</f>
        <v>3</v>
      </c>
      <c r="H285" s="1">
        <f>'r_in_502a.02 winter impacts'!H33</f>
        <v>1.6448559053448599</v>
      </c>
      <c r="I285" s="1">
        <f>'r_in_502a.02 winter impacts'!I33</f>
        <v>0.35032827943265499</v>
      </c>
      <c r="J285" s="1" t="str">
        <f>'r_in_502a.02 winter impacts'!J33</f>
        <v>Mid-Peak</v>
      </c>
      <c r="K285" s="1" t="str">
        <f>'r_in_502a.02 winter impacts'!K33</f>
        <v>open_house_engage_dummy</v>
      </c>
      <c r="L285" s="1" t="str">
        <f>'r_in_502a.02 winter impacts'!L33</f>
        <v>open_house</v>
      </c>
      <c r="N285" s="1" t="str">
        <f t="shared" si="13"/>
        <v>openhouse</v>
      </c>
      <c r="O285" s="1" t="str">
        <f t="shared" si="14"/>
        <v>Parts_RT_Conts_RCT</v>
      </c>
      <c r="Q285" s="1" t="str">
        <f t="shared" si="12"/>
        <v>openhouse_Parts_RT_Conts_RCT_Winter_open_house_engage_dummy_open_house_Mid-Peak</v>
      </c>
    </row>
    <row r="286" spans="1:17" x14ac:dyDescent="0.2">
      <c r="A286" s="1">
        <f>'r_in_502a.02 winter impacts'!A34</f>
        <v>6.2759353066172405E-2</v>
      </c>
      <c r="B286" s="1">
        <f>'r_in_502a.02 winter impacts'!B34</f>
        <v>0.35696670231386401</v>
      </c>
      <c r="C286" s="1">
        <f>'r_in_502a.02 winter impacts'!C34</f>
        <v>0.86044098375018596</v>
      </c>
      <c r="D286" s="1" t="str">
        <f>'r_in_502a.02 winter impacts'!D34</f>
        <v>tou_period_fOff-Peak:participant:rt_dum:open_house_engage_dummy</v>
      </c>
      <c r="E286" s="1" t="str">
        <f>'r_in_502a.02 winter impacts'!E34</f>
        <v>Winter</v>
      </c>
      <c r="F286" s="1" t="str">
        <f>'r_in_502a.02 winter impacts'!F34</f>
        <v>Parts_RT_Conts_RCT_openhouse</v>
      </c>
      <c r="G286" s="1">
        <f>'r_in_502a.02 winter impacts'!G34</f>
        <v>3</v>
      </c>
      <c r="H286" s="1">
        <f>'r_in_502a.02 winter impacts'!H34</f>
        <v>1.6448559053448599</v>
      </c>
      <c r="I286" s="1">
        <f>'r_in_502a.02 winter impacts'!I34</f>
        <v>0.58715878831243995</v>
      </c>
      <c r="J286" s="1" t="str">
        <f>'r_in_502a.02 winter impacts'!J34</f>
        <v>Off-Peak</v>
      </c>
      <c r="K286" s="1" t="str">
        <f>'r_in_502a.02 winter impacts'!K34</f>
        <v>open_house_engage_dummy</v>
      </c>
      <c r="L286" s="1" t="str">
        <f>'r_in_502a.02 winter impacts'!L34</f>
        <v>open_house</v>
      </c>
      <c r="N286" s="1" t="str">
        <f t="shared" si="13"/>
        <v>openhouse</v>
      </c>
      <c r="O286" s="1" t="str">
        <f t="shared" si="14"/>
        <v>Parts_RT_Conts_RCT</v>
      </c>
      <c r="Q286" s="1" t="str">
        <f t="shared" si="12"/>
        <v>openhouse_Parts_RT_Conts_RCT_Winter_open_house_engage_dummy_open_house_Off-Peak</v>
      </c>
    </row>
    <row r="287" spans="1:17" x14ac:dyDescent="0.2">
      <c r="A287" s="1">
        <f>'r_in_502a.02 winter impacts'!A35</f>
        <v>7.1943307582016197E-2</v>
      </c>
      <c r="B287" s="1">
        <f>'r_in_502a.02 winter impacts'!B35</f>
        <v>0.18783521310967799</v>
      </c>
      <c r="C287" s="1">
        <f>'r_in_502a.02 winter impacts'!C35</f>
        <v>0.70171032935524003</v>
      </c>
      <c r="D287" s="1" t="str">
        <f>'r_in_502a.02 winter impacts'!D35</f>
        <v>tou_period_fOn-Peak:participant:rt_dum:open_house_engage_dummy</v>
      </c>
      <c r="E287" s="1" t="str">
        <f>'r_in_502a.02 winter impacts'!E35</f>
        <v>Winter</v>
      </c>
      <c r="F287" s="1" t="str">
        <f>'r_in_502a.02 winter impacts'!F35</f>
        <v>Parts_RT_Conts_RCT_openhouse</v>
      </c>
      <c r="G287" s="1">
        <f>'r_in_502a.02 winter impacts'!G35</f>
        <v>3</v>
      </c>
      <c r="H287" s="1">
        <f>'r_in_502a.02 winter impacts'!H35</f>
        <v>1.6448559053448599</v>
      </c>
      <c r="I287" s="1">
        <f>'r_in_502a.02 winter impacts'!I35</f>
        <v>0.30896185951516397</v>
      </c>
      <c r="J287" s="1" t="str">
        <f>'r_in_502a.02 winter impacts'!J35</f>
        <v>On-Peak</v>
      </c>
      <c r="K287" s="1" t="str">
        <f>'r_in_502a.02 winter impacts'!K35</f>
        <v>open_house_engage_dummy</v>
      </c>
      <c r="L287" s="1" t="str">
        <f>'r_in_502a.02 winter impacts'!L35</f>
        <v>open_house</v>
      </c>
      <c r="N287" s="1" t="str">
        <f t="shared" si="13"/>
        <v>openhouse</v>
      </c>
      <c r="O287" s="1" t="str">
        <f t="shared" si="14"/>
        <v>Parts_RT_Conts_RCT</v>
      </c>
      <c r="Q287" s="1" t="str">
        <f t="shared" si="12"/>
        <v>openhouse_Parts_RT_Conts_RCT_Winter_open_house_engage_dummy_open_house_On-Peak</v>
      </c>
    </row>
    <row r="288" spans="1:17" x14ac:dyDescent="0.2">
      <c r="A288" s="1">
        <f>'r_in_502a.02 winter impacts'!A36</f>
        <v>0.16517283452069401</v>
      </c>
      <c r="B288" s="1">
        <f>'r_in_502a.02 winter impacts'!B36</f>
        <v>0.83793567943562497</v>
      </c>
      <c r="C288" s="1">
        <f>'r_in_502a.02 winter impacts'!C36</f>
        <v>0.843734670052254</v>
      </c>
      <c r="D288" s="1" t="str">
        <f>'r_in_502a.02 winter impacts'!D36</f>
        <v>tou_period_fWeekend Off-Peak:participant:rt_dum:open_house_engage_dummy</v>
      </c>
      <c r="E288" s="1" t="str">
        <f>'r_in_502a.02 winter impacts'!E36</f>
        <v>Winter</v>
      </c>
      <c r="F288" s="1" t="str">
        <f>'r_in_502a.02 winter impacts'!F36</f>
        <v>Parts_RT_Conts_RCT_openhouse</v>
      </c>
      <c r="G288" s="1">
        <f>'r_in_502a.02 winter impacts'!G36</f>
        <v>3</v>
      </c>
      <c r="H288" s="1">
        <f>'r_in_502a.02 winter impacts'!H36</f>
        <v>1.6448559053448599</v>
      </c>
      <c r="I288" s="1">
        <f>'r_in_502a.02 winter impacts'!I36</f>
        <v>1.3782834506188499</v>
      </c>
      <c r="J288" s="1" t="str">
        <f>'r_in_502a.02 winter impacts'!J36</f>
        <v>Weekend Off-Peak</v>
      </c>
      <c r="K288" s="1" t="str">
        <f>'r_in_502a.02 winter impacts'!K36</f>
        <v>open_house_engage_dummy</v>
      </c>
      <c r="L288" s="1" t="str">
        <f>'r_in_502a.02 winter impacts'!L36</f>
        <v>open_house</v>
      </c>
      <c r="N288" s="1" t="str">
        <f t="shared" si="13"/>
        <v>openhouse</v>
      </c>
      <c r="O288" s="1" t="str">
        <f t="shared" si="14"/>
        <v>Parts_RT_Conts_RCT</v>
      </c>
      <c r="Q288" s="1" t="str">
        <f t="shared" si="12"/>
        <v>openhouse_Parts_RT_Conts_RCT_Winter_open_house_engage_dummy_open_house_Weekend Off-Peak</v>
      </c>
    </row>
    <row r="289" spans="1:17" x14ac:dyDescent="0.2">
      <c r="A289" s="1">
        <f>'r_in_502a.02 winter impacts'!A37</f>
        <v>-8.9072766704677606E-2</v>
      </c>
      <c r="B289" s="1">
        <f>'r_in_502a.02 winter impacts'!B37</f>
        <v>0.223464128651818</v>
      </c>
      <c r="C289" s="1">
        <f>'r_in_502a.02 winter impacts'!C37</f>
        <v>0.69018820421040294</v>
      </c>
      <c r="D289" s="1" t="str">
        <f>'r_in_502a.02 winter impacts'!D37</f>
        <v>total_attendee_impact_open_house</v>
      </c>
      <c r="E289" s="1" t="str">
        <f>'r_in_502a.02 winter impacts'!E37</f>
        <v>Winter</v>
      </c>
      <c r="F289" s="1" t="str">
        <f>'r_in_502a.02 winter impacts'!F37</f>
        <v>Parts_RT_Conts_RCT_openhouse</v>
      </c>
      <c r="G289" s="1">
        <f>'r_in_502a.02 winter impacts'!G37</f>
        <v>3</v>
      </c>
      <c r="H289" s="1">
        <f>'r_in_502a.02 winter impacts'!H37</f>
        <v>1.6448559053448599</v>
      </c>
      <c r="I289" s="1">
        <f>'r_in_502a.02 winter impacts'!I37</f>
        <v>0.36756629164568699</v>
      </c>
      <c r="J289" s="1" t="str">
        <f>'r_in_502a.02 winter impacts'!J37</f>
        <v>Mid-Peak</v>
      </c>
      <c r="K289" s="1" t="str">
        <f>'r_in_502a.02 winter impacts'!K37</f>
        <v>Combined Impact</v>
      </c>
      <c r="L289" s="1" t="str">
        <f>'r_in_502a.02 winter impacts'!L37</f>
        <v>open_house</v>
      </c>
      <c r="N289" s="1" t="str">
        <f t="shared" si="13"/>
        <v>openhouse</v>
      </c>
      <c r="O289" s="1" t="str">
        <f t="shared" si="14"/>
        <v>Parts_RT_Conts_RCT</v>
      </c>
      <c r="Q289" s="1" t="str">
        <f t="shared" si="12"/>
        <v>openhouse_Parts_RT_Conts_RCT_Winter_Combined Impact_open_house_Mid-Peak</v>
      </c>
    </row>
    <row r="290" spans="1:17" x14ac:dyDescent="0.2">
      <c r="A290" s="1">
        <f>'r_in_502a.02 winter impacts'!A38</f>
        <v>1.39224127087011E-3</v>
      </c>
      <c r="B290" s="1">
        <f>'r_in_502a.02 winter impacts'!B38</f>
        <v>0.37700062175614202</v>
      </c>
      <c r="C290" s="1">
        <f>'r_in_502a.02 winter impacts'!C38</f>
        <v>0.99705346673010697</v>
      </c>
      <c r="D290" s="1" t="str">
        <f>'r_in_502a.02 winter impacts'!D38</f>
        <v>total_attendee_impact_open_house</v>
      </c>
      <c r="E290" s="1" t="str">
        <f>'r_in_502a.02 winter impacts'!E38</f>
        <v>Winter</v>
      </c>
      <c r="F290" s="1" t="str">
        <f>'r_in_502a.02 winter impacts'!F38</f>
        <v>Parts_RT_Conts_RCT_openhouse</v>
      </c>
      <c r="G290" s="1">
        <f>'r_in_502a.02 winter impacts'!G38</f>
        <v>3</v>
      </c>
      <c r="H290" s="1">
        <f>'r_in_502a.02 winter impacts'!H38</f>
        <v>1.6448559053448599</v>
      </c>
      <c r="I290" s="1">
        <f>'r_in_502a.02 winter impacts'!I38</f>
        <v>0.62011169901427499</v>
      </c>
      <c r="J290" s="1" t="str">
        <f>'r_in_502a.02 winter impacts'!J38</f>
        <v>Off-Peak</v>
      </c>
      <c r="K290" s="1" t="str">
        <f>'r_in_502a.02 winter impacts'!K38</f>
        <v>Combined Impact</v>
      </c>
      <c r="L290" s="1" t="str">
        <f>'r_in_502a.02 winter impacts'!L38</f>
        <v>open_house</v>
      </c>
      <c r="N290" s="1" t="str">
        <f t="shared" si="13"/>
        <v>openhouse</v>
      </c>
      <c r="O290" s="1" t="str">
        <f t="shared" si="14"/>
        <v>Parts_RT_Conts_RCT</v>
      </c>
      <c r="Q290" s="1" t="str">
        <f t="shared" si="12"/>
        <v>openhouse_Parts_RT_Conts_RCT_Winter_Combined Impact_open_house_Off-Peak</v>
      </c>
    </row>
    <row r="291" spans="1:17" x14ac:dyDescent="0.2">
      <c r="A291" s="1">
        <f>'r_in_502a.02 winter impacts'!A39</f>
        <v>-5.7871593408225204E-3</v>
      </c>
      <c r="B291" s="1">
        <f>'r_in_502a.02 winter impacts'!B39</f>
        <v>0.19890901492855301</v>
      </c>
      <c r="C291" s="1">
        <f>'r_in_502a.02 winter impacts'!C39</f>
        <v>0.97678922695451798</v>
      </c>
      <c r="D291" s="1" t="str">
        <f>'r_in_502a.02 winter impacts'!D39</f>
        <v>total_attendee_impact_open_house</v>
      </c>
      <c r="E291" s="1" t="str">
        <f>'r_in_502a.02 winter impacts'!E39</f>
        <v>Winter</v>
      </c>
      <c r="F291" s="1" t="str">
        <f>'r_in_502a.02 winter impacts'!F39</f>
        <v>Parts_RT_Conts_RCT_openhouse</v>
      </c>
      <c r="G291" s="1">
        <f>'r_in_502a.02 winter impacts'!G39</f>
        <v>3</v>
      </c>
      <c r="H291" s="1">
        <f>'r_in_502a.02 winter impacts'!H39</f>
        <v>1.6448559053448599</v>
      </c>
      <c r="I291" s="1">
        <f>'r_in_502a.02 winter impacts'!I39</f>
        <v>0.32717666783156002</v>
      </c>
      <c r="J291" s="1" t="str">
        <f>'r_in_502a.02 winter impacts'!J39</f>
        <v>On-Peak</v>
      </c>
      <c r="K291" s="1" t="str">
        <f>'r_in_502a.02 winter impacts'!K39</f>
        <v>Combined Impact</v>
      </c>
      <c r="L291" s="1" t="str">
        <f>'r_in_502a.02 winter impacts'!L39</f>
        <v>open_house</v>
      </c>
      <c r="N291" s="1" t="str">
        <f t="shared" si="13"/>
        <v>openhouse</v>
      </c>
      <c r="O291" s="1" t="str">
        <f t="shared" si="14"/>
        <v>Parts_RT_Conts_RCT</v>
      </c>
      <c r="Q291" s="1" t="str">
        <f t="shared" si="12"/>
        <v>openhouse_Parts_RT_Conts_RCT_Winter_Combined Impact_open_house_On-Peak</v>
      </c>
    </row>
    <row r="292" spans="1:17" x14ac:dyDescent="0.2">
      <c r="A292" s="1">
        <f>'r_in_502a.02 winter impacts'!A40</f>
        <v>0.34691545563991799</v>
      </c>
      <c r="B292" s="1">
        <f>'r_in_502a.02 winter impacts'!B40</f>
        <v>0.87382234133534897</v>
      </c>
      <c r="C292" s="1">
        <f>'r_in_502a.02 winter impacts'!C40</f>
        <v>0.691360847785504</v>
      </c>
      <c r="D292" s="1" t="str">
        <f>'r_in_502a.02 winter impacts'!D40</f>
        <v>total_attendee_impact_open_house</v>
      </c>
      <c r="E292" s="1" t="str">
        <f>'r_in_502a.02 winter impacts'!E40</f>
        <v>Winter</v>
      </c>
      <c r="F292" s="1" t="str">
        <f>'r_in_502a.02 winter impacts'!F40</f>
        <v>Parts_RT_Conts_RCT_openhouse</v>
      </c>
      <c r="G292" s="1">
        <f>'r_in_502a.02 winter impacts'!G40</f>
        <v>3</v>
      </c>
      <c r="H292" s="1">
        <f>'r_in_502a.02 winter impacts'!H40</f>
        <v>1.6448559053448599</v>
      </c>
      <c r="I292" s="1">
        <f>'r_in_502a.02 winter impacts'!I40</f>
        <v>1.4373118383677199</v>
      </c>
      <c r="J292" s="1" t="str">
        <f>'r_in_502a.02 winter impacts'!J40</f>
        <v>Weekend Off-Peak</v>
      </c>
      <c r="K292" s="1" t="str">
        <f>'r_in_502a.02 winter impacts'!K40</f>
        <v>Combined Impact</v>
      </c>
      <c r="L292" s="1" t="str">
        <f>'r_in_502a.02 winter impacts'!L40</f>
        <v>open_house</v>
      </c>
      <c r="N292" s="1" t="str">
        <f t="shared" si="13"/>
        <v>openhouse</v>
      </c>
      <c r="O292" s="1" t="str">
        <f t="shared" si="14"/>
        <v>Parts_RT_Conts_RCT</v>
      </c>
      <c r="Q292" s="1" t="str">
        <f t="shared" si="12"/>
        <v>openhouse_Parts_RT_Conts_RCT_Winter_Combined Impact_open_house_Weekend Off-Peak</v>
      </c>
    </row>
    <row r="293" spans="1:17" x14ac:dyDescent="0.2">
      <c r="A293" s="1">
        <f>'r_in_502a.02 winter impacts'!A41</f>
        <v>-3.9483831453713203E-2</v>
      </c>
      <c r="B293" s="1">
        <f>'r_in_502a.02 winter impacts'!B41</f>
        <v>8.5287058206755306E-2</v>
      </c>
      <c r="C293" s="1">
        <f>'r_in_502a.02 winter impacts'!C41</f>
        <v>0.64339877866426498</v>
      </c>
      <c r="D293" s="1" t="str">
        <f>'r_in_502a.02 winter impacts'!D41</f>
        <v>tou_period_fMid-Peak:participant:rt_dum</v>
      </c>
      <c r="E293" s="1" t="str">
        <f>'r_in_502a.02 winter impacts'!E41</f>
        <v>Winter</v>
      </c>
      <c r="F293" s="1" t="str">
        <f>'r_in_502a.02 winter impacts'!F41</f>
        <v>Parts_RT_Conts_RCT_picnic</v>
      </c>
      <c r="G293" s="1">
        <f>'r_in_502a.02 winter impacts'!G41</f>
        <v>4</v>
      </c>
      <c r="H293" s="1">
        <f>'r_in_502a.02 winter impacts'!H41</f>
        <v>1.6448559053448599</v>
      </c>
      <c r="I293" s="1">
        <f>'r_in_502a.02 winter impacts'!I41</f>
        <v>0.140284921340872</v>
      </c>
      <c r="J293" s="1" t="str">
        <f>'r_in_502a.02 winter impacts'!J41</f>
        <v>Mid-Peak</v>
      </c>
      <c r="K293" s="1" t="str">
        <f>'r_in_502a.02 winter impacts'!K41</f>
        <v>Base Impact</v>
      </c>
      <c r="L293" s="1" t="str">
        <f>'r_in_502a.02 winter impacts'!L41</f>
        <v>no_event</v>
      </c>
      <c r="N293" s="1" t="str">
        <f t="shared" si="13"/>
        <v>picnic</v>
      </c>
      <c r="O293" s="1" t="str">
        <f t="shared" si="14"/>
        <v>Parts_RT_Conts_RCT</v>
      </c>
      <c r="Q293" s="1" t="str">
        <f t="shared" si="12"/>
        <v>picnic_Parts_RT_Conts_RCT_Winter_Base Impact_no_event_Mid-Peak</v>
      </c>
    </row>
    <row r="294" spans="1:17" x14ac:dyDescent="0.2">
      <c r="A294" s="1">
        <f>'r_in_502a.02 winter impacts'!A42</f>
        <v>-5.6232978210217298E-2</v>
      </c>
      <c r="B294" s="1">
        <f>'r_in_502a.02 winter impacts'!B42</f>
        <v>0.16106358769843299</v>
      </c>
      <c r="C294" s="1">
        <f>'r_in_502a.02 winter impacts'!C42</f>
        <v>0.72698787338350701</v>
      </c>
      <c r="D294" s="1" t="str">
        <f>'r_in_502a.02 winter impacts'!D42</f>
        <v>tou_period_fOff-Peak:participant:rt_dum</v>
      </c>
      <c r="E294" s="1" t="str">
        <f>'r_in_502a.02 winter impacts'!E42</f>
        <v>Winter</v>
      </c>
      <c r="F294" s="1" t="str">
        <f>'r_in_502a.02 winter impacts'!F42</f>
        <v>Parts_RT_Conts_RCT_picnic</v>
      </c>
      <c r="G294" s="1">
        <f>'r_in_502a.02 winter impacts'!G42</f>
        <v>4</v>
      </c>
      <c r="H294" s="1">
        <f>'r_in_502a.02 winter impacts'!H42</f>
        <v>1.6448559053448599</v>
      </c>
      <c r="I294" s="1">
        <f>'r_in_502a.02 winter impacts'!I42</f>
        <v>0.26492639336179802</v>
      </c>
      <c r="J294" s="1" t="str">
        <f>'r_in_502a.02 winter impacts'!J42</f>
        <v>Off-Peak</v>
      </c>
      <c r="K294" s="1" t="str">
        <f>'r_in_502a.02 winter impacts'!K42</f>
        <v>Base Impact</v>
      </c>
      <c r="L294" s="1" t="str">
        <f>'r_in_502a.02 winter impacts'!L42</f>
        <v>no_event</v>
      </c>
      <c r="N294" s="1" t="str">
        <f t="shared" si="13"/>
        <v>picnic</v>
      </c>
      <c r="O294" s="1" t="str">
        <f t="shared" si="14"/>
        <v>Parts_RT_Conts_RCT</v>
      </c>
      <c r="Q294" s="1" t="str">
        <f t="shared" si="12"/>
        <v>picnic_Parts_RT_Conts_RCT_Winter_Base Impact_no_event_Off-Peak</v>
      </c>
    </row>
    <row r="295" spans="1:17" x14ac:dyDescent="0.2">
      <c r="A295" s="1">
        <f>'r_in_502a.02 winter impacts'!A43</f>
        <v>-6.3863438931491004E-2</v>
      </c>
      <c r="B295" s="1">
        <f>'r_in_502a.02 winter impacts'!B43</f>
        <v>8.2371729702675797E-2</v>
      </c>
      <c r="C295" s="1">
        <f>'r_in_502a.02 winter impacts'!C43</f>
        <v>0.43815811575718</v>
      </c>
      <c r="D295" s="1" t="str">
        <f>'r_in_502a.02 winter impacts'!D43</f>
        <v>tou_period_fOn-Peak:participant:rt_dum</v>
      </c>
      <c r="E295" s="1" t="str">
        <f>'r_in_502a.02 winter impacts'!E43</f>
        <v>Winter</v>
      </c>
      <c r="F295" s="1" t="str">
        <f>'r_in_502a.02 winter impacts'!F43</f>
        <v>Parts_RT_Conts_RCT_picnic</v>
      </c>
      <c r="G295" s="1">
        <f>'r_in_502a.02 winter impacts'!G43</f>
        <v>4</v>
      </c>
      <c r="H295" s="1">
        <f>'r_in_502a.02 winter impacts'!H43</f>
        <v>1.6448559053448599</v>
      </c>
      <c r="I295" s="1">
        <f>'r_in_502a.02 winter impacts'!I43</f>
        <v>0.13548962603491699</v>
      </c>
      <c r="J295" s="1" t="str">
        <f>'r_in_502a.02 winter impacts'!J43</f>
        <v>On-Peak</v>
      </c>
      <c r="K295" s="1" t="str">
        <f>'r_in_502a.02 winter impacts'!K43</f>
        <v>Base Impact</v>
      </c>
      <c r="L295" s="1" t="str">
        <f>'r_in_502a.02 winter impacts'!L43</f>
        <v>no_event</v>
      </c>
      <c r="N295" s="1" t="str">
        <f t="shared" si="13"/>
        <v>picnic</v>
      </c>
      <c r="O295" s="1" t="str">
        <f t="shared" si="14"/>
        <v>Parts_RT_Conts_RCT</v>
      </c>
      <c r="Q295" s="1" t="str">
        <f t="shared" si="12"/>
        <v>picnic_Parts_RT_Conts_RCT_Winter_Base Impact_no_event_On-Peak</v>
      </c>
    </row>
    <row r="296" spans="1:17" x14ac:dyDescent="0.2">
      <c r="A296" s="1">
        <f>'r_in_502a.02 winter impacts'!A44</f>
        <v>0.21220154833896199</v>
      </c>
      <c r="B296" s="1">
        <f>'r_in_502a.02 winter impacts'!B44</f>
        <v>0.32380198985465702</v>
      </c>
      <c r="C296" s="1">
        <f>'r_in_502a.02 winter impacts'!C44</f>
        <v>0.512246807279782</v>
      </c>
      <c r="D296" s="1" t="str">
        <f>'r_in_502a.02 winter impacts'!D44</f>
        <v>tou_period_fWeekend Off-Peak:participant:rt_dum</v>
      </c>
      <c r="E296" s="1" t="str">
        <f>'r_in_502a.02 winter impacts'!E44</f>
        <v>Winter</v>
      </c>
      <c r="F296" s="1" t="str">
        <f>'r_in_502a.02 winter impacts'!F44</f>
        <v>Parts_RT_Conts_RCT_picnic</v>
      </c>
      <c r="G296" s="1">
        <f>'r_in_502a.02 winter impacts'!G44</f>
        <v>4</v>
      </c>
      <c r="H296" s="1">
        <f>'r_in_502a.02 winter impacts'!H44</f>
        <v>1.6448559053448599</v>
      </c>
      <c r="I296" s="1">
        <f>'r_in_502a.02 winter impacts'!I44</f>
        <v>0.532607615174849</v>
      </c>
      <c r="J296" s="1" t="str">
        <f>'r_in_502a.02 winter impacts'!J44</f>
        <v>Weekend Off-Peak</v>
      </c>
      <c r="K296" s="1" t="str">
        <f>'r_in_502a.02 winter impacts'!K44</f>
        <v>Base Impact</v>
      </c>
      <c r="L296" s="1" t="str">
        <f>'r_in_502a.02 winter impacts'!L44</f>
        <v>no_event</v>
      </c>
      <c r="N296" s="1" t="str">
        <f t="shared" si="13"/>
        <v>picnic</v>
      </c>
      <c r="O296" s="1" t="str">
        <f t="shared" si="14"/>
        <v>Parts_RT_Conts_RCT</v>
      </c>
      <c r="Q296" s="1" t="str">
        <f t="shared" si="12"/>
        <v>picnic_Parts_RT_Conts_RCT_Winter_Base Impact_no_event_Weekend Off-Peak</v>
      </c>
    </row>
    <row r="297" spans="1:17" x14ac:dyDescent="0.2">
      <c r="A297" s="1">
        <f>'r_in_502a.02 winter impacts'!A45</f>
        <v>-0.20815422210667001</v>
      </c>
      <c r="B297" s="1">
        <f>'r_in_502a.02 winter impacts'!B45</f>
        <v>0.17123603075576699</v>
      </c>
      <c r="C297" s="1">
        <f>'r_in_502a.02 winter impacts'!C45</f>
        <v>0.22413842402568099</v>
      </c>
      <c r="D297" s="1" t="str">
        <f>'r_in_502a.02 winter impacts'!D45</f>
        <v>tou_period_fMid-Peak:participant:rt_dum:picnic_engage_dummy</v>
      </c>
      <c r="E297" s="1" t="str">
        <f>'r_in_502a.02 winter impacts'!E45</f>
        <v>Winter</v>
      </c>
      <c r="F297" s="1" t="str">
        <f>'r_in_502a.02 winter impacts'!F45</f>
        <v>Parts_RT_Conts_RCT_picnic</v>
      </c>
      <c r="G297" s="1">
        <f>'r_in_502a.02 winter impacts'!G45</f>
        <v>4</v>
      </c>
      <c r="H297" s="1">
        <f>'r_in_502a.02 winter impacts'!H45</f>
        <v>1.6448559053448599</v>
      </c>
      <c r="I297" s="1">
        <f>'r_in_502a.02 winter impacts'!I45</f>
        <v>0.28165859639643798</v>
      </c>
      <c r="J297" s="1" t="str">
        <f>'r_in_502a.02 winter impacts'!J45</f>
        <v>Mid-Peak</v>
      </c>
      <c r="K297" s="1" t="str">
        <f>'r_in_502a.02 winter impacts'!K45</f>
        <v>picnic_engage_dummy</v>
      </c>
      <c r="L297" s="1" t="str">
        <f>'r_in_502a.02 winter impacts'!L45</f>
        <v>picnic</v>
      </c>
      <c r="N297" s="1" t="str">
        <f t="shared" si="13"/>
        <v>picnic</v>
      </c>
      <c r="O297" s="1" t="str">
        <f t="shared" si="14"/>
        <v>Parts_RT_Conts_RCT</v>
      </c>
      <c r="Q297" s="1" t="str">
        <f t="shared" si="12"/>
        <v>picnic_Parts_RT_Conts_RCT_Winter_picnic_engage_dummy_picnic_Mid-Peak</v>
      </c>
    </row>
    <row r="298" spans="1:17" x14ac:dyDescent="0.2">
      <c r="A298" s="1">
        <f>'r_in_502a.02 winter impacts'!A46</f>
        <v>-0.10023636922268001</v>
      </c>
      <c r="B298" s="1">
        <f>'r_in_502a.02 winter impacts'!B46</f>
        <v>0.55608053791864998</v>
      </c>
      <c r="C298" s="1">
        <f>'r_in_502a.02 winter impacts'!C46</f>
        <v>0.85695233490674205</v>
      </c>
      <c r="D298" s="1" t="str">
        <f>'r_in_502a.02 winter impacts'!D46</f>
        <v>tou_period_fOff-Peak:participant:rt_dum:picnic_engage_dummy</v>
      </c>
      <c r="E298" s="1" t="str">
        <f>'r_in_502a.02 winter impacts'!E46</f>
        <v>Winter</v>
      </c>
      <c r="F298" s="1" t="str">
        <f>'r_in_502a.02 winter impacts'!F46</f>
        <v>Parts_RT_Conts_RCT_picnic</v>
      </c>
      <c r="G298" s="1">
        <f>'r_in_502a.02 winter impacts'!G46</f>
        <v>4</v>
      </c>
      <c r="H298" s="1">
        <f>'r_in_502a.02 winter impacts'!H46</f>
        <v>1.6448559053448599</v>
      </c>
      <c r="I298" s="1">
        <f>'r_in_502a.02 winter impacts'!I46</f>
        <v>0.91467235664283797</v>
      </c>
      <c r="J298" s="1" t="str">
        <f>'r_in_502a.02 winter impacts'!J46</f>
        <v>Off-Peak</v>
      </c>
      <c r="K298" s="1" t="str">
        <f>'r_in_502a.02 winter impacts'!K46</f>
        <v>picnic_engage_dummy</v>
      </c>
      <c r="L298" s="1" t="str">
        <f>'r_in_502a.02 winter impacts'!L46</f>
        <v>picnic</v>
      </c>
      <c r="N298" s="1" t="str">
        <f t="shared" si="13"/>
        <v>picnic</v>
      </c>
      <c r="O298" s="1" t="str">
        <f t="shared" si="14"/>
        <v>Parts_RT_Conts_RCT</v>
      </c>
      <c r="Q298" s="1" t="str">
        <f t="shared" si="12"/>
        <v>picnic_Parts_RT_Conts_RCT_Winter_picnic_engage_dummy_picnic_Off-Peak</v>
      </c>
    </row>
    <row r="299" spans="1:17" x14ac:dyDescent="0.2">
      <c r="A299" s="1">
        <f>'r_in_502a.02 winter impacts'!A47</f>
        <v>-0.41288832493932598</v>
      </c>
      <c r="B299" s="1">
        <f>'r_in_502a.02 winter impacts'!B47</f>
        <v>0.24193084928144301</v>
      </c>
      <c r="C299" s="1">
        <f>'r_in_502a.02 winter impacts'!C47</f>
        <v>8.7889864720375493E-2</v>
      </c>
      <c r="D299" s="1" t="str">
        <f>'r_in_502a.02 winter impacts'!D47</f>
        <v>tou_period_fOn-Peak:participant:rt_dum:picnic_engage_dummy</v>
      </c>
      <c r="E299" s="1" t="str">
        <f>'r_in_502a.02 winter impacts'!E47</f>
        <v>Winter</v>
      </c>
      <c r="F299" s="1" t="str">
        <f>'r_in_502a.02 winter impacts'!F47</f>
        <v>Parts_RT_Conts_RCT_picnic</v>
      </c>
      <c r="G299" s="1">
        <f>'r_in_502a.02 winter impacts'!G47</f>
        <v>4</v>
      </c>
      <c r="H299" s="1">
        <f>'r_in_502a.02 winter impacts'!H47</f>
        <v>1.6448559053448599</v>
      </c>
      <c r="I299" s="1">
        <f>'r_in_502a.02 winter impacts'!I47</f>
        <v>0.39794138612567798</v>
      </c>
      <c r="J299" s="1" t="str">
        <f>'r_in_502a.02 winter impacts'!J47</f>
        <v>On-Peak</v>
      </c>
      <c r="K299" s="1" t="str">
        <f>'r_in_502a.02 winter impacts'!K47</f>
        <v>picnic_engage_dummy</v>
      </c>
      <c r="L299" s="1" t="str">
        <f>'r_in_502a.02 winter impacts'!L47</f>
        <v>picnic</v>
      </c>
      <c r="N299" s="1" t="str">
        <f t="shared" si="13"/>
        <v>picnic</v>
      </c>
      <c r="O299" s="1" t="str">
        <f t="shared" si="14"/>
        <v>Parts_RT_Conts_RCT</v>
      </c>
      <c r="Q299" s="1" t="str">
        <f t="shared" si="12"/>
        <v>picnic_Parts_RT_Conts_RCT_Winter_picnic_engage_dummy_picnic_On-Peak</v>
      </c>
    </row>
    <row r="300" spans="1:17" x14ac:dyDescent="0.2">
      <c r="A300" s="1">
        <f>'r_in_502a.02 winter impacts'!A48</f>
        <v>-0.89797881426695503</v>
      </c>
      <c r="B300" s="1">
        <f>'r_in_502a.02 winter impacts'!B48</f>
        <v>0.87702733951769096</v>
      </c>
      <c r="C300" s="1">
        <f>'r_in_502a.02 winter impacts'!C48</f>
        <v>0.305887985923809</v>
      </c>
      <c r="D300" s="1" t="str">
        <f>'r_in_502a.02 winter impacts'!D48</f>
        <v>tou_period_fWeekend Off-Peak:participant:rt_dum:picnic_engage_dummy</v>
      </c>
      <c r="E300" s="1" t="str">
        <f>'r_in_502a.02 winter impacts'!E48</f>
        <v>Winter</v>
      </c>
      <c r="F300" s="1" t="str">
        <f>'r_in_502a.02 winter impacts'!F48</f>
        <v>Parts_RT_Conts_RCT_picnic</v>
      </c>
      <c r="G300" s="1">
        <f>'r_in_502a.02 winter impacts'!G48</f>
        <v>4</v>
      </c>
      <c r="H300" s="1">
        <f>'r_in_502a.02 winter impacts'!H48</f>
        <v>1.6448559053448599</v>
      </c>
      <c r="I300" s="1">
        <f>'r_in_502a.02 winter impacts'!I48</f>
        <v>1.4425835985545701</v>
      </c>
      <c r="J300" s="1" t="str">
        <f>'r_in_502a.02 winter impacts'!J48</f>
        <v>Weekend Off-Peak</v>
      </c>
      <c r="K300" s="1" t="str">
        <f>'r_in_502a.02 winter impacts'!K48</f>
        <v>picnic_engage_dummy</v>
      </c>
      <c r="L300" s="1" t="str">
        <f>'r_in_502a.02 winter impacts'!L48</f>
        <v>picnic</v>
      </c>
      <c r="N300" s="1" t="str">
        <f t="shared" si="13"/>
        <v>picnic</v>
      </c>
      <c r="O300" s="1" t="str">
        <f t="shared" si="14"/>
        <v>Parts_RT_Conts_RCT</v>
      </c>
      <c r="Q300" s="1" t="str">
        <f t="shared" si="12"/>
        <v>picnic_Parts_RT_Conts_RCT_Winter_picnic_engage_dummy_picnic_Weekend Off-Peak</v>
      </c>
    </row>
    <row r="301" spans="1:17" x14ac:dyDescent="0.2">
      <c r="A301" s="1">
        <f>'r_in_502a.02 winter impacts'!A49</f>
        <v>-0.24763805356038299</v>
      </c>
      <c r="B301" s="1">
        <f>'r_in_502a.02 winter impacts'!B49</f>
        <v>0.18221486591632399</v>
      </c>
      <c r="C301" s="1">
        <f>'r_in_502a.02 winter impacts'!C49</f>
        <v>0.17413304673487401</v>
      </c>
      <c r="D301" s="1" t="str">
        <f>'r_in_502a.02 winter impacts'!D49</f>
        <v>total_attendee_impact_picnic</v>
      </c>
      <c r="E301" s="1" t="str">
        <f>'r_in_502a.02 winter impacts'!E49</f>
        <v>Winter</v>
      </c>
      <c r="F301" s="1" t="str">
        <f>'r_in_502a.02 winter impacts'!F49</f>
        <v>Parts_RT_Conts_RCT_picnic</v>
      </c>
      <c r="G301" s="1">
        <f>'r_in_502a.02 winter impacts'!G49</f>
        <v>4</v>
      </c>
      <c r="H301" s="1">
        <f>'r_in_502a.02 winter impacts'!H49</f>
        <v>1.6448559053448599</v>
      </c>
      <c r="I301" s="1">
        <f>'r_in_502a.02 winter impacts'!I49</f>
        <v>0.29971719824408799</v>
      </c>
      <c r="J301" s="1" t="str">
        <f>'r_in_502a.02 winter impacts'!J49</f>
        <v>Mid-Peak</v>
      </c>
      <c r="K301" s="1" t="str">
        <f>'r_in_502a.02 winter impacts'!K49</f>
        <v>Combined Impact</v>
      </c>
      <c r="L301" s="1" t="str">
        <f>'r_in_502a.02 winter impacts'!L49</f>
        <v>picnic</v>
      </c>
      <c r="N301" s="1" t="str">
        <f t="shared" si="13"/>
        <v>picnic</v>
      </c>
      <c r="O301" s="1" t="str">
        <f t="shared" si="14"/>
        <v>Parts_RT_Conts_RCT</v>
      </c>
      <c r="Q301" s="1" t="str">
        <f t="shared" si="12"/>
        <v>picnic_Parts_RT_Conts_RCT_Winter_Combined Impact_picnic_Mid-Peak</v>
      </c>
    </row>
    <row r="302" spans="1:17" x14ac:dyDescent="0.2">
      <c r="A302" s="1">
        <f>'r_in_502a.02 winter impacts'!A50</f>
        <v>-0.156469347432897</v>
      </c>
      <c r="B302" s="1">
        <f>'r_in_502a.02 winter impacts'!B50</f>
        <v>0.56894000223242303</v>
      </c>
      <c r="C302" s="1">
        <f>'r_in_502a.02 winter impacts'!C50</f>
        <v>0.78330167611444801</v>
      </c>
      <c r="D302" s="1" t="str">
        <f>'r_in_502a.02 winter impacts'!D50</f>
        <v>total_attendee_impact_picnic</v>
      </c>
      <c r="E302" s="1" t="str">
        <f>'r_in_502a.02 winter impacts'!E50</f>
        <v>Winter</v>
      </c>
      <c r="F302" s="1" t="str">
        <f>'r_in_502a.02 winter impacts'!F50</f>
        <v>Parts_RT_Conts_RCT_picnic</v>
      </c>
      <c r="G302" s="1">
        <f>'r_in_502a.02 winter impacts'!G50</f>
        <v>4</v>
      </c>
      <c r="H302" s="1">
        <f>'r_in_502a.02 winter impacts'!H50</f>
        <v>1.6448559053448599</v>
      </c>
      <c r="I302" s="1">
        <f>'r_in_502a.02 winter impacts'!I50</f>
        <v>0.935824322458919</v>
      </c>
      <c r="J302" s="1" t="str">
        <f>'r_in_502a.02 winter impacts'!J50</f>
        <v>Off-Peak</v>
      </c>
      <c r="K302" s="1" t="str">
        <f>'r_in_502a.02 winter impacts'!K50</f>
        <v>Combined Impact</v>
      </c>
      <c r="L302" s="1" t="str">
        <f>'r_in_502a.02 winter impacts'!L50</f>
        <v>picnic</v>
      </c>
      <c r="N302" s="1" t="str">
        <f t="shared" si="13"/>
        <v>picnic</v>
      </c>
      <c r="O302" s="1" t="str">
        <f t="shared" si="14"/>
        <v>Parts_RT_Conts_RCT</v>
      </c>
      <c r="Q302" s="1" t="str">
        <f t="shared" si="12"/>
        <v>picnic_Parts_RT_Conts_RCT_Winter_Combined Impact_picnic_Off-Peak</v>
      </c>
    </row>
    <row r="303" spans="1:17" x14ac:dyDescent="0.2">
      <c r="A303" s="1">
        <f>'r_in_502a.02 winter impacts'!A51</f>
        <v>-0.47675176387081702</v>
      </c>
      <c r="B303" s="1">
        <f>'r_in_502a.02 winter impacts'!B51</f>
        <v>0.25078201463767003</v>
      </c>
      <c r="C303" s="1">
        <f>'r_in_502a.02 winter impacts'!C51</f>
        <v>5.72945275984982E-2</v>
      </c>
      <c r="D303" s="1" t="str">
        <f>'r_in_502a.02 winter impacts'!D51</f>
        <v>total_attendee_impact_picnic</v>
      </c>
      <c r="E303" s="1" t="str">
        <f>'r_in_502a.02 winter impacts'!E51</f>
        <v>Winter</v>
      </c>
      <c r="F303" s="1" t="str">
        <f>'r_in_502a.02 winter impacts'!F51</f>
        <v>Parts_RT_Conts_RCT_picnic</v>
      </c>
      <c r="G303" s="1">
        <f>'r_in_502a.02 winter impacts'!G51</f>
        <v>4</v>
      </c>
      <c r="H303" s="1">
        <f>'r_in_502a.02 winter impacts'!H51</f>
        <v>1.6448559053448599</v>
      </c>
      <c r="I303" s="1">
        <f>'r_in_502a.02 winter impacts'!I51</f>
        <v>0.41250027773105202</v>
      </c>
      <c r="J303" s="1" t="str">
        <f>'r_in_502a.02 winter impacts'!J51</f>
        <v>On-Peak</v>
      </c>
      <c r="K303" s="1" t="str">
        <f>'r_in_502a.02 winter impacts'!K51</f>
        <v>Combined Impact</v>
      </c>
      <c r="L303" s="1" t="str">
        <f>'r_in_502a.02 winter impacts'!L51</f>
        <v>picnic</v>
      </c>
      <c r="N303" s="1" t="str">
        <f t="shared" si="13"/>
        <v>picnic</v>
      </c>
      <c r="O303" s="1" t="str">
        <f t="shared" si="14"/>
        <v>Parts_RT_Conts_RCT</v>
      </c>
      <c r="Q303" s="1" t="str">
        <f t="shared" si="12"/>
        <v>picnic_Parts_RT_Conts_RCT_Winter_Combined Impact_picnic_On-Peak</v>
      </c>
    </row>
    <row r="304" spans="1:17" x14ac:dyDescent="0.2">
      <c r="A304" s="1">
        <f>'r_in_502a.02 winter impacts'!A52</f>
        <v>-0.68577726592799304</v>
      </c>
      <c r="B304" s="1">
        <f>'r_in_502a.02 winter impacts'!B52</f>
        <v>0.91050484580753399</v>
      </c>
      <c r="C304" s="1">
        <f>'r_in_502a.02 winter impacts'!C52</f>
        <v>0.45133989221193599</v>
      </c>
      <c r="D304" s="1" t="str">
        <f>'r_in_502a.02 winter impacts'!D52</f>
        <v>total_attendee_impact_picnic</v>
      </c>
      <c r="E304" s="1" t="str">
        <f>'r_in_502a.02 winter impacts'!E52</f>
        <v>Winter</v>
      </c>
      <c r="F304" s="1" t="str">
        <f>'r_in_502a.02 winter impacts'!F52</f>
        <v>Parts_RT_Conts_RCT_picnic</v>
      </c>
      <c r="G304" s="1">
        <f>'r_in_502a.02 winter impacts'!G52</f>
        <v>4</v>
      </c>
      <c r="H304" s="1">
        <f>'r_in_502a.02 winter impacts'!H52</f>
        <v>1.6448559053448599</v>
      </c>
      <c r="I304" s="1">
        <f>'r_in_502a.02 winter impacts'!I52</f>
        <v>1.4976492724716299</v>
      </c>
      <c r="J304" s="1" t="str">
        <f>'r_in_502a.02 winter impacts'!J52</f>
        <v>Weekend Off-Peak</v>
      </c>
      <c r="K304" s="1" t="str">
        <f>'r_in_502a.02 winter impacts'!K52</f>
        <v>Combined Impact</v>
      </c>
      <c r="L304" s="1" t="str">
        <f>'r_in_502a.02 winter impacts'!L52</f>
        <v>picnic</v>
      </c>
      <c r="N304" s="1" t="str">
        <f t="shared" si="13"/>
        <v>picnic</v>
      </c>
      <c r="O304" s="1" t="str">
        <f t="shared" si="14"/>
        <v>Parts_RT_Conts_RCT</v>
      </c>
      <c r="Q304" s="1" t="str">
        <f t="shared" si="12"/>
        <v>picnic_Parts_RT_Conts_RCT_Winter_Combined Impact_picnic_Weekend Off-Peak</v>
      </c>
    </row>
    <row r="305" spans="1:17" x14ac:dyDescent="0.2">
      <c r="A305" s="1">
        <f>'r_in_502a.02 winter impacts'!A53</f>
        <v>-4.2466646608619901E-2</v>
      </c>
      <c r="B305" s="1">
        <f>'r_in_502a.02 winter impacts'!B53</f>
        <v>8.6194026355467204E-2</v>
      </c>
      <c r="C305" s="1">
        <f>'r_in_502a.02 winter impacts'!C53</f>
        <v>0.622234169483319</v>
      </c>
      <c r="D305" s="1" t="str">
        <f>'r_in_502a.02 winter impacts'!D53</f>
        <v>tou_period_fMid-Peak:participant:rt_dum</v>
      </c>
      <c r="E305" s="1" t="str">
        <f>'r_in_502a.02 winter impacts'!E53</f>
        <v>Winter</v>
      </c>
      <c r="F305" s="1" t="str">
        <f>'r_in_502a.02 winter impacts'!F53</f>
        <v>Parts_RT_Conts_RCT_all</v>
      </c>
      <c r="G305" s="1">
        <f>'r_in_502a.02 winter impacts'!G53</f>
        <v>5</v>
      </c>
      <c r="H305" s="1">
        <f>'r_in_502a.02 winter impacts'!H53</f>
        <v>1.6448559053857399</v>
      </c>
      <c r="I305" s="1">
        <f>'r_in_502a.02 winter impacts'!I53</f>
        <v>0.14177675325976499</v>
      </c>
      <c r="J305" s="1" t="str">
        <f>'r_in_502a.02 winter impacts'!J53</f>
        <v>Mid-Peak</v>
      </c>
      <c r="K305" s="1" t="str">
        <f>'r_in_502a.02 winter impacts'!K53</f>
        <v>Base Impact</v>
      </c>
      <c r="L305" s="1" t="str">
        <f>'r_in_502a.02 winter impacts'!L53</f>
        <v>no_event</v>
      </c>
      <c r="N305" s="1" t="str">
        <f t="shared" si="13"/>
        <v>all</v>
      </c>
      <c r="O305" s="1" t="str">
        <f t="shared" si="14"/>
        <v>Parts_RT_Conts_RCT</v>
      </c>
      <c r="Q305" s="1" t="str">
        <f t="shared" si="12"/>
        <v>all_Parts_RT_Conts_RCT_Winter_Base Impact_no_event_Mid-Peak</v>
      </c>
    </row>
    <row r="306" spans="1:17" x14ac:dyDescent="0.2">
      <c r="A306" s="1">
        <f>'r_in_502a.02 winter impacts'!A54</f>
        <v>-9.0471353752672498E-2</v>
      </c>
      <c r="B306" s="1">
        <f>'r_in_502a.02 winter impacts'!B54</f>
        <v>0.162605110766084</v>
      </c>
      <c r="C306" s="1">
        <f>'r_in_502a.02 winter impacts'!C54</f>
        <v>0.57794657741743904</v>
      </c>
      <c r="D306" s="1" t="str">
        <f>'r_in_502a.02 winter impacts'!D54</f>
        <v>tou_period_fOff-Peak:participant:rt_dum</v>
      </c>
      <c r="E306" s="1" t="str">
        <f>'r_in_502a.02 winter impacts'!E54</f>
        <v>Winter</v>
      </c>
      <c r="F306" s="1" t="str">
        <f>'r_in_502a.02 winter impacts'!F54</f>
        <v>Parts_RT_Conts_RCT_all</v>
      </c>
      <c r="G306" s="1">
        <f>'r_in_502a.02 winter impacts'!G54</f>
        <v>5</v>
      </c>
      <c r="H306" s="1">
        <f>'r_in_502a.02 winter impacts'!H54</f>
        <v>1.6448559053857399</v>
      </c>
      <c r="I306" s="1">
        <f>'r_in_502a.02 winter impacts'!I54</f>
        <v>0.26746197668949701</v>
      </c>
      <c r="J306" s="1" t="str">
        <f>'r_in_502a.02 winter impacts'!J54</f>
        <v>Off-Peak</v>
      </c>
      <c r="K306" s="1" t="str">
        <f>'r_in_502a.02 winter impacts'!K54</f>
        <v>Base Impact</v>
      </c>
      <c r="L306" s="1" t="str">
        <f>'r_in_502a.02 winter impacts'!L54</f>
        <v>no_event</v>
      </c>
      <c r="N306" s="1" t="str">
        <f t="shared" si="13"/>
        <v>all</v>
      </c>
      <c r="O306" s="1" t="str">
        <f t="shared" si="14"/>
        <v>Parts_RT_Conts_RCT</v>
      </c>
      <c r="Q306" s="1" t="str">
        <f t="shared" si="12"/>
        <v>all_Parts_RT_Conts_RCT_Winter_Base Impact_no_event_Off-Peak</v>
      </c>
    </row>
    <row r="307" spans="1:17" x14ac:dyDescent="0.2">
      <c r="A307" s="1">
        <f>'r_in_502a.02 winter impacts'!A55</f>
        <v>-8.5243637411430095E-2</v>
      </c>
      <c r="B307" s="1">
        <f>'r_in_502a.02 winter impacts'!B55</f>
        <v>8.3225570742475705E-2</v>
      </c>
      <c r="C307" s="1">
        <f>'r_in_502a.02 winter impacts'!C55</f>
        <v>0.30571844871689502</v>
      </c>
      <c r="D307" s="1" t="str">
        <f>'r_in_502a.02 winter impacts'!D55</f>
        <v>tou_period_fOn-Peak:participant:rt_dum</v>
      </c>
      <c r="E307" s="1" t="str">
        <f>'r_in_502a.02 winter impacts'!E55</f>
        <v>Winter</v>
      </c>
      <c r="F307" s="1" t="str">
        <f>'r_in_502a.02 winter impacts'!F55</f>
        <v>Parts_RT_Conts_RCT_all</v>
      </c>
      <c r="G307" s="1">
        <f>'r_in_502a.02 winter impacts'!G55</f>
        <v>5</v>
      </c>
      <c r="H307" s="1">
        <f>'r_in_502a.02 winter impacts'!H55</f>
        <v>1.6448559053857399</v>
      </c>
      <c r="I307" s="1">
        <f>'r_in_502a.02 winter impacts'!I55</f>
        <v>0.13689407151485999</v>
      </c>
      <c r="J307" s="1" t="str">
        <f>'r_in_502a.02 winter impacts'!J55</f>
        <v>On-Peak</v>
      </c>
      <c r="K307" s="1" t="str">
        <f>'r_in_502a.02 winter impacts'!K55</f>
        <v>Base Impact</v>
      </c>
      <c r="L307" s="1" t="str">
        <f>'r_in_502a.02 winter impacts'!L55</f>
        <v>no_event</v>
      </c>
      <c r="N307" s="1" t="str">
        <f t="shared" si="13"/>
        <v>all</v>
      </c>
      <c r="O307" s="1" t="str">
        <f t="shared" si="14"/>
        <v>Parts_RT_Conts_RCT</v>
      </c>
      <c r="Q307" s="1" t="str">
        <f t="shared" si="12"/>
        <v>all_Parts_RT_Conts_RCT_Winter_Base Impact_no_event_On-Peak</v>
      </c>
    </row>
    <row r="308" spans="1:17" x14ac:dyDescent="0.2">
      <c r="A308" s="1">
        <f>'r_in_502a.02 winter impacts'!A56</f>
        <v>0.119681500399251</v>
      </c>
      <c r="B308" s="1">
        <f>'r_in_502a.02 winter impacts'!B56</f>
        <v>0.32545773312108001</v>
      </c>
      <c r="C308" s="1">
        <f>'r_in_502a.02 winter impacts'!C56</f>
        <v>0.713072558397576</v>
      </c>
      <c r="D308" s="1" t="str">
        <f>'r_in_502a.02 winter impacts'!D56</f>
        <v>tou_period_fWeekend Off-Peak:participant:rt_dum</v>
      </c>
      <c r="E308" s="1" t="str">
        <f>'r_in_502a.02 winter impacts'!E56</f>
        <v>Winter</v>
      </c>
      <c r="F308" s="1" t="str">
        <f>'r_in_502a.02 winter impacts'!F56</f>
        <v>Parts_RT_Conts_RCT_all</v>
      </c>
      <c r="G308" s="1">
        <f>'r_in_502a.02 winter impacts'!G56</f>
        <v>5</v>
      </c>
      <c r="H308" s="1">
        <f>'r_in_502a.02 winter impacts'!H56</f>
        <v>1.6448559053857399</v>
      </c>
      <c r="I308" s="1">
        <f>'r_in_502a.02 winter impacts'!I56</f>
        <v>0.53533107427766602</v>
      </c>
      <c r="J308" s="1" t="str">
        <f>'r_in_502a.02 winter impacts'!J56</f>
        <v>Weekend Off-Peak</v>
      </c>
      <c r="K308" s="1" t="str">
        <f>'r_in_502a.02 winter impacts'!K56</f>
        <v>Base Impact</v>
      </c>
      <c r="L308" s="1" t="str">
        <f>'r_in_502a.02 winter impacts'!L56</f>
        <v>no_event</v>
      </c>
      <c r="N308" s="1" t="str">
        <f t="shared" si="13"/>
        <v>all</v>
      </c>
      <c r="O308" s="1" t="str">
        <f t="shared" si="14"/>
        <v>Parts_RT_Conts_RCT</v>
      </c>
      <c r="Q308" s="1" t="str">
        <f t="shared" si="12"/>
        <v>all_Parts_RT_Conts_RCT_Winter_Base Impact_no_event_Weekend Off-Peak</v>
      </c>
    </row>
    <row r="309" spans="1:17" x14ac:dyDescent="0.2">
      <c r="A309" s="1">
        <f>'r_in_502a.02 winter impacts'!A57</f>
        <v>-0.27216774140185501</v>
      </c>
      <c r="B309" s="1">
        <f>'r_in_502a.02 winter impacts'!B57</f>
        <v>0.25846903999695298</v>
      </c>
      <c r="C309" s="1">
        <f>'r_in_502a.02 winter impacts'!C57</f>
        <v>0.29234165217921798</v>
      </c>
      <c r="D309" s="1" t="str">
        <f>'r_in_502a.02 winter impacts'!D57</f>
        <v>tou_period_fMid-Peak:participant:rt_dum:focus_grp_engage_dummy</v>
      </c>
      <c r="E309" s="1" t="str">
        <f>'r_in_502a.02 winter impacts'!E57</f>
        <v>Winter</v>
      </c>
      <c r="F309" s="1" t="str">
        <f>'r_in_502a.02 winter impacts'!F57</f>
        <v>Parts_RT_Conts_RCT_all</v>
      </c>
      <c r="G309" s="1">
        <f>'r_in_502a.02 winter impacts'!G57</f>
        <v>5</v>
      </c>
      <c r="H309" s="1">
        <f>'r_in_502a.02 winter impacts'!H57</f>
        <v>1.6448559053857399</v>
      </c>
      <c r="I309" s="1">
        <f>'r_in_502a.02 winter impacts'!I57</f>
        <v>0.425144326798371</v>
      </c>
      <c r="J309" s="1" t="str">
        <f>'r_in_502a.02 winter impacts'!J57</f>
        <v>Mid-Peak</v>
      </c>
      <c r="K309" s="1" t="str">
        <f>'r_in_502a.02 winter impacts'!K57</f>
        <v>focus_grp_engage_dummy</v>
      </c>
      <c r="L309" s="1" t="str">
        <f>'r_in_502a.02 winter impacts'!L57</f>
        <v>focus_grp</v>
      </c>
      <c r="N309" s="1" t="str">
        <f t="shared" si="13"/>
        <v>all</v>
      </c>
      <c r="O309" s="1" t="str">
        <f t="shared" si="14"/>
        <v>Parts_RT_Conts_RCT</v>
      </c>
      <c r="Q309" s="1" t="str">
        <f t="shared" si="12"/>
        <v>all_Parts_RT_Conts_RCT_Winter_focus_grp_engage_dummy_focus_grp_Mid-Peak</v>
      </c>
    </row>
    <row r="310" spans="1:17" x14ac:dyDescent="0.2">
      <c r="A310" s="1">
        <f>'r_in_502a.02 winter impacts'!A58</f>
        <v>0.37440374749334099</v>
      </c>
      <c r="B310" s="1">
        <f>'r_in_502a.02 winter impacts'!B58</f>
        <v>0.52308051743480299</v>
      </c>
      <c r="C310" s="1">
        <f>'r_in_502a.02 winter impacts'!C58</f>
        <v>0.474135511892807</v>
      </c>
      <c r="D310" s="1" t="str">
        <f>'r_in_502a.02 winter impacts'!D58</f>
        <v>tou_period_fOff-Peak:participant:rt_dum:focus_grp_engage_dummy</v>
      </c>
      <c r="E310" s="1" t="str">
        <f>'r_in_502a.02 winter impacts'!E58</f>
        <v>Winter</v>
      </c>
      <c r="F310" s="1" t="str">
        <f>'r_in_502a.02 winter impacts'!F58</f>
        <v>Parts_RT_Conts_RCT_all</v>
      </c>
      <c r="G310" s="1">
        <f>'r_in_502a.02 winter impacts'!G58</f>
        <v>5</v>
      </c>
      <c r="H310" s="1">
        <f>'r_in_502a.02 winter impacts'!H58</f>
        <v>1.6448559053857399</v>
      </c>
      <c r="I310" s="1">
        <f>'r_in_502a.02 winter impacts'!I58</f>
        <v>0.86039207809486495</v>
      </c>
      <c r="J310" s="1" t="str">
        <f>'r_in_502a.02 winter impacts'!J58</f>
        <v>Off-Peak</v>
      </c>
      <c r="K310" s="1" t="str">
        <f>'r_in_502a.02 winter impacts'!K58</f>
        <v>focus_grp_engage_dummy</v>
      </c>
      <c r="L310" s="1" t="str">
        <f>'r_in_502a.02 winter impacts'!L58</f>
        <v>focus_grp</v>
      </c>
      <c r="N310" s="1" t="str">
        <f t="shared" si="13"/>
        <v>all</v>
      </c>
      <c r="O310" s="1" t="str">
        <f t="shared" si="14"/>
        <v>Parts_RT_Conts_RCT</v>
      </c>
      <c r="Q310" s="1" t="str">
        <f t="shared" si="12"/>
        <v>all_Parts_RT_Conts_RCT_Winter_focus_grp_engage_dummy_focus_grp_Off-Peak</v>
      </c>
    </row>
    <row r="311" spans="1:17" x14ac:dyDescent="0.2">
      <c r="A311" s="1">
        <f>'r_in_502a.02 winter impacts'!A59</f>
        <v>-7.8224066776664096E-3</v>
      </c>
      <c r="B311" s="1">
        <f>'r_in_502a.02 winter impacts'!B59</f>
        <v>0.24498770441970899</v>
      </c>
      <c r="C311" s="1">
        <f>'r_in_502a.02 winter impacts'!C59</f>
        <v>0.97452804893675704</v>
      </c>
      <c r="D311" s="1" t="str">
        <f>'r_in_502a.02 winter impacts'!D59</f>
        <v>tou_period_fOn-Peak:participant:rt_dum:focus_grp_engage_dummy</v>
      </c>
      <c r="E311" s="1" t="str">
        <f>'r_in_502a.02 winter impacts'!E59</f>
        <v>Winter</v>
      </c>
      <c r="F311" s="1" t="str">
        <f>'r_in_502a.02 winter impacts'!F59</f>
        <v>Parts_RT_Conts_RCT_all</v>
      </c>
      <c r="G311" s="1">
        <f>'r_in_502a.02 winter impacts'!G59</f>
        <v>5</v>
      </c>
      <c r="H311" s="1">
        <f>'r_in_502a.02 winter impacts'!H59</f>
        <v>1.6448559053857399</v>
      </c>
      <c r="I311" s="1">
        <f>'r_in_502a.02 winter impacts'!I59</f>
        <v>0.40296947236165498</v>
      </c>
      <c r="J311" s="1" t="str">
        <f>'r_in_502a.02 winter impacts'!J59</f>
        <v>On-Peak</v>
      </c>
      <c r="K311" s="1" t="str">
        <f>'r_in_502a.02 winter impacts'!K59</f>
        <v>focus_grp_engage_dummy</v>
      </c>
      <c r="L311" s="1" t="str">
        <f>'r_in_502a.02 winter impacts'!L59</f>
        <v>focus_grp</v>
      </c>
      <c r="N311" s="1" t="str">
        <f t="shared" si="13"/>
        <v>all</v>
      </c>
      <c r="O311" s="1" t="str">
        <f t="shared" si="14"/>
        <v>Parts_RT_Conts_RCT</v>
      </c>
      <c r="Q311" s="1" t="str">
        <f t="shared" si="12"/>
        <v>all_Parts_RT_Conts_RCT_Winter_focus_grp_engage_dummy_focus_grp_On-Peak</v>
      </c>
    </row>
    <row r="312" spans="1:17" x14ac:dyDescent="0.2">
      <c r="A312" s="1">
        <f>'r_in_502a.02 winter impacts'!A60</f>
        <v>0.48861550425863398</v>
      </c>
      <c r="B312" s="1">
        <f>'r_in_502a.02 winter impacts'!B60</f>
        <v>1.12025036559726</v>
      </c>
      <c r="C312" s="1">
        <f>'r_in_502a.02 winter impacts'!C60</f>
        <v>0.66271618688572997</v>
      </c>
      <c r="D312" s="1" t="str">
        <f>'r_in_502a.02 winter impacts'!D60</f>
        <v>tou_period_fWeekend Off-Peak:participant:rt_dum:focus_grp_engage_dummy</v>
      </c>
      <c r="E312" s="1" t="str">
        <f>'r_in_502a.02 winter impacts'!E60</f>
        <v>Winter</v>
      </c>
      <c r="F312" s="1" t="str">
        <f>'r_in_502a.02 winter impacts'!F60</f>
        <v>Parts_RT_Conts_RCT_all</v>
      </c>
      <c r="G312" s="1">
        <f>'r_in_502a.02 winter impacts'!G60</f>
        <v>5</v>
      </c>
      <c r="H312" s="1">
        <f>'r_in_502a.02 winter impacts'!H60</f>
        <v>1.6448559053857399</v>
      </c>
      <c r="I312" s="1">
        <f>'r_in_502a.02 winter impacts'!I60</f>
        <v>1.84265042936319</v>
      </c>
      <c r="J312" s="1" t="str">
        <f>'r_in_502a.02 winter impacts'!J60</f>
        <v>Weekend Off-Peak</v>
      </c>
      <c r="K312" s="1" t="str">
        <f>'r_in_502a.02 winter impacts'!K60</f>
        <v>focus_grp_engage_dummy</v>
      </c>
      <c r="L312" s="1" t="str">
        <f>'r_in_502a.02 winter impacts'!L60</f>
        <v>focus_grp</v>
      </c>
      <c r="N312" s="1" t="str">
        <f t="shared" si="13"/>
        <v>all</v>
      </c>
      <c r="O312" s="1" t="str">
        <f t="shared" si="14"/>
        <v>Parts_RT_Conts_RCT</v>
      </c>
      <c r="Q312" s="1" t="str">
        <f t="shared" si="12"/>
        <v>all_Parts_RT_Conts_RCT_Winter_focus_grp_engage_dummy_focus_grp_Weekend Off-Peak</v>
      </c>
    </row>
    <row r="313" spans="1:17" x14ac:dyDescent="0.2">
      <c r="A313" s="1">
        <f>'r_in_502a.02 winter impacts'!A61</f>
        <v>0.117471501613976</v>
      </c>
      <c r="B313" s="1">
        <f>'r_in_502a.02 winter impacts'!B61</f>
        <v>0.14544860151242001</v>
      </c>
      <c r="C313" s="1">
        <f>'r_in_502a.02 winter impacts'!C61</f>
        <v>0.41929262492102198</v>
      </c>
      <c r="D313" s="1" t="str">
        <f>'r_in_502a.02 winter impacts'!D61</f>
        <v>tou_period_fMid-Peak:participant:rt_dum:ko_breakfast_engage_dummy</v>
      </c>
      <c r="E313" s="1" t="str">
        <f>'r_in_502a.02 winter impacts'!E61</f>
        <v>Winter</v>
      </c>
      <c r="F313" s="1" t="str">
        <f>'r_in_502a.02 winter impacts'!F61</f>
        <v>Parts_RT_Conts_RCT_all</v>
      </c>
      <c r="G313" s="1">
        <f>'r_in_502a.02 winter impacts'!G61</f>
        <v>5</v>
      </c>
      <c r="H313" s="1">
        <f>'r_in_502a.02 winter impacts'!H61</f>
        <v>1.6448559053857399</v>
      </c>
      <c r="I313" s="1">
        <f>'r_in_502a.02 winter impacts'!I61</f>
        <v>0.23924199112780201</v>
      </c>
      <c r="J313" s="1" t="str">
        <f>'r_in_502a.02 winter impacts'!J61</f>
        <v>Mid-Peak</v>
      </c>
      <c r="K313" s="1" t="str">
        <f>'r_in_502a.02 winter impacts'!K61</f>
        <v>ko_breakfast_engage_dummy</v>
      </c>
      <c r="L313" s="1" t="str">
        <f>'r_in_502a.02 winter impacts'!L61</f>
        <v>ko_breakfast</v>
      </c>
      <c r="N313" s="1" t="str">
        <f t="shared" si="13"/>
        <v>all</v>
      </c>
      <c r="O313" s="1" t="str">
        <f t="shared" si="14"/>
        <v>Parts_RT_Conts_RCT</v>
      </c>
      <c r="Q313" s="1" t="str">
        <f t="shared" si="12"/>
        <v>all_Parts_RT_Conts_RCT_Winter_ko_breakfast_engage_dummy_ko_breakfast_Mid-Peak</v>
      </c>
    </row>
    <row r="314" spans="1:17" x14ac:dyDescent="0.2">
      <c r="A314" s="1">
        <f>'r_in_502a.02 winter impacts'!A62</f>
        <v>0.24706679489550701</v>
      </c>
      <c r="B314" s="1">
        <f>'r_in_502a.02 winter impacts'!B62</f>
        <v>0.32933183333940402</v>
      </c>
      <c r="C314" s="1">
        <f>'r_in_502a.02 winter impacts'!C62</f>
        <v>0.45313076786622503</v>
      </c>
      <c r="D314" s="1" t="str">
        <f>'r_in_502a.02 winter impacts'!D62</f>
        <v>tou_period_fOff-Peak:participant:rt_dum:ko_breakfast_engage_dummy</v>
      </c>
      <c r="E314" s="1" t="str">
        <f>'r_in_502a.02 winter impacts'!E62</f>
        <v>Winter</v>
      </c>
      <c r="F314" s="1" t="str">
        <f>'r_in_502a.02 winter impacts'!F62</f>
        <v>Parts_RT_Conts_RCT_all</v>
      </c>
      <c r="G314" s="1">
        <f>'r_in_502a.02 winter impacts'!G62</f>
        <v>5</v>
      </c>
      <c r="H314" s="1">
        <f>'r_in_502a.02 winter impacts'!H62</f>
        <v>1.6448559053857399</v>
      </c>
      <c r="I314" s="1">
        <f>'r_in_502a.02 winter impacts'!I62</f>
        <v>0.54170341089983198</v>
      </c>
      <c r="J314" s="1" t="str">
        <f>'r_in_502a.02 winter impacts'!J62</f>
        <v>Off-Peak</v>
      </c>
      <c r="K314" s="1" t="str">
        <f>'r_in_502a.02 winter impacts'!K62</f>
        <v>ko_breakfast_engage_dummy</v>
      </c>
      <c r="L314" s="1" t="str">
        <f>'r_in_502a.02 winter impacts'!L62</f>
        <v>ko_breakfast</v>
      </c>
      <c r="N314" s="1" t="str">
        <f t="shared" si="13"/>
        <v>all</v>
      </c>
      <c r="O314" s="1" t="str">
        <f t="shared" si="14"/>
        <v>Parts_RT_Conts_RCT</v>
      </c>
      <c r="Q314" s="1" t="str">
        <f t="shared" si="12"/>
        <v>all_Parts_RT_Conts_RCT_Winter_ko_breakfast_engage_dummy_ko_breakfast_Off-Peak</v>
      </c>
    </row>
    <row r="315" spans="1:17" x14ac:dyDescent="0.2">
      <c r="A315" s="1">
        <f>'r_in_502a.02 winter impacts'!A63</f>
        <v>0.19804689589681401</v>
      </c>
      <c r="B315" s="1">
        <f>'r_in_502a.02 winter impacts'!B63</f>
        <v>0.14641009364786001</v>
      </c>
      <c r="C315" s="1">
        <f>'r_in_502a.02 winter impacts'!C63</f>
        <v>0.17615639607945299</v>
      </c>
      <c r="D315" s="1" t="str">
        <f>'r_in_502a.02 winter impacts'!D63</f>
        <v>tou_period_fOn-Peak:participant:rt_dum:ko_breakfast_engage_dummy</v>
      </c>
      <c r="E315" s="1" t="str">
        <f>'r_in_502a.02 winter impacts'!E63</f>
        <v>Winter</v>
      </c>
      <c r="F315" s="1" t="str">
        <f>'r_in_502a.02 winter impacts'!F63</f>
        <v>Parts_RT_Conts_RCT_all</v>
      </c>
      <c r="G315" s="1">
        <f>'r_in_502a.02 winter impacts'!G63</f>
        <v>5</v>
      </c>
      <c r="H315" s="1">
        <f>'r_in_502a.02 winter impacts'!H63</f>
        <v>1.6448559053857399</v>
      </c>
      <c r="I315" s="1">
        <f>'r_in_502a.02 winter impacts'!I63</f>
        <v>0.240823507144761</v>
      </c>
      <c r="J315" s="1" t="str">
        <f>'r_in_502a.02 winter impacts'!J63</f>
        <v>On-Peak</v>
      </c>
      <c r="K315" s="1" t="str">
        <f>'r_in_502a.02 winter impacts'!K63</f>
        <v>ko_breakfast_engage_dummy</v>
      </c>
      <c r="L315" s="1" t="str">
        <f>'r_in_502a.02 winter impacts'!L63</f>
        <v>ko_breakfast</v>
      </c>
      <c r="N315" s="1" t="str">
        <f t="shared" si="13"/>
        <v>all</v>
      </c>
      <c r="O315" s="1" t="str">
        <f t="shared" si="14"/>
        <v>Parts_RT_Conts_RCT</v>
      </c>
      <c r="Q315" s="1" t="str">
        <f t="shared" si="12"/>
        <v>all_Parts_RT_Conts_RCT_Winter_ko_breakfast_engage_dummy_ko_breakfast_On-Peak</v>
      </c>
    </row>
    <row r="316" spans="1:17" x14ac:dyDescent="0.2">
      <c r="A316" s="1">
        <f>'r_in_502a.02 winter impacts'!A64</f>
        <v>0.79090152617805198</v>
      </c>
      <c r="B316" s="1">
        <f>'r_in_502a.02 winter impacts'!B64</f>
        <v>0.667710752984365</v>
      </c>
      <c r="C316" s="1">
        <f>'r_in_502a.02 winter impacts'!C64</f>
        <v>0.23621671971018399</v>
      </c>
      <c r="D316" s="1" t="str">
        <f>'r_in_502a.02 winter impacts'!D64</f>
        <v>tou_period_fWeekend Off-Peak:participant:rt_dum:ko_breakfast_engage_dummy</v>
      </c>
      <c r="E316" s="1" t="str">
        <f>'r_in_502a.02 winter impacts'!E64</f>
        <v>Winter</v>
      </c>
      <c r="F316" s="1" t="str">
        <f>'r_in_502a.02 winter impacts'!F64</f>
        <v>Parts_RT_Conts_RCT_all</v>
      </c>
      <c r="G316" s="1">
        <f>'r_in_502a.02 winter impacts'!G64</f>
        <v>5</v>
      </c>
      <c r="H316" s="1">
        <f>'r_in_502a.02 winter impacts'!H64</f>
        <v>1.6448559053857399</v>
      </c>
      <c r="I316" s="1">
        <f>'r_in_502a.02 winter impacts'!I64</f>
        <v>1.09828797513589</v>
      </c>
      <c r="J316" s="1" t="str">
        <f>'r_in_502a.02 winter impacts'!J64</f>
        <v>Weekend Off-Peak</v>
      </c>
      <c r="K316" s="1" t="str">
        <f>'r_in_502a.02 winter impacts'!K64</f>
        <v>ko_breakfast_engage_dummy</v>
      </c>
      <c r="L316" s="1" t="str">
        <f>'r_in_502a.02 winter impacts'!L64</f>
        <v>ko_breakfast</v>
      </c>
      <c r="N316" s="1" t="str">
        <f t="shared" si="13"/>
        <v>all</v>
      </c>
      <c r="O316" s="1" t="str">
        <f t="shared" si="14"/>
        <v>Parts_RT_Conts_RCT</v>
      </c>
      <c r="Q316" s="1" t="str">
        <f t="shared" si="12"/>
        <v>all_Parts_RT_Conts_RCT_Winter_ko_breakfast_engage_dummy_ko_breakfast_Weekend Off-Peak</v>
      </c>
    </row>
    <row r="317" spans="1:17" x14ac:dyDescent="0.2">
      <c r="A317" s="1">
        <f>'r_in_502a.02 winter impacts'!A65</f>
        <v>-3.7376215403751897E-2</v>
      </c>
      <c r="B317" s="1">
        <f>'r_in_502a.02 winter impacts'!B65</f>
        <v>0.21626877315062101</v>
      </c>
      <c r="C317" s="1">
        <f>'r_in_502a.02 winter impacts'!C65</f>
        <v>0.86279062008118301</v>
      </c>
      <c r="D317" s="1" t="str">
        <f>'r_in_502a.02 winter impacts'!D65</f>
        <v>tou_period_fMid-Peak:participant:rt_dum:open_house_engage_dummy</v>
      </c>
      <c r="E317" s="1" t="str">
        <f>'r_in_502a.02 winter impacts'!E65</f>
        <v>Winter</v>
      </c>
      <c r="F317" s="1" t="str">
        <f>'r_in_502a.02 winter impacts'!F65</f>
        <v>Parts_RT_Conts_RCT_all</v>
      </c>
      <c r="G317" s="1">
        <f>'r_in_502a.02 winter impacts'!G65</f>
        <v>5</v>
      </c>
      <c r="H317" s="1">
        <f>'r_in_502a.02 winter impacts'!H65</f>
        <v>1.6448559053857399</v>
      </c>
      <c r="I317" s="1">
        <f>'r_in_502a.02 winter impacts'!I65</f>
        <v>0.35573096866732901</v>
      </c>
      <c r="J317" s="1" t="str">
        <f>'r_in_502a.02 winter impacts'!J65</f>
        <v>Mid-Peak</v>
      </c>
      <c r="K317" s="1" t="str">
        <f>'r_in_502a.02 winter impacts'!K65</f>
        <v>open_house_engage_dummy</v>
      </c>
      <c r="L317" s="1" t="str">
        <f>'r_in_502a.02 winter impacts'!L65</f>
        <v>open_house</v>
      </c>
      <c r="N317" s="1" t="str">
        <f t="shared" si="13"/>
        <v>all</v>
      </c>
      <c r="O317" s="1" t="str">
        <f t="shared" si="14"/>
        <v>Parts_RT_Conts_RCT</v>
      </c>
      <c r="Q317" s="1" t="str">
        <f t="shared" si="12"/>
        <v>all_Parts_RT_Conts_RCT_Winter_open_house_engage_dummy_open_house_Mid-Peak</v>
      </c>
    </row>
    <row r="318" spans="1:17" x14ac:dyDescent="0.2">
      <c r="A318" s="1">
        <f>'r_in_502a.02 winter impacts'!A66</f>
        <v>3.2664740249502698E-3</v>
      </c>
      <c r="B318" s="1">
        <f>'r_in_502a.02 winter impacts'!B66</f>
        <v>0.36771437315962402</v>
      </c>
      <c r="C318" s="1">
        <f>'r_in_502a.02 winter impacts'!C66</f>
        <v>0.99291234139342799</v>
      </c>
      <c r="D318" s="1" t="str">
        <f>'r_in_502a.02 winter impacts'!D66</f>
        <v>tou_period_fOff-Peak:participant:rt_dum:open_house_engage_dummy</v>
      </c>
      <c r="E318" s="1" t="str">
        <f>'r_in_502a.02 winter impacts'!E66</f>
        <v>Winter</v>
      </c>
      <c r="F318" s="1" t="str">
        <f>'r_in_502a.02 winter impacts'!F66</f>
        <v>Parts_RT_Conts_RCT_all</v>
      </c>
      <c r="G318" s="1">
        <f>'r_in_502a.02 winter impacts'!G66</f>
        <v>5</v>
      </c>
      <c r="H318" s="1">
        <f>'r_in_502a.02 winter impacts'!H66</f>
        <v>1.6448559053857399</v>
      </c>
      <c r="I318" s="1">
        <f>'r_in_502a.02 winter impacts'!I66</f>
        <v>0.60483715818682304</v>
      </c>
      <c r="J318" s="1" t="str">
        <f>'r_in_502a.02 winter impacts'!J66</f>
        <v>Off-Peak</v>
      </c>
      <c r="K318" s="1" t="str">
        <f>'r_in_502a.02 winter impacts'!K66</f>
        <v>open_house_engage_dummy</v>
      </c>
      <c r="L318" s="1" t="str">
        <f>'r_in_502a.02 winter impacts'!L66</f>
        <v>open_house</v>
      </c>
      <c r="N318" s="1" t="str">
        <f t="shared" si="13"/>
        <v>all</v>
      </c>
      <c r="O318" s="1" t="str">
        <f t="shared" si="14"/>
        <v>Parts_RT_Conts_RCT</v>
      </c>
      <c r="Q318" s="1" t="str">
        <f t="shared" si="12"/>
        <v>all_Parts_RT_Conts_RCT_Winter_open_house_engage_dummy_open_house_Off-Peak</v>
      </c>
    </row>
    <row r="319" spans="1:17" x14ac:dyDescent="0.2">
      <c r="A319" s="1">
        <f>'r_in_502a.02 winter impacts'!A67</f>
        <v>5.3684847824644701E-2</v>
      </c>
      <c r="B319" s="1">
        <f>'r_in_502a.02 winter impacts'!B67</f>
        <v>0.192932922851552</v>
      </c>
      <c r="C319" s="1">
        <f>'r_in_502a.02 winter impacts'!C67</f>
        <v>0.780815520193755</v>
      </c>
      <c r="D319" s="1" t="str">
        <f>'r_in_502a.02 winter impacts'!D67</f>
        <v>tou_period_fOn-Peak:participant:rt_dum:open_house_engage_dummy</v>
      </c>
      <c r="E319" s="1" t="str">
        <f>'r_in_502a.02 winter impacts'!E67</f>
        <v>Winter</v>
      </c>
      <c r="F319" s="1" t="str">
        <f>'r_in_502a.02 winter impacts'!F67</f>
        <v>Parts_RT_Conts_RCT_all</v>
      </c>
      <c r="G319" s="1">
        <f>'r_in_502a.02 winter impacts'!G67</f>
        <v>5</v>
      </c>
      <c r="H319" s="1">
        <f>'r_in_502a.02 winter impacts'!H67</f>
        <v>1.6448559053857399</v>
      </c>
      <c r="I319" s="1">
        <f>'r_in_502a.02 winter impacts'!I67</f>
        <v>0.31734685749570701</v>
      </c>
      <c r="J319" s="1" t="str">
        <f>'r_in_502a.02 winter impacts'!J67</f>
        <v>On-Peak</v>
      </c>
      <c r="K319" s="1" t="str">
        <f>'r_in_502a.02 winter impacts'!K67</f>
        <v>open_house_engage_dummy</v>
      </c>
      <c r="L319" s="1" t="str">
        <f>'r_in_502a.02 winter impacts'!L67</f>
        <v>open_house</v>
      </c>
      <c r="N319" s="1" t="str">
        <f t="shared" si="13"/>
        <v>all</v>
      </c>
      <c r="O319" s="1" t="str">
        <f t="shared" si="14"/>
        <v>Parts_RT_Conts_RCT</v>
      </c>
      <c r="Q319" s="1" t="str">
        <f t="shared" si="12"/>
        <v>all_Parts_RT_Conts_RCT_Winter_open_house_engage_dummy_open_house_On-Peak</v>
      </c>
    </row>
    <row r="320" spans="1:17" x14ac:dyDescent="0.2">
      <c r="A320" s="1">
        <f>'r_in_502a.02 winter impacts'!A68</f>
        <v>3.9143207726218897E-2</v>
      </c>
      <c r="B320" s="1">
        <f>'r_in_502a.02 winter impacts'!B68</f>
        <v>0.85853936212513704</v>
      </c>
      <c r="C320" s="1">
        <f>'r_in_502a.02 winter impacts'!C68</f>
        <v>0.96363482688144497</v>
      </c>
      <c r="D320" s="1" t="str">
        <f>'r_in_502a.02 winter impacts'!D68</f>
        <v>tou_period_fWeekend Off-Peak:participant:rt_dum:open_house_engage_dummy</v>
      </c>
      <c r="E320" s="1" t="str">
        <f>'r_in_502a.02 winter impacts'!E68</f>
        <v>Winter</v>
      </c>
      <c r="F320" s="1" t="str">
        <f>'r_in_502a.02 winter impacts'!F68</f>
        <v>Parts_RT_Conts_RCT_all</v>
      </c>
      <c r="G320" s="1">
        <f>'r_in_502a.02 winter impacts'!G68</f>
        <v>5</v>
      </c>
      <c r="H320" s="1">
        <f>'r_in_502a.02 winter impacts'!H68</f>
        <v>1.6448559053857399</v>
      </c>
      <c r="I320" s="1">
        <f>'r_in_502a.02 winter impacts'!I68</f>
        <v>1.41217353979764</v>
      </c>
      <c r="J320" s="1" t="str">
        <f>'r_in_502a.02 winter impacts'!J68</f>
        <v>Weekend Off-Peak</v>
      </c>
      <c r="K320" s="1" t="str">
        <f>'r_in_502a.02 winter impacts'!K68</f>
        <v>open_house_engage_dummy</v>
      </c>
      <c r="L320" s="1" t="str">
        <f>'r_in_502a.02 winter impacts'!L68</f>
        <v>open_house</v>
      </c>
      <c r="N320" s="1" t="str">
        <f t="shared" si="13"/>
        <v>all</v>
      </c>
      <c r="O320" s="1" t="str">
        <f t="shared" si="14"/>
        <v>Parts_RT_Conts_RCT</v>
      </c>
      <c r="Q320" s="1" t="str">
        <f t="shared" si="12"/>
        <v>all_Parts_RT_Conts_RCT_Winter_open_house_engage_dummy_open_house_Weekend Off-Peak</v>
      </c>
    </row>
    <row r="321" spans="1:17" x14ac:dyDescent="0.2">
      <c r="A321" s="1">
        <f>'r_in_502a.02 winter impacts'!A69</f>
        <v>-0.20174252171153401</v>
      </c>
      <c r="B321" s="1">
        <f>'r_in_502a.02 winter impacts'!B69</f>
        <v>0.175563324537269</v>
      </c>
      <c r="C321" s="1">
        <f>'r_in_502a.02 winter impacts'!C69</f>
        <v>0.25050880576562901</v>
      </c>
      <c r="D321" s="1" t="str">
        <f>'r_in_502a.02 winter impacts'!D69</f>
        <v>tou_period_fMid-Peak:participant:rt_dum:picnic_engage_dummy</v>
      </c>
      <c r="E321" s="1" t="str">
        <f>'r_in_502a.02 winter impacts'!E69</f>
        <v>Winter</v>
      </c>
      <c r="F321" s="1" t="str">
        <f>'r_in_502a.02 winter impacts'!F69</f>
        <v>Parts_RT_Conts_RCT_all</v>
      </c>
      <c r="G321" s="1">
        <f>'r_in_502a.02 winter impacts'!G69</f>
        <v>5</v>
      </c>
      <c r="H321" s="1">
        <f>'r_in_502a.02 winter impacts'!H69</f>
        <v>1.6448559053857399</v>
      </c>
      <c r="I321" s="1">
        <f>'r_in_502a.02 winter impacts'!I69</f>
        <v>0.28877637113428001</v>
      </c>
      <c r="J321" s="1" t="str">
        <f>'r_in_502a.02 winter impacts'!J69</f>
        <v>Mid-Peak</v>
      </c>
      <c r="K321" s="1" t="str">
        <f>'r_in_502a.02 winter impacts'!K69</f>
        <v>picnic_engage_dummy</v>
      </c>
      <c r="L321" s="1" t="str">
        <f>'r_in_502a.02 winter impacts'!L69</f>
        <v>picnic</v>
      </c>
      <c r="N321" s="1" t="str">
        <f t="shared" si="13"/>
        <v>all</v>
      </c>
      <c r="O321" s="1" t="str">
        <f t="shared" si="14"/>
        <v>Parts_RT_Conts_RCT</v>
      </c>
      <c r="Q321" s="1" t="str">
        <f t="shared" ref="Q321:Q384" si="15">$N321&amp;"_"&amp;$O321&amp;"_"&amp;$E321&amp;"_"&amp;$K321&amp;"_"&amp;$L321&amp;"_"&amp;$J321</f>
        <v>all_Parts_RT_Conts_RCT_Winter_picnic_engage_dummy_picnic_Mid-Peak</v>
      </c>
    </row>
    <row r="322" spans="1:17" x14ac:dyDescent="0.2">
      <c r="A322" s="1">
        <f>'r_in_502a.02 winter impacts'!A70</f>
        <v>-0.189458134826374</v>
      </c>
      <c r="B322" s="1">
        <f>'r_in_502a.02 winter impacts'!B70</f>
        <v>0.53811997512486098</v>
      </c>
      <c r="C322" s="1">
        <f>'r_in_502a.02 winter impacts'!C70</f>
        <v>0.72478276227434102</v>
      </c>
      <c r="D322" s="1" t="str">
        <f>'r_in_502a.02 winter impacts'!D70</f>
        <v>tou_period_fOff-Peak:participant:rt_dum:picnic_engage_dummy</v>
      </c>
      <c r="E322" s="1" t="str">
        <f>'r_in_502a.02 winter impacts'!E70</f>
        <v>Winter</v>
      </c>
      <c r="F322" s="1" t="str">
        <f>'r_in_502a.02 winter impacts'!F70</f>
        <v>Parts_RT_Conts_RCT_all</v>
      </c>
      <c r="G322" s="1">
        <f>'r_in_502a.02 winter impacts'!G70</f>
        <v>5</v>
      </c>
      <c r="H322" s="1">
        <f>'r_in_502a.02 winter impacts'!H70</f>
        <v>1.6448559053857399</v>
      </c>
      <c r="I322" s="1">
        <f>'r_in_502a.02 winter impacts'!I70</f>
        <v>0.88512981889015596</v>
      </c>
      <c r="J322" s="1" t="str">
        <f>'r_in_502a.02 winter impacts'!J70</f>
        <v>Off-Peak</v>
      </c>
      <c r="K322" s="1" t="str">
        <f>'r_in_502a.02 winter impacts'!K70</f>
        <v>picnic_engage_dummy</v>
      </c>
      <c r="L322" s="1" t="str">
        <f>'r_in_502a.02 winter impacts'!L70</f>
        <v>picnic</v>
      </c>
      <c r="N322" s="1" t="str">
        <f t="shared" si="13"/>
        <v>all</v>
      </c>
      <c r="O322" s="1" t="str">
        <f t="shared" si="14"/>
        <v>Parts_RT_Conts_RCT</v>
      </c>
      <c r="Q322" s="1" t="str">
        <f t="shared" si="15"/>
        <v>all_Parts_RT_Conts_RCT_Winter_picnic_engage_dummy_picnic_Off-Peak</v>
      </c>
    </row>
    <row r="323" spans="1:17" x14ac:dyDescent="0.2">
      <c r="A323" s="1">
        <f>'r_in_502a.02 winter impacts'!A71</f>
        <v>-0.45329520891346298</v>
      </c>
      <c r="B323" s="1">
        <f>'r_in_502a.02 winter impacts'!B71</f>
        <v>0.24148380473881401</v>
      </c>
      <c r="C323" s="1">
        <f>'r_in_502a.02 winter impacts'!C71</f>
        <v>6.0501442941404901E-2</v>
      </c>
      <c r="D323" s="1" t="str">
        <f>'r_in_502a.02 winter impacts'!D71</f>
        <v>tou_period_fOn-Peak:participant:rt_dum:picnic_engage_dummy</v>
      </c>
      <c r="E323" s="1" t="str">
        <f>'r_in_502a.02 winter impacts'!E71</f>
        <v>Winter</v>
      </c>
      <c r="F323" s="1" t="str">
        <f>'r_in_502a.02 winter impacts'!F71</f>
        <v>Parts_RT_Conts_RCT_all</v>
      </c>
      <c r="G323" s="1">
        <f>'r_in_502a.02 winter impacts'!G71</f>
        <v>5</v>
      </c>
      <c r="H323" s="1">
        <f>'r_in_502a.02 winter impacts'!H71</f>
        <v>1.6448559053857399</v>
      </c>
      <c r="I323" s="1">
        <f>'r_in_502a.02 winter impacts'!I71</f>
        <v>0.39720606227965599</v>
      </c>
      <c r="J323" s="1" t="str">
        <f>'r_in_502a.02 winter impacts'!J71</f>
        <v>On-Peak</v>
      </c>
      <c r="K323" s="1" t="str">
        <f>'r_in_502a.02 winter impacts'!K71</f>
        <v>picnic_engage_dummy</v>
      </c>
      <c r="L323" s="1" t="str">
        <f>'r_in_502a.02 winter impacts'!L71</f>
        <v>picnic</v>
      </c>
      <c r="N323" s="1" t="str">
        <f t="shared" si="13"/>
        <v>all</v>
      </c>
      <c r="O323" s="1" t="str">
        <f t="shared" si="14"/>
        <v>Parts_RT_Conts_RCT</v>
      </c>
      <c r="Q323" s="1" t="str">
        <f t="shared" si="15"/>
        <v>all_Parts_RT_Conts_RCT_Winter_picnic_engage_dummy_picnic_On-Peak</v>
      </c>
    </row>
    <row r="324" spans="1:17" x14ac:dyDescent="0.2">
      <c r="A324" s="1">
        <f>'r_in_502a.02 winter impacts'!A72</f>
        <v>-1.10955759109501</v>
      </c>
      <c r="B324" s="1">
        <f>'r_in_502a.02 winter impacts'!B72</f>
        <v>0.84941892406865804</v>
      </c>
      <c r="C324" s="1">
        <f>'r_in_502a.02 winter impacts'!C72</f>
        <v>0.19146635413947</v>
      </c>
      <c r="D324" s="1" t="str">
        <f>'r_in_502a.02 winter impacts'!D72</f>
        <v>tou_period_fWeekend Off-Peak:participant:rt_dum:picnic_engage_dummy</v>
      </c>
      <c r="E324" s="1" t="str">
        <f>'r_in_502a.02 winter impacts'!E72</f>
        <v>Winter</v>
      </c>
      <c r="F324" s="1" t="str">
        <f>'r_in_502a.02 winter impacts'!F72</f>
        <v>Parts_RT_Conts_RCT_all</v>
      </c>
      <c r="G324" s="1">
        <f>'r_in_502a.02 winter impacts'!G72</f>
        <v>5</v>
      </c>
      <c r="H324" s="1">
        <f>'r_in_502a.02 winter impacts'!H72</f>
        <v>1.6448559053857399</v>
      </c>
      <c r="I324" s="1">
        <f>'r_in_502a.02 winter impacts'!I72</f>
        <v>1.3971717334007401</v>
      </c>
      <c r="J324" s="1" t="str">
        <f>'r_in_502a.02 winter impacts'!J72</f>
        <v>Weekend Off-Peak</v>
      </c>
      <c r="K324" s="1" t="str">
        <f>'r_in_502a.02 winter impacts'!K72</f>
        <v>picnic_engage_dummy</v>
      </c>
      <c r="L324" s="1" t="str">
        <f>'r_in_502a.02 winter impacts'!L72</f>
        <v>picnic</v>
      </c>
      <c r="N324" s="1" t="str">
        <f t="shared" si="13"/>
        <v>all</v>
      </c>
      <c r="O324" s="1" t="str">
        <f t="shared" si="14"/>
        <v>Parts_RT_Conts_RCT</v>
      </c>
      <c r="Q324" s="1" t="str">
        <f t="shared" si="15"/>
        <v>all_Parts_RT_Conts_RCT_Winter_picnic_engage_dummy_picnic_Weekend Off-Peak</v>
      </c>
    </row>
    <row r="325" spans="1:17" x14ac:dyDescent="0.2">
      <c r="A325" s="1">
        <f>'r_in_502a.02 winter impacts'!A73</f>
        <v>-0.314634388010475</v>
      </c>
      <c r="B325" s="1">
        <f>'r_in_502a.02 winter impacts'!B73</f>
        <v>0.27109309453045299</v>
      </c>
      <c r="C325" s="1">
        <f>'r_in_502a.02 winter impacts'!C73</f>
        <v>0.24579940299130901</v>
      </c>
      <c r="D325" s="1" t="str">
        <f>'r_in_502a.02 winter impacts'!D73</f>
        <v>total_attendee_impact_focus_grp</v>
      </c>
      <c r="E325" s="1" t="str">
        <f>'r_in_502a.02 winter impacts'!E73</f>
        <v>Winter</v>
      </c>
      <c r="F325" s="1" t="str">
        <f>'r_in_502a.02 winter impacts'!F73</f>
        <v>Parts_RT_Conts_RCT_all</v>
      </c>
      <c r="G325" s="1">
        <f>'r_in_502a.02 winter impacts'!G73</f>
        <v>5</v>
      </c>
      <c r="H325" s="1">
        <f>'r_in_502a.02 winter impacts'!H73</f>
        <v>1.6448559053857399</v>
      </c>
      <c r="I325" s="1">
        <f>'r_in_502a.02 winter impacts'!I73</f>
        <v>0.44590907744771202</v>
      </c>
      <c r="J325" s="1" t="str">
        <f>'r_in_502a.02 winter impacts'!J73</f>
        <v>Mid-Peak</v>
      </c>
      <c r="K325" s="1" t="str">
        <f>'r_in_502a.02 winter impacts'!K73</f>
        <v>Combined Impact</v>
      </c>
      <c r="L325" s="1" t="str">
        <f>'r_in_502a.02 winter impacts'!L73</f>
        <v>focus_grp</v>
      </c>
      <c r="N325" s="1" t="str">
        <f t="shared" ref="N325:N388" si="16">RIGHT($F325,LEN(F325)-FIND("RCT_",$F325,1)-3)</f>
        <v>all</v>
      </c>
      <c r="O325" s="1" t="str">
        <f t="shared" ref="O325:O388" si="17">LEFT($F325,FIND("_RCT",$F325,1)+3)</f>
        <v>Parts_RT_Conts_RCT</v>
      </c>
      <c r="Q325" s="1" t="str">
        <f t="shared" si="15"/>
        <v>all_Parts_RT_Conts_RCT_Winter_Combined Impact_focus_grp_Mid-Peak</v>
      </c>
    </row>
    <row r="326" spans="1:17" x14ac:dyDescent="0.2">
      <c r="A326" s="1">
        <f>'r_in_502a.02 winter impacts'!A74</f>
        <v>0.28393239374066798</v>
      </c>
      <c r="B326" s="1">
        <f>'r_in_502a.02 winter impacts'!B74</f>
        <v>0.54251234452679198</v>
      </c>
      <c r="C326" s="1">
        <f>'r_in_502a.02 winter impacts'!C74</f>
        <v>0.60071990971851297</v>
      </c>
      <c r="D326" s="1" t="str">
        <f>'r_in_502a.02 winter impacts'!D74</f>
        <v>total_attendee_impact_focus_grp</v>
      </c>
      <c r="E326" s="1" t="str">
        <f>'r_in_502a.02 winter impacts'!E74</f>
        <v>Winter</v>
      </c>
      <c r="F326" s="1" t="str">
        <f>'r_in_502a.02 winter impacts'!F74</f>
        <v>Parts_RT_Conts_RCT_all</v>
      </c>
      <c r="G326" s="1">
        <f>'r_in_502a.02 winter impacts'!G74</f>
        <v>5</v>
      </c>
      <c r="H326" s="1">
        <f>'r_in_502a.02 winter impacts'!H74</f>
        <v>1.6448559053857399</v>
      </c>
      <c r="I326" s="1">
        <f>'r_in_502a.02 winter impacts'!I74</f>
        <v>0.89235463363955803</v>
      </c>
      <c r="J326" s="1" t="str">
        <f>'r_in_502a.02 winter impacts'!J74</f>
        <v>Off-Peak</v>
      </c>
      <c r="K326" s="1" t="str">
        <f>'r_in_502a.02 winter impacts'!K74</f>
        <v>Combined Impact</v>
      </c>
      <c r="L326" s="1" t="str">
        <f>'r_in_502a.02 winter impacts'!L74</f>
        <v>focus_grp</v>
      </c>
      <c r="N326" s="1" t="str">
        <f t="shared" si="16"/>
        <v>all</v>
      </c>
      <c r="O326" s="1" t="str">
        <f t="shared" si="17"/>
        <v>Parts_RT_Conts_RCT</v>
      </c>
      <c r="Q326" s="1" t="str">
        <f t="shared" si="15"/>
        <v>all_Parts_RT_Conts_RCT_Winter_Combined Impact_focus_grp_Off-Peak</v>
      </c>
    </row>
    <row r="327" spans="1:17" x14ac:dyDescent="0.2">
      <c r="A327" s="1">
        <f>'r_in_502a.02 winter impacts'!A75</f>
        <v>-9.3066044089096495E-2</v>
      </c>
      <c r="B327" s="1">
        <f>'r_in_502a.02 winter impacts'!B75</f>
        <v>0.25715881770765903</v>
      </c>
      <c r="C327" s="1">
        <f>'r_in_502a.02 winter impacts'!C75</f>
        <v>0.71742609558266301</v>
      </c>
      <c r="D327" s="1" t="str">
        <f>'r_in_502a.02 winter impacts'!D75</f>
        <v>total_attendee_impact_focus_grp</v>
      </c>
      <c r="E327" s="1" t="str">
        <f>'r_in_502a.02 winter impacts'!E75</f>
        <v>Winter</v>
      </c>
      <c r="F327" s="1" t="str">
        <f>'r_in_502a.02 winter impacts'!F75</f>
        <v>Parts_RT_Conts_RCT_all</v>
      </c>
      <c r="G327" s="1">
        <f>'r_in_502a.02 winter impacts'!G75</f>
        <v>5</v>
      </c>
      <c r="H327" s="1">
        <f>'r_in_502a.02 winter impacts'!H75</f>
        <v>1.6448559053857399</v>
      </c>
      <c r="I327" s="1">
        <f>'r_in_502a.02 winter impacts'!I75</f>
        <v>0.42298919992845901</v>
      </c>
      <c r="J327" s="1" t="str">
        <f>'r_in_502a.02 winter impacts'!J75</f>
        <v>On-Peak</v>
      </c>
      <c r="K327" s="1" t="str">
        <f>'r_in_502a.02 winter impacts'!K75</f>
        <v>Combined Impact</v>
      </c>
      <c r="L327" s="1" t="str">
        <f>'r_in_502a.02 winter impacts'!L75</f>
        <v>focus_grp</v>
      </c>
      <c r="N327" s="1" t="str">
        <f t="shared" si="16"/>
        <v>all</v>
      </c>
      <c r="O327" s="1" t="str">
        <f t="shared" si="17"/>
        <v>Parts_RT_Conts_RCT</v>
      </c>
      <c r="Q327" s="1" t="str">
        <f t="shared" si="15"/>
        <v>all_Parts_RT_Conts_RCT_Winter_Combined Impact_focus_grp_On-Peak</v>
      </c>
    </row>
    <row r="328" spans="1:17" x14ac:dyDescent="0.2">
      <c r="A328" s="1">
        <f>'r_in_502a.02 winter impacts'!A76</f>
        <v>0.60829700465788505</v>
      </c>
      <c r="B328" s="1">
        <f>'r_in_502a.02 winter impacts'!B76</f>
        <v>1.1595017821067499</v>
      </c>
      <c r="C328" s="1">
        <f>'r_in_502a.02 winter impacts'!C76</f>
        <v>0.599848046332072</v>
      </c>
      <c r="D328" s="1" t="str">
        <f>'r_in_502a.02 winter impacts'!D76</f>
        <v>total_attendee_impact_focus_grp</v>
      </c>
      <c r="E328" s="1" t="str">
        <f>'r_in_502a.02 winter impacts'!E76</f>
        <v>Winter</v>
      </c>
      <c r="F328" s="1" t="str">
        <f>'r_in_502a.02 winter impacts'!F76</f>
        <v>Parts_RT_Conts_RCT_all</v>
      </c>
      <c r="G328" s="1">
        <f>'r_in_502a.02 winter impacts'!G76</f>
        <v>5</v>
      </c>
      <c r="H328" s="1">
        <f>'r_in_502a.02 winter impacts'!H76</f>
        <v>1.6448559053857399</v>
      </c>
      <c r="I328" s="1">
        <f>'r_in_502a.02 winter impacts'!I76</f>
        <v>1.90721335360358</v>
      </c>
      <c r="J328" s="1" t="str">
        <f>'r_in_502a.02 winter impacts'!J76</f>
        <v>Weekend Off-Peak</v>
      </c>
      <c r="K328" s="1" t="str">
        <f>'r_in_502a.02 winter impacts'!K76</f>
        <v>Combined Impact</v>
      </c>
      <c r="L328" s="1" t="str">
        <f>'r_in_502a.02 winter impacts'!L76</f>
        <v>focus_grp</v>
      </c>
      <c r="N328" s="1" t="str">
        <f t="shared" si="16"/>
        <v>all</v>
      </c>
      <c r="O328" s="1" t="str">
        <f t="shared" si="17"/>
        <v>Parts_RT_Conts_RCT</v>
      </c>
      <c r="Q328" s="1" t="str">
        <f t="shared" si="15"/>
        <v>all_Parts_RT_Conts_RCT_Winter_Combined Impact_focus_grp_Weekend Off-Peak</v>
      </c>
    </row>
    <row r="329" spans="1:17" x14ac:dyDescent="0.2">
      <c r="A329" s="1">
        <f>'r_in_502a.02 winter impacts'!A77</f>
        <v>7.5004855005355794E-2</v>
      </c>
      <c r="B329" s="1">
        <f>'r_in_502a.02 winter impacts'!B77</f>
        <v>0.16043468092461899</v>
      </c>
      <c r="C329" s="1">
        <f>'r_in_502a.02 winter impacts'!C77</f>
        <v>0.64013502513281295</v>
      </c>
      <c r="D329" s="1" t="str">
        <f>'r_in_502a.02 winter impacts'!D77</f>
        <v>total_attendee_impact_ko_breakfast</v>
      </c>
      <c r="E329" s="1" t="str">
        <f>'r_in_502a.02 winter impacts'!E77</f>
        <v>Winter</v>
      </c>
      <c r="F329" s="1" t="str">
        <f>'r_in_502a.02 winter impacts'!F77</f>
        <v>Parts_RT_Conts_RCT_all</v>
      </c>
      <c r="G329" s="1">
        <f>'r_in_502a.02 winter impacts'!G77</f>
        <v>5</v>
      </c>
      <c r="H329" s="1">
        <f>'r_in_502a.02 winter impacts'!H77</f>
        <v>1.6448559053857399</v>
      </c>
      <c r="I329" s="1">
        <f>'r_in_502a.02 winter impacts'!I77</f>
        <v>0.26389193234753699</v>
      </c>
      <c r="J329" s="1" t="str">
        <f>'r_in_502a.02 winter impacts'!J77</f>
        <v>Mid-Peak</v>
      </c>
      <c r="K329" s="1" t="str">
        <f>'r_in_502a.02 winter impacts'!K77</f>
        <v>Combined Impact</v>
      </c>
      <c r="L329" s="1" t="str">
        <f>'r_in_502a.02 winter impacts'!L77</f>
        <v>ko_breakfast</v>
      </c>
      <c r="N329" s="1" t="str">
        <f t="shared" si="16"/>
        <v>all</v>
      </c>
      <c r="O329" s="1" t="str">
        <f t="shared" si="17"/>
        <v>Parts_RT_Conts_RCT</v>
      </c>
      <c r="Q329" s="1" t="str">
        <f t="shared" si="15"/>
        <v>all_Parts_RT_Conts_RCT_Winter_Combined Impact_ko_breakfast_Mid-Peak</v>
      </c>
    </row>
    <row r="330" spans="1:17" x14ac:dyDescent="0.2">
      <c r="A330" s="1">
        <f>'r_in_502a.02 winter impacts'!A78</f>
        <v>0.156595441142835</v>
      </c>
      <c r="B330" s="1">
        <f>'r_in_502a.02 winter impacts'!B78</f>
        <v>0.35428822882146499</v>
      </c>
      <c r="C330" s="1">
        <f>'r_in_502a.02 winter impacts'!C78</f>
        <v>0.65848925897087895</v>
      </c>
      <c r="D330" s="1" t="str">
        <f>'r_in_502a.02 winter impacts'!D78</f>
        <v>total_attendee_impact_ko_breakfast</v>
      </c>
      <c r="E330" s="1" t="str">
        <f>'r_in_502a.02 winter impacts'!E78</f>
        <v>Winter</v>
      </c>
      <c r="F330" s="1" t="str">
        <f>'r_in_502a.02 winter impacts'!F78</f>
        <v>Parts_RT_Conts_RCT_all</v>
      </c>
      <c r="G330" s="1">
        <f>'r_in_502a.02 winter impacts'!G78</f>
        <v>5</v>
      </c>
      <c r="H330" s="1">
        <f>'r_in_502a.02 winter impacts'!H78</f>
        <v>1.6448559053857399</v>
      </c>
      <c r="I330" s="1">
        <f>'r_in_502a.02 winter impacts'!I78</f>
        <v>0.58275308538564097</v>
      </c>
      <c r="J330" s="1" t="str">
        <f>'r_in_502a.02 winter impacts'!J78</f>
        <v>Off-Peak</v>
      </c>
      <c r="K330" s="1" t="str">
        <f>'r_in_502a.02 winter impacts'!K78</f>
        <v>Combined Impact</v>
      </c>
      <c r="L330" s="1" t="str">
        <f>'r_in_502a.02 winter impacts'!L78</f>
        <v>ko_breakfast</v>
      </c>
      <c r="N330" s="1" t="str">
        <f t="shared" si="16"/>
        <v>all</v>
      </c>
      <c r="O330" s="1" t="str">
        <f t="shared" si="17"/>
        <v>Parts_RT_Conts_RCT</v>
      </c>
      <c r="Q330" s="1" t="str">
        <f t="shared" si="15"/>
        <v>all_Parts_RT_Conts_RCT_Winter_Combined Impact_ko_breakfast_Off-Peak</v>
      </c>
    </row>
    <row r="331" spans="1:17" x14ac:dyDescent="0.2">
      <c r="A331" s="1">
        <f>'r_in_502a.02 winter impacts'!A79</f>
        <v>0.112803258485384</v>
      </c>
      <c r="B331" s="1">
        <f>'r_in_502a.02 winter impacts'!B79</f>
        <v>0.16097299851674801</v>
      </c>
      <c r="C331" s="1">
        <f>'r_in_502a.02 winter impacts'!C79</f>
        <v>0.48345374631786298</v>
      </c>
      <c r="D331" s="1" t="str">
        <f>'r_in_502a.02 winter impacts'!D79</f>
        <v>total_attendee_impact_ko_breakfast</v>
      </c>
      <c r="E331" s="1" t="str">
        <f>'r_in_502a.02 winter impacts'!E79</f>
        <v>Winter</v>
      </c>
      <c r="F331" s="1" t="str">
        <f>'r_in_502a.02 winter impacts'!F79</f>
        <v>Parts_RT_Conts_RCT_all</v>
      </c>
      <c r="G331" s="1">
        <f>'r_in_502a.02 winter impacts'!G79</f>
        <v>5</v>
      </c>
      <c r="H331" s="1">
        <f>'r_in_502a.02 winter impacts'!H79</f>
        <v>1.6448559053857399</v>
      </c>
      <c r="I331" s="1">
        <f>'r_in_502a.02 winter impacts'!I79</f>
        <v>0.26477738721792399</v>
      </c>
      <c r="J331" s="1" t="str">
        <f>'r_in_502a.02 winter impacts'!J79</f>
        <v>On-Peak</v>
      </c>
      <c r="K331" s="1" t="str">
        <f>'r_in_502a.02 winter impacts'!K79</f>
        <v>Combined Impact</v>
      </c>
      <c r="L331" s="1" t="str">
        <f>'r_in_502a.02 winter impacts'!L79</f>
        <v>ko_breakfast</v>
      </c>
      <c r="N331" s="1" t="str">
        <f t="shared" si="16"/>
        <v>all</v>
      </c>
      <c r="O331" s="1" t="str">
        <f t="shared" si="17"/>
        <v>Parts_RT_Conts_RCT</v>
      </c>
      <c r="Q331" s="1" t="str">
        <f t="shared" si="15"/>
        <v>all_Parts_RT_Conts_RCT_Winter_Combined Impact_ko_breakfast_On-Peak</v>
      </c>
    </row>
    <row r="332" spans="1:17" x14ac:dyDescent="0.2">
      <c r="A332" s="1">
        <f>'r_in_502a.02 winter impacts'!A80</f>
        <v>0.91058302657730406</v>
      </c>
      <c r="B332" s="1">
        <f>'r_in_502a.02 winter impacts'!B80</f>
        <v>0.71848961058960703</v>
      </c>
      <c r="C332" s="1">
        <f>'r_in_502a.02 winter impacts'!C80</f>
        <v>0.205028014952986</v>
      </c>
      <c r="D332" s="1" t="str">
        <f>'r_in_502a.02 winter impacts'!D80</f>
        <v>total_attendee_impact_ko_breakfast</v>
      </c>
      <c r="E332" s="1" t="str">
        <f>'r_in_502a.02 winter impacts'!E80</f>
        <v>Winter</v>
      </c>
      <c r="F332" s="1" t="str">
        <f>'r_in_502a.02 winter impacts'!F80</f>
        <v>Parts_RT_Conts_RCT_all</v>
      </c>
      <c r="G332" s="1">
        <f>'r_in_502a.02 winter impacts'!G80</f>
        <v>5</v>
      </c>
      <c r="H332" s="1">
        <f>'r_in_502a.02 winter impacts'!H80</f>
        <v>1.6448559053857399</v>
      </c>
      <c r="I332" s="1">
        <f>'r_in_502a.02 winter impacts'!I80</f>
        <v>1.1818118789366201</v>
      </c>
      <c r="J332" s="1" t="str">
        <f>'r_in_502a.02 winter impacts'!J80</f>
        <v>Weekend Off-Peak</v>
      </c>
      <c r="K332" s="1" t="str">
        <f>'r_in_502a.02 winter impacts'!K80</f>
        <v>Combined Impact</v>
      </c>
      <c r="L332" s="1" t="str">
        <f>'r_in_502a.02 winter impacts'!L80</f>
        <v>ko_breakfast</v>
      </c>
      <c r="N332" s="1" t="str">
        <f t="shared" si="16"/>
        <v>all</v>
      </c>
      <c r="O332" s="1" t="str">
        <f t="shared" si="17"/>
        <v>Parts_RT_Conts_RCT</v>
      </c>
      <c r="Q332" s="1" t="str">
        <f t="shared" si="15"/>
        <v>all_Parts_RT_Conts_RCT_Winter_Combined Impact_ko_breakfast_Weekend Off-Peak</v>
      </c>
    </row>
    <row r="333" spans="1:17" x14ac:dyDescent="0.2">
      <c r="A333" s="1">
        <f>'r_in_502a.02 winter impacts'!A81</f>
        <v>-7.9842862012371799E-2</v>
      </c>
      <c r="B333" s="1">
        <f>'r_in_502a.02 winter impacts'!B81</f>
        <v>0.229173832470215</v>
      </c>
      <c r="C333" s="1">
        <f>'r_in_502a.02 winter impacts'!C81</f>
        <v>0.72754417570903196</v>
      </c>
      <c r="D333" s="1" t="str">
        <f>'r_in_502a.02 winter impacts'!D81</f>
        <v>total_attendee_impact_open_house</v>
      </c>
      <c r="E333" s="1" t="str">
        <f>'r_in_502a.02 winter impacts'!E81</f>
        <v>Winter</v>
      </c>
      <c r="F333" s="1" t="str">
        <f>'r_in_502a.02 winter impacts'!F81</f>
        <v>Parts_RT_Conts_RCT_all</v>
      </c>
      <c r="G333" s="1">
        <f>'r_in_502a.02 winter impacts'!G81</f>
        <v>5</v>
      </c>
      <c r="H333" s="1">
        <f>'r_in_502a.02 winter impacts'!H81</f>
        <v>1.6448559053857399</v>
      </c>
      <c r="I333" s="1">
        <f>'r_in_502a.02 winter impacts'!I81</f>
        <v>0.37695793169851599</v>
      </c>
      <c r="J333" s="1" t="str">
        <f>'r_in_502a.02 winter impacts'!J81</f>
        <v>Mid-Peak</v>
      </c>
      <c r="K333" s="1" t="str">
        <f>'r_in_502a.02 winter impacts'!K81</f>
        <v>Combined Impact</v>
      </c>
      <c r="L333" s="1" t="str">
        <f>'r_in_502a.02 winter impacts'!L81</f>
        <v>open_house</v>
      </c>
      <c r="N333" s="1" t="str">
        <f t="shared" si="16"/>
        <v>all</v>
      </c>
      <c r="O333" s="1" t="str">
        <f t="shared" si="17"/>
        <v>Parts_RT_Conts_RCT</v>
      </c>
      <c r="Q333" s="1" t="str">
        <f t="shared" si="15"/>
        <v>all_Parts_RT_Conts_RCT_Winter_Combined Impact_open_house_Mid-Peak</v>
      </c>
    </row>
    <row r="334" spans="1:17" x14ac:dyDescent="0.2">
      <c r="A334" s="1">
        <f>'r_in_502a.02 winter impacts'!A82</f>
        <v>-8.7204879727722201E-2</v>
      </c>
      <c r="B334" s="1">
        <f>'r_in_502a.02 winter impacts'!B82</f>
        <v>0.39270936715773602</v>
      </c>
      <c r="C334" s="1">
        <f>'r_in_502a.02 winter impacts'!C82</f>
        <v>0.82426756545302104</v>
      </c>
      <c r="D334" s="1" t="str">
        <f>'r_in_502a.02 winter impacts'!D82</f>
        <v>total_attendee_impact_open_house</v>
      </c>
      <c r="E334" s="1" t="str">
        <f>'r_in_502a.02 winter impacts'!E82</f>
        <v>Winter</v>
      </c>
      <c r="F334" s="1" t="str">
        <f>'r_in_502a.02 winter impacts'!F82</f>
        <v>Parts_RT_Conts_RCT_all</v>
      </c>
      <c r="G334" s="1">
        <f>'r_in_502a.02 winter impacts'!G82</f>
        <v>5</v>
      </c>
      <c r="H334" s="1">
        <f>'r_in_502a.02 winter impacts'!H82</f>
        <v>1.6448559053857399</v>
      </c>
      <c r="I334" s="1">
        <f>'r_in_502a.02 winter impacts'!I82</f>
        <v>0.64595032166970001</v>
      </c>
      <c r="J334" s="1" t="str">
        <f>'r_in_502a.02 winter impacts'!J82</f>
        <v>Off-Peak</v>
      </c>
      <c r="K334" s="1" t="str">
        <f>'r_in_502a.02 winter impacts'!K82</f>
        <v>Combined Impact</v>
      </c>
      <c r="L334" s="1" t="str">
        <f>'r_in_502a.02 winter impacts'!L82</f>
        <v>open_house</v>
      </c>
      <c r="N334" s="1" t="str">
        <f t="shared" si="16"/>
        <v>all</v>
      </c>
      <c r="O334" s="1" t="str">
        <f t="shared" si="17"/>
        <v>Parts_RT_Conts_RCT</v>
      </c>
      <c r="Q334" s="1" t="str">
        <f t="shared" si="15"/>
        <v>all_Parts_RT_Conts_RCT_Winter_Combined Impact_open_house_Off-Peak</v>
      </c>
    </row>
    <row r="335" spans="1:17" x14ac:dyDescent="0.2">
      <c r="A335" s="1">
        <f>'r_in_502a.02 winter impacts'!A83</f>
        <v>-3.1558789586785402E-2</v>
      </c>
      <c r="B335" s="1">
        <f>'r_in_502a.02 winter impacts'!B83</f>
        <v>0.20564900482736201</v>
      </c>
      <c r="C335" s="1">
        <f>'r_in_502a.02 winter impacts'!C83</f>
        <v>0.87803598740411704</v>
      </c>
      <c r="D335" s="1" t="str">
        <f>'r_in_502a.02 winter impacts'!D83</f>
        <v>total_attendee_impact_open_house</v>
      </c>
      <c r="E335" s="1" t="str">
        <f>'r_in_502a.02 winter impacts'!E83</f>
        <v>Winter</v>
      </c>
      <c r="F335" s="1" t="str">
        <f>'r_in_502a.02 winter impacts'!F83</f>
        <v>Parts_RT_Conts_RCT_all</v>
      </c>
      <c r="G335" s="1">
        <f>'r_in_502a.02 winter impacts'!G83</f>
        <v>5</v>
      </c>
      <c r="H335" s="1">
        <f>'r_in_502a.02 winter impacts'!H83</f>
        <v>1.6448559053857399</v>
      </c>
      <c r="I335" s="1">
        <f>'r_in_502a.02 winter impacts'!I83</f>
        <v>0.33826298002698701</v>
      </c>
      <c r="J335" s="1" t="str">
        <f>'r_in_502a.02 winter impacts'!J83</f>
        <v>On-Peak</v>
      </c>
      <c r="K335" s="1" t="str">
        <f>'r_in_502a.02 winter impacts'!K83</f>
        <v>Combined Impact</v>
      </c>
      <c r="L335" s="1" t="str">
        <f>'r_in_502a.02 winter impacts'!L83</f>
        <v>open_house</v>
      </c>
      <c r="N335" s="1" t="str">
        <f t="shared" si="16"/>
        <v>all</v>
      </c>
      <c r="O335" s="1" t="str">
        <f t="shared" si="17"/>
        <v>Parts_RT_Conts_RCT</v>
      </c>
      <c r="Q335" s="1" t="str">
        <f t="shared" si="15"/>
        <v>all_Parts_RT_Conts_RCT_Winter_Combined Impact_open_house_On-Peak</v>
      </c>
    </row>
    <row r="336" spans="1:17" x14ac:dyDescent="0.2">
      <c r="A336" s="1">
        <f>'r_in_502a.02 winter impacts'!A84</f>
        <v>0.15882470812547</v>
      </c>
      <c r="B336" s="1">
        <f>'r_in_502a.02 winter impacts'!B84</f>
        <v>0.90291509534590297</v>
      </c>
      <c r="C336" s="1">
        <f>'r_in_502a.02 winter impacts'!C84</f>
        <v>0.86037086811114205</v>
      </c>
      <c r="D336" s="1" t="str">
        <f>'r_in_502a.02 winter impacts'!D84</f>
        <v>total_attendee_impact_open_house</v>
      </c>
      <c r="E336" s="1" t="str">
        <f>'r_in_502a.02 winter impacts'!E84</f>
        <v>Winter</v>
      </c>
      <c r="F336" s="1" t="str">
        <f>'r_in_502a.02 winter impacts'!F84</f>
        <v>Parts_RT_Conts_RCT_all</v>
      </c>
      <c r="G336" s="1">
        <f>'r_in_502a.02 winter impacts'!G84</f>
        <v>5</v>
      </c>
      <c r="H336" s="1">
        <f>'r_in_502a.02 winter impacts'!H84</f>
        <v>1.6448559053857399</v>
      </c>
      <c r="I336" s="1">
        <f>'r_in_502a.02 winter impacts'!I84</f>
        <v>1.48516522664164</v>
      </c>
      <c r="J336" s="1" t="str">
        <f>'r_in_502a.02 winter impacts'!J84</f>
        <v>Weekend Off-Peak</v>
      </c>
      <c r="K336" s="1" t="str">
        <f>'r_in_502a.02 winter impacts'!K84</f>
        <v>Combined Impact</v>
      </c>
      <c r="L336" s="1" t="str">
        <f>'r_in_502a.02 winter impacts'!L84</f>
        <v>open_house</v>
      </c>
      <c r="N336" s="1" t="str">
        <f t="shared" si="16"/>
        <v>all</v>
      </c>
      <c r="O336" s="1" t="str">
        <f t="shared" si="17"/>
        <v>Parts_RT_Conts_RCT</v>
      </c>
      <c r="Q336" s="1" t="str">
        <f t="shared" si="15"/>
        <v>all_Parts_RT_Conts_RCT_Winter_Combined Impact_open_house_Weekend Off-Peak</v>
      </c>
    </row>
    <row r="337" spans="1:17" x14ac:dyDescent="0.2">
      <c r="A337" s="1">
        <f>'r_in_502a.02 winter impacts'!A85</f>
        <v>-0.24420916832015399</v>
      </c>
      <c r="B337" s="1">
        <f>'r_in_502a.02 winter impacts'!B85</f>
        <v>0.189513964909861</v>
      </c>
      <c r="C337" s="1">
        <f>'r_in_502a.02 winter impacts'!C85</f>
        <v>0.19753492543269499</v>
      </c>
      <c r="D337" s="1" t="str">
        <f>'r_in_502a.02 winter impacts'!D85</f>
        <v>total_attendee_impact_picnic</v>
      </c>
      <c r="E337" s="1" t="str">
        <f>'r_in_502a.02 winter impacts'!E85</f>
        <v>Winter</v>
      </c>
      <c r="F337" s="1" t="str">
        <f>'r_in_502a.02 winter impacts'!F85</f>
        <v>Parts_RT_Conts_RCT_all</v>
      </c>
      <c r="G337" s="1">
        <f>'r_in_502a.02 winter impacts'!G85</f>
        <v>5</v>
      </c>
      <c r="H337" s="1">
        <f>'r_in_502a.02 winter impacts'!H85</f>
        <v>1.6448559053857399</v>
      </c>
      <c r="I337" s="1">
        <f>'r_in_502a.02 winter impacts'!I85</f>
        <v>0.31172316433504998</v>
      </c>
      <c r="J337" s="1" t="str">
        <f>'r_in_502a.02 winter impacts'!J85</f>
        <v>Mid-Peak</v>
      </c>
      <c r="K337" s="1" t="str">
        <f>'r_in_502a.02 winter impacts'!K85</f>
        <v>Combined Impact</v>
      </c>
      <c r="L337" s="1" t="str">
        <f>'r_in_502a.02 winter impacts'!L85</f>
        <v>picnic</v>
      </c>
      <c r="N337" s="1" t="str">
        <f t="shared" si="16"/>
        <v>all</v>
      </c>
      <c r="O337" s="1" t="str">
        <f t="shared" si="17"/>
        <v>Parts_RT_Conts_RCT</v>
      </c>
      <c r="Q337" s="1" t="str">
        <f t="shared" si="15"/>
        <v>all_Parts_RT_Conts_RCT_Winter_Combined Impact_picnic_Mid-Peak</v>
      </c>
    </row>
    <row r="338" spans="1:17" x14ac:dyDescent="0.2">
      <c r="A338" s="1">
        <f>'r_in_502a.02 winter impacts'!A86</f>
        <v>-0.27992948857904598</v>
      </c>
      <c r="B338" s="1">
        <f>'r_in_502a.02 winter impacts'!B86</f>
        <v>0.55365623149918697</v>
      </c>
      <c r="C338" s="1">
        <f>'r_in_502a.02 winter impacts'!C86</f>
        <v>0.61313650946095699</v>
      </c>
      <c r="D338" s="1" t="str">
        <f>'r_in_502a.02 winter impacts'!D86</f>
        <v>total_attendee_impact_picnic</v>
      </c>
      <c r="E338" s="1" t="str">
        <f>'r_in_502a.02 winter impacts'!E86</f>
        <v>Winter</v>
      </c>
      <c r="F338" s="1" t="str">
        <f>'r_in_502a.02 winter impacts'!F86</f>
        <v>Parts_RT_Conts_RCT_all</v>
      </c>
      <c r="G338" s="1">
        <f>'r_in_502a.02 winter impacts'!G86</f>
        <v>5</v>
      </c>
      <c r="H338" s="1">
        <f>'r_in_502a.02 winter impacts'!H86</f>
        <v>1.6448559053857399</v>
      </c>
      <c r="I338" s="1">
        <f>'r_in_502a.02 winter impacts'!I86</f>
        <v>0.91068472193505401</v>
      </c>
      <c r="J338" s="1" t="str">
        <f>'r_in_502a.02 winter impacts'!J86</f>
        <v>Off-Peak</v>
      </c>
      <c r="K338" s="1" t="str">
        <f>'r_in_502a.02 winter impacts'!K86</f>
        <v>Combined Impact</v>
      </c>
      <c r="L338" s="1" t="str">
        <f>'r_in_502a.02 winter impacts'!L86</f>
        <v>picnic</v>
      </c>
      <c r="N338" s="1" t="str">
        <f t="shared" si="16"/>
        <v>all</v>
      </c>
      <c r="O338" s="1" t="str">
        <f t="shared" si="17"/>
        <v>Parts_RT_Conts_RCT</v>
      </c>
      <c r="Q338" s="1" t="str">
        <f t="shared" si="15"/>
        <v>all_Parts_RT_Conts_RCT_Winter_Combined Impact_picnic_Off-Peak</v>
      </c>
    </row>
    <row r="339" spans="1:17" x14ac:dyDescent="0.2">
      <c r="A339" s="1">
        <f>'r_in_502a.02 winter impacts'!A87</f>
        <v>-0.53853884632489302</v>
      </c>
      <c r="B339" s="1">
        <f>'r_in_502a.02 winter impacts'!B87</f>
        <v>0.25284271443155099</v>
      </c>
      <c r="C339" s="1">
        <f>'r_in_502a.02 winter impacts'!C87</f>
        <v>3.3177246308484697E-2</v>
      </c>
      <c r="D339" s="1" t="str">
        <f>'r_in_502a.02 winter impacts'!D87</f>
        <v>total_attendee_impact_picnic</v>
      </c>
      <c r="E339" s="1" t="str">
        <f>'r_in_502a.02 winter impacts'!E87</f>
        <v>Winter</v>
      </c>
      <c r="F339" s="1" t="str">
        <f>'r_in_502a.02 winter impacts'!F87</f>
        <v>Parts_RT_Conts_RCT_all</v>
      </c>
      <c r="G339" s="1">
        <f>'r_in_502a.02 winter impacts'!G87</f>
        <v>5</v>
      </c>
      <c r="H339" s="1">
        <f>'r_in_502a.02 winter impacts'!H87</f>
        <v>1.6448559053857399</v>
      </c>
      <c r="I339" s="1">
        <f>'r_in_502a.02 winter impacts'!I87</f>
        <v>0.41588983196649798</v>
      </c>
      <c r="J339" s="1" t="str">
        <f>'r_in_502a.02 winter impacts'!J87</f>
        <v>On-Peak</v>
      </c>
      <c r="K339" s="1" t="str">
        <f>'r_in_502a.02 winter impacts'!K87</f>
        <v>Combined Impact</v>
      </c>
      <c r="L339" s="1" t="str">
        <f>'r_in_502a.02 winter impacts'!L87</f>
        <v>picnic</v>
      </c>
      <c r="N339" s="1" t="str">
        <f t="shared" si="16"/>
        <v>all</v>
      </c>
      <c r="O339" s="1" t="str">
        <f t="shared" si="17"/>
        <v>Parts_RT_Conts_RCT</v>
      </c>
      <c r="Q339" s="1" t="str">
        <f t="shared" si="15"/>
        <v>all_Parts_RT_Conts_RCT_Winter_Combined Impact_picnic_On-Peak</v>
      </c>
    </row>
    <row r="340" spans="1:17" x14ac:dyDescent="0.2">
      <c r="A340" s="1">
        <f>'r_in_502a.02 winter impacts'!A88</f>
        <v>-0.98987609069575999</v>
      </c>
      <c r="B340" s="1">
        <f>'r_in_502a.02 winter impacts'!B88</f>
        <v>0.89090790567016798</v>
      </c>
      <c r="C340" s="1">
        <f>'r_in_502a.02 winter impacts'!C88</f>
        <v>0.26653135147761597</v>
      </c>
      <c r="D340" s="1" t="str">
        <f>'r_in_502a.02 winter impacts'!D88</f>
        <v>total_attendee_impact_picnic</v>
      </c>
      <c r="E340" s="1" t="str">
        <f>'r_in_502a.02 winter impacts'!E88</f>
        <v>Winter</v>
      </c>
      <c r="F340" s="1" t="str">
        <f>'r_in_502a.02 winter impacts'!F88</f>
        <v>Parts_RT_Conts_RCT_all</v>
      </c>
      <c r="G340" s="1">
        <f>'r_in_502a.02 winter impacts'!G88</f>
        <v>5</v>
      </c>
      <c r="H340" s="1">
        <f>'r_in_502a.02 winter impacts'!H88</f>
        <v>1.6448559053857399</v>
      </c>
      <c r="I340" s="1">
        <f>'r_in_502a.02 winter impacts'!I88</f>
        <v>1.46541512979642</v>
      </c>
      <c r="J340" s="1" t="str">
        <f>'r_in_502a.02 winter impacts'!J88</f>
        <v>Weekend Off-Peak</v>
      </c>
      <c r="K340" s="1" t="str">
        <f>'r_in_502a.02 winter impacts'!K88</f>
        <v>Combined Impact</v>
      </c>
      <c r="L340" s="1" t="str">
        <f>'r_in_502a.02 winter impacts'!L88</f>
        <v>picnic</v>
      </c>
      <c r="N340" s="1" t="str">
        <f t="shared" si="16"/>
        <v>all</v>
      </c>
      <c r="O340" s="1" t="str">
        <f t="shared" si="17"/>
        <v>Parts_RT_Conts_RCT</v>
      </c>
      <c r="Q340" s="1" t="str">
        <f t="shared" si="15"/>
        <v>all_Parts_RT_Conts_RCT_Winter_Combined Impact_picnic_Weekend Off-Peak</v>
      </c>
    </row>
    <row r="341" spans="1:17" x14ac:dyDescent="0.2">
      <c r="A341" s="1">
        <f>'r_in_502a.02 winter impacts'!A89</f>
        <v>5.4287798640272798E-2</v>
      </c>
      <c r="B341" s="1">
        <f>'r_in_502a.02 winter impacts'!B89</f>
        <v>9.7177058237719105E-2</v>
      </c>
      <c r="C341" s="1">
        <f>'r_in_502a.02 winter impacts'!C89</f>
        <v>0.57640206765583302</v>
      </c>
      <c r="D341" s="1" t="str">
        <f>'r_in_502a.02 winter impacts'!D89</f>
        <v>tou_period_fMid-Peak:participant:cpp_dum</v>
      </c>
      <c r="E341" s="1" t="str">
        <f>'r_in_502a.02 winter impacts'!E89</f>
        <v>Winter</v>
      </c>
      <c r="F341" s="1" t="str">
        <f>'r_in_502a.02 winter impacts'!F89</f>
        <v>NO_CPP_EVENTS_Parts_CPP_CPP/RT_Conts_RCT_focus</v>
      </c>
      <c r="G341" s="1">
        <f>'r_in_502a.02 winter impacts'!G89</f>
        <v>6</v>
      </c>
      <c r="H341" s="1">
        <f>'r_in_502a.02 winter impacts'!H89</f>
        <v>1.6448572792780201</v>
      </c>
      <c r="I341" s="1">
        <f>'r_in_502a.02 winter impacts'!I89</f>
        <v>0.159842391621137</v>
      </c>
      <c r="J341" s="1" t="str">
        <f>'r_in_502a.02 winter impacts'!J89</f>
        <v>Mid-Peak</v>
      </c>
      <c r="K341" s="1" t="str">
        <f>'r_in_502a.02 winter impacts'!K89</f>
        <v>Base Impact</v>
      </c>
      <c r="L341" s="1" t="str">
        <f>'r_in_502a.02 winter impacts'!L89</f>
        <v>no_event</v>
      </c>
      <c r="N341" s="1" t="str">
        <f t="shared" si="16"/>
        <v>focus</v>
      </c>
      <c r="O341" s="1" t="str">
        <f t="shared" si="17"/>
        <v>NO_CPP_EVENTS_Parts_CPP_CPP/RT_Conts_RCT</v>
      </c>
      <c r="Q341" s="1" t="str">
        <f t="shared" si="15"/>
        <v>focus_NO_CPP_EVENTS_Parts_CPP_CPP/RT_Conts_RCT_Winter_Base Impact_no_event_Mid-Peak</v>
      </c>
    </row>
    <row r="342" spans="1:17" x14ac:dyDescent="0.2">
      <c r="A342" s="1">
        <f>'r_in_502a.02 winter impacts'!A90</f>
        <v>0.21620182990086301</v>
      </c>
      <c r="B342" s="1">
        <f>'r_in_502a.02 winter impacts'!B90</f>
        <v>0.18607091938857301</v>
      </c>
      <c r="C342" s="1">
        <f>'r_in_502a.02 winter impacts'!C90</f>
        <v>0.24526358980530399</v>
      </c>
      <c r="D342" s="1" t="str">
        <f>'r_in_502a.02 winter impacts'!D90</f>
        <v>tou_period_fOff-Peak:participant:cpp_dum</v>
      </c>
      <c r="E342" s="1" t="str">
        <f>'r_in_502a.02 winter impacts'!E90</f>
        <v>Winter</v>
      </c>
      <c r="F342" s="1" t="str">
        <f>'r_in_502a.02 winter impacts'!F90</f>
        <v>NO_CPP_EVENTS_Parts_CPP_CPP/RT_Conts_RCT_focus</v>
      </c>
      <c r="G342" s="1">
        <f>'r_in_502a.02 winter impacts'!G90</f>
        <v>6</v>
      </c>
      <c r="H342" s="1">
        <f>'r_in_502a.02 winter impacts'!H90</f>
        <v>1.6448572792780201</v>
      </c>
      <c r="I342" s="1">
        <f>'r_in_502a.02 winter impacts'!I90</f>
        <v>0.30606010621825003</v>
      </c>
      <c r="J342" s="1" t="str">
        <f>'r_in_502a.02 winter impacts'!J90</f>
        <v>Off-Peak</v>
      </c>
      <c r="K342" s="1" t="str">
        <f>'r_in_502a.02 winter impacts'!K90</f>
        <v>Base Impact</v>
      </c>
      <c r="L342" s="1" t="str">
        <f>'r_in_502a.02 winter impacts'!L90</f>
        <v>no_event</v>
      </c>
      <c r="N342" s="1" t="str">
        <f t="shared" si="16"/>
        <v>focus</v>
      </c>
      <c r="O342" s="1" t="str">
        <f t="shared" si="17"/>
        <v>NO_CPP_EVENTS_Parts_CPP_CPP/RT_Conts_RCT</v>
      </c>
      <c r="Q342" s="1" t="str">
        <f t="shared" si="15"/>
        <v>focus_NO_CPP_EVENTS_Parts_CPP_CPP/RT_Conts_RCT_Winter_Base Impact_no_event_Off-Peak</v>
      </c>
    </row>
    <row r="343" spans="1:17" x14ac:dyDescent="0.2">
      <c r="A343" s="1">
        <f>'r_in_502a.02 winter impacts'!A91</f>
        <v>-8.7786661877111399E-2</v>
      </c>
      <c r="B343" s="1">
        <f>'r_in_502a.02 winter impacts'!B91</f>
        <v>9.5025546708173703E-2</v>
      </c>
      <c r="C343" s="1">
        <f>'r_in_502a.02 winter impacts'!C91</f>
        <v>0.35557969067085798</v>
      </c>
      <c r="D343" s="1" t="str">
        <f>'r_in_502a.02 winter impacts'!D91</f>
        <v>tou_period_fOn-Peak:participant:cpp_dum</v>
      </c>
      <c r="E343" s="1" t="str">
        <f>'r_in_502a.02 winter impacts'!E91</f>
        <v>Winter</v>
      </c>
      <c r="F343" s="1" t="str">
        <f>'r_in_502a.02 winter impacts'!F91</f>
        <v>NO_CPP_EVENTS_Parts_CPP_CPP/RT_Conts_RCT_focus</v>
      </c>
      <c r="G343" s="1">
        <f>'r_in_502a.02 winter impacts'!G91</f>
        <v>6</v>
      </c>
      <c r="H343" s="1">
        <f>'r_in_502a.02 winter impacts'!H91</f>
        <v>1.6448572792780201</v>
      </c>
      <c r="I343" s="1">
        <f>'r_in_502a.02 winter impacts'!I91</f>
        <v>0.15630346222031299</v>
      </c>
      <c r="J343" s="1" t="str">
        <f>'r_in_502a.02 winter impacts'!J91</f>
        <v>On-Peak</v>
      </c>
      <c r="K343" s="1" t="str">
        <f>'r_in_502a.02 winter impacts'!K91</f>
        <v>Base Impact</v>
      </c>
      <c r="L343" s="1" t="str">
        <f>'r_in_502a.02 winter impacts'!L91</f>
        <v>no_event</v>
      </c>
      <c r="N343" s="1" t="str">
        <f t="shared" si="16"/>
        <v>focus</v>
      </c>
      <c r="O343" s="1" t="str">
        <f t="shared" si="17"/>
        <v>NO_CPP_EVENTS_Parts_CPP_CPP/RT_Conts_RCT</v>
      </c>
      <c r="Q343" s="1" t="str">
        <f t="shared" si="15"/>
        <v>focus_NO_CPP_EVENTS_Parts_CPP_CPP/RT_Conts_RCT_Winter_Base Impact_no_event_On-Peak</v>
      </c>
    </row>
    <row r="344" spans="1:17" x14ac:dyDescent="0.2">
      <c r="A344" s="1">
        <f>'r_in_502a.02 winter impacts'!A92</f>
        <v>0.47076512443091101</v>
      </c>
      <c r="B344" s="1">
        <f>'r_in_502a.02 winter impacts'!B92</f>
        <v>0.368148648568764</v>
      </c>
      <c r="C344" s="1">
        <f>'r_in_502a.02 winter impacts'!C92</f>
        <v>0.20099056341733201</v>
      </c>
      <c r="D344" s="1" t="str">
        <f>'r_in_502a.02 winter impacts'!D92</f>
        <v>tou_period_fWeekend Off-Peak:participant:cpp_dum</v>
      </c>
      <c r="E344" s="1" t="str">
        <f>'r_in_502a.02 winter impacts'!E92</f>
        <v>Winter</v>
      </c>
      <c r="F344" s="1" t="str">
        <f>'r_in_502a.02 winter impacts'!F92</f>
        <v>NO_CPP_EVENTS_Parts_CPP_CPP/RT_Conts_RCT_focus</v>
      </c>
      <c r="G344" s="1">
        <f>'r_in_502a.02 winter impacts'!G92</f>
        <v>6</v>
      </c>
      <c r="H344" s="1">
        <f>'r_in_502a.02 winter impacts'!H92</f>
        <v>1.6448572792780201</v>
      </c>
      <c r="I344" s="1">
        <f>'r_in_502a.02 winter impacts'!I92</f>
        <v>0.60555198445469804</v>
      </c>
      <c r="J344" s="1" t="str">
        <f>'r_in_502a.02 winter impacts'!J92</f>
        <v>Weekend Off-Peak</v>
      </c>
      <c r="K344" s="1" t="str">
        <f>'r_in_502a.02 winter impacts'!K92</f>
        <v>Base Impact</v>
      </c>
      <c r="L344" s="1" t="str">
        <f>'r_in_502a.02 winter impacts'!L92</f>
        <v>no_event</v>
      </c>
      <c r="N344" s="1" t="str">
        <f t="shared" si="16"/>
        <v>focus</v>
      </c>
      <c r="O344" s="1" t="str">
        <f t="shared" si="17"/>
        <v>NO_CPP_EVENTS_Parts_CPP_CPP/RT_Conts_RCT</v>
      </c>
      <c r="Q344" s="1" t="str">
        <f t="shared" si="15"/>
        <v>focus_NO_CPP_EVENTS_Parts_CPP_CPP/RT_Conts_RCT_Winter_Base Impact_no_event_Weekend Off-Peak</v>
      </c>
    </row>
    <row r="345" spans="1:17" x14ac:dyDescent="0.2">
      <c r="A345" s="1">
        <f>'r_in_502a.02 winter impacts'!A93</f>
        <v>-0.49275836071958001</v>
      </c>
      <c r="B345" s="1">
        <f>'r_in_502a.02 winter impacts'!B93</f>
        <v>0.23764089501986699</v>
      </c>
      <c r="C345" s="1">
        <f>'r_in_502a.02 winter impacts'!C93</f>
        <v>3.81224849979327E-2</v>
      </c>
      <c r="D345" s="1" t="str">
        <f>'r_in_502a.02 winter impacts'!D93</f>
        <v>tou_period_fMid-Peak:participant:cpp_dum:focus_grp_engage_dummy</v>
      </c>
      <c r="E345" s="1" t="str">
        <f>'r_in_502a.02 winter impacts'!E93</f>
        <v>Winter</v>
      </c>
      <c r="F345" s="1" t="str">
        <f>'r_in_502a.02 winter impacts'!F93</f>
        <v>NO_CPP_EVENTS_Parts_CPP_CPP/RT_Conts_RCT_focus</v>
      </c>
      <c r="G345" s="1">
        <f>'r_in_502a.02 winter impacts'!G93</f>
        <v>6</v>
      </c>
      <c r="H345" s="1">
        <f>'r_in_502a.02 winter impacts'!H93</f>
        <v>1.6448572792780201</v>
      </c>
      <c r="I345" s="1">
        <f>'r_in_502a.02 winter impacts'!I93</f>
        <v>0.39088535602757202</v>
      </c>
      <c r="J345" s="1" t="str">
        <f>'r_in_502a.02 winter impacts'!J93</f>
        <v>Mid-Peak</v>
      </c>
      <c r="K345" s="1" t="str">
        <f>'r_in_502a.02 winter impacts'!K93</f>
        <v>focus_grp_engage_dummy</v>
      </c>
      <c r="L345" s="1" t="str">
        <f>'r_in_502a.02 winter impacts'!L93</f>
        <v>focus_grp</v>
      </c>
      <c r="N345" s="1" t="str">
        <f t="shared" si="16"/>
        <v>focus</v>
      </c>
      <c r="O345" s="1" t="str">
        <f t="shared" si="17"/>
        <v>NO_CPP_EVENTS_Parts_CPP_CPP/RT_Conts_RCT</v>
      </c>
      <c r="Q345" s="1" t="str">
        <f t="shared" si="15"/>
        <v>focus_NO_CPP_EVENTS_Parts_CPP_CPP/RT_Conts_RCT_Winter_focus_grp_engage_dummy_focus_grp_Mid-Peak</v>
      </c>
    </row>
    <row r="346" spans="1:17" x14ac:dyDescent="0.2">
      <c r="A346" s="1">
        <f>'r_in_502a.02 winter impacts'!A94</f>
        <v>-0.80666225475019804</v>
      </c>
      <c r="B346" s="1">
        <f>'r_in_502a.02 winter impacts'!B94</f>
        <v>0.50374971373981503</v>
      </c>
      <c r="C346" s="1">
        <f>'r_in_502a.02 winter impacts'!C94</f>
        <v>0.109307801593777</v>
      </c>
      <c r="D346" s="1" t="str">
        <f>'r_in_502a.02 winter impacts'!D94</f>
        <v>tou_period_fOff-Peak:participant:cpp_dum:focus_grp_engage_dummy</v>
      </c>
      <c r="E346" s="1" t="str">
        <f>'r_in_502a.02 winter impacts'!E94</f>
        <v>Winter</v>
      </c>
      <c r="F346" s="1" t="str">
        <f>'r_in_502a.02 winter impacts'!F94</f>
        <v>NO_CPP_EVENTS_Parts_CPP_CPP/RT_Conts_RCT_focus</v>
      </c>
      <c r="G346" s="1">
        <f>'r_in_502a.02 winter impacts'!G94</f>
        <v>6</v>
      </c>
      <c r="H346" s="1">
        <f>'r_in_502a.02 winter impacts'!H94</f>
        <v>1.6448572792780201</v>
      </c>
      <c r="I346" s="1">
        <f>'r_in_502a.02 winter impacts'!I94</f>
        <v>0.82859638357915599</v>
      </c>
      <c r="J346" s="1" t="str">
        <f>'r_in_502a.02 winter impacts'!J94</f>
        <v>Off-Peak</v>
      </c>
      <c r="K346" s="1" t="str">
        <f>'r_in_502a.02 winter impacts'!K94</f>
        <v>focus_grp_engage_dummy</v>
      </c>
      <c r="L346" s="1" t="str">
        <f>'r_in_502a.02 winter impacts'!L94</f>
        <v>focus_grp</v>
      </c>
      <c r="N346" s="1" t="str">
        <f t="shared" si="16"/>
        <v>focus</v>
      </c>
      <c r="O346" s="1" t="str">
        <f t="shared" si="17"/>
        <v>NO_CPP_EVENTS_Parts_CPP_CPP/RT_Conts_RCT</v>
      </c>
      <c r="Q346" s="1" t="str">
        <f t="shared" si="15"/>
        <v>focus_NO_CPP_EVENTS_Parts_CPP_CPP/RT_Conts_RCT_Winter_focus_grp_engage_dummy_focus_grp_Off-Peak</v>
      </c>
    </row>
    <row r="347" spans="1:17" x14ac:dyDescent="0.2">
      <c r="A347" s="1">
        <f>'r_in_502a.02 winter impacts'!A95</f>
        <v>-0.41422127098894101</v>
      </c>
      <c r="B347" s="1">
        <f>'r_in_502a.02 winter impacts'!B95</f>
        <v>0.26497792630490902</v>
      </c>
      <c r="C347" s="1">
        <f>'r_in_502a.02 winter impacts'!C95</f>
        <v>0.117999417960733</v>
      </c>
      <c r="D347" s="1" t="str">
        <f>'r_in_502a.02 winter impacts'!D95</f>
        <v>tou_period_fOn-Peak:participant:cpp_dum:focus_grp_engage_dummy</v>
      </c>
      <c r="E347" s="1" t="str">
        <f>'r_in_502a.02 winter impacts'!E95</f>
        <v>Winter</v>
      </c>
      <c r="F347" s="1" t="str">
        <f>'r_in_502a.02 winter impacts'!F95</f>
        <v>NO_CPP_EVENTS_Parts_CPP_CPP/RT_Conts_RCT_focus</v>
      </c>
      <c r="G347" s="1">
        <f>'r_in_502a.02 winter impacts'!G95</f>
        <v>6</v>
      </c>
      <c r="H347" s="1">
        <f>'r_in_502a.02 winter impacts'!H95</f>
        <v>1.6448572792780201</v>
      </c>
      <c r="I347" s="1">
        <f>'r_in_502a.02 winter impacts'!I95</f>
        <v>0.43585087093062502</v>
      </c>
      <c r="J347" s="1" t="str">
        <f>'r_in_502a.02 winter impacts'!J95</f>
        <v>On-Peak</v>
      </c>
      <c r="K347" s="1" t="str">
        <f>'r_in_502a.02 winter impacts'!K95</f>
        <v>focus_grp_engage_dummy</v>
      </c>
      <c r="L347" s="1" t="str">
        <f>'r_in_502a.02 winter impacts'!L95</f>
        <v>focus_grp</v>
      </c>
      <c r="N347" s="1" t="str">
        <f t="shared" si="16"/>
        <v>focus</v>
      </c>
      <c r="O347" s="1" t="str">
        <f t="shared" si="17"/>
        <v>NO_CPP_EVENTS_Parts_CPP_CPP/RT_Conts_RCT</v>
      </c>
      <c r="Q347" s="1" t="str">
        <f t="shared" si="15"/>
        <v>focus_NO_CPP_EVENTS_Parts_CPP_CPP/RT_Conts_RCT_Winter_focus_grp_engage_dummy_focus_grp_On-Peak</v>
      </c>
    </row>
    <row r="348" spans="1:17" x14ac:dyDescent="0.2">
      <c r="A348" s="1">
        <f>'r_in_502a.02 winter impacts'!A96</f>
        <v>-1.8327205015330701</v>
      </c>
      <c r="B348" s="1">
        <f>'r_in_502a.02 winter impacts'!B96</f>
        <v>1.0499939872605699</v>
      </c>
      <c r="C348" s="1">
        <f>'r_in_502a.02 winter impacts'!C96</f>
        <v>8.0905897402594004E-2</v>
      </c>
      <c r="D348" s="1" t="str">
        <f>'r_in_502a.02 winter impacts'!D96</f>
        <v>tou_period_fWeekend Off-Peak:participant:cpp_dum:focus_grp_engage_dummy</v>
      </c>
      <c r="E348" s="1" t="str">
        <f>'r_in_502a.02 winter impacts'!E96</f>
        <v>Winter</v>
      </c>
      <c r="F348" s="1" t="str">
        <f>'r_in_502a.02 winter impacts'!F96</f>
        <v>NO_CPP_EVENTS_Parts_CPP_CPP/RT_Conts_RCT_focus</v>
      </c>
      <c r="G348" s="1">
        <f>'r_in_502a.02 winter impacts'!G96</f>
        <v>6</v>
      </c>
      <c r="H348" s="1">
        <f>'r_in_502a.02 winter impacts'!H96</f>
        <v>1.6448572792780201</v>
      </c>
      <c r="I348" s="1">
        <f>'r_in_502a.02 winter impacts'!I96</f>
        <v>1.7270902531437</v>
      </c>
      <c r="J348" s="1" t="str">
        <f>'r_in_502a.02 winter impacts'!J96</f>
        <v>Weekend Off-Peak</v>
      </c>
      <c r="K348" s="1" t="str">
        <f>'r_in_502a.02 winter impacts'!K96</f>
        <v>focus_grp_engage_dummy</v>
      </c>
      <c r="L348" s="1" t="str">
        <f>'r_in_502a.02 winter impacts'!L96</f>
        <v>focus_grp</v>
      </c>
      <c r="N348" s="1" t="str">
        <f t="shared" si="16"/>
        <v>focus</v>
      </c>
      <c r="O348" s="1" t="str">
        <f t="shared" si="17"/>
        <v>NO_CPP_EVENTS_Parts_CPP_CPP/RT_Conts_RCT</v>
      </c>
      <c r="Q348" s="1" t="str">
        <f t="shared" si="15"/>
        <v>focus_NO_CPP_EVENTS_Parts_CPP_CPP/RT_Conts_RCT_Winter_focus_grp_engage_dummy_focus_grp_Weekend Off-Peak</v>
      </c>
    </row>
    <row r="349" spans="1:17" x14ac:dyDescent="0.2">
      <c r="A349" s="1">
        <f>'r_in_502a.02 winter impacts'!A97</f>
        <v>-0.43847056207930701</v>
      </c>
      <c r="B349" s="1">
        <f>'r_in_502a.02 winter impacts'!B97</f>
        <v>0.241574535447137</v>
      </c>
      <c r="C349" s="1">
        <f>'r_in_502a.02 winter impacts'!C97</f>
        <v>6.9516497482851505E-2</v>
      </c>
      <c r="D349" s="1" t="str">
        <f>'r_in_502a.02 winter impacts'!D97</f>
        <v>total_attendee_impact_focus_grp</v>
      </c>
      <c r="E349" s="1" t="str">
        <f>'r_in_502a.02 winter impacts'!E97</f>
        <v>Winter</v>
      </c>
      <c r="F349" s="1" t="str">
        <f>'r_in_502a.02 winter impacts'!F97</f>
        <v>NO_CPP_EVENTS_Parts_CPP_CPP/RT_Conts_RCT_focus</v>
      </c>
      <c r="G349" s="1">
        <f>'r_in_502a.02 winter impacts'!G97</f>
        <v>6</v>
      </c>
      <c r="H349" s="1">
        <f>'r_in_502a.02 winter impacts'!H97</f>
        <v>1.6448572792780201</v>
      </c>
      <c r="I349" s="1">
        <f>'r_in_502a.02 winter impacts'!I97</f>
        <v>0.39735563311842997</v>
      </c>
      <c r="J349" s="1" t="str">
        <f>'r_in_502a.02 winter impacts'!J97</f>
        <v>Mid-Peak</v>
      </c>
      <c r="K349" s="1" t="str">
        <f>'r_in_502a.02 winter impacts'!K97</f>
        <v>Combined Impact</v>
      </c>
      <c r="L349" s="1" t="str">
        <f>'r_in_502a.02 winter impacts'!L97</f>
        <v>focus_grp</v>
      </c>
      <c r="N349" s="1" t="str">
        <f t="shared" si="16"/>
        <v>focus</v>
      </c>
      <c r="O349" s="1" t="str">
        <f t="shared" si="17"/>
        <v>NO_CPP_EVENTS_Parts_CPP_CPP/RT_Conts_RCT</v>
      </c>
      <c r="Q349" s="1" t="str">
        <f t="shared" si="15"/>
        <v>focus_NO_CPP_EVENTS_Parts_CPP_CPP/RT_Conts_RCT_Winter_Combined Impact_focus_grp_Mid-Peak</v>
      </c>
    </row>
    <row r="350" spans="1:17" x14ac:dyDescent="0.2">
      <c r="A350" s="1">
        <f>'r_in_502a.02 winter impacts'!A98</f>
        <v>-0.59046042484933503</v>
      </c>
      <c r="B350" s="1">
        <f>'r_in_502a.02 winter impacts'!B98</f>
        <v>0.50893126050921</v>
      </c>
      <c r="C350" s="1">
        <f>'r_in_502a.02 winter impacts'!C98</f>
        <v>0.24596934946811</v>
      </c>
      <c r="D350" s="1" t="str">
        <f>'r_in_502a.02 winter impacts'!D98</f>
        <v>total_attendee_impact_focus_grp</v>
      </c>
      <c r="E350" s="1" t="str">
        <f>'r_in_502a.02 winter impacts'!E98</f>
        <v>Winter</v>
      </c>
      <c r="F350" s="1" t="str">
        <f>'r_in_502a.02 winter impacts'!F98</f>
        <v>NO_CPP_EVENTS_Parts_CPP_CPP/RT_Conts_RCT_focus</v>
      </c>
      <c r="G350" s="1">
        <f>'r_in_502a.02 winter impacts'!G98</f>
        <v>6</v>
      </c>
      <c r="H350" s="1">
        <f>'r_in_502a.02 winter impacts'!H98</f>
        <v>1.6448572792780201</v>
      </c>
      <c r="I350" s="1">
        <f>'r_in_502a.02 winter impacts'!I98</f>
        <v>0.83711928850071604</v>
      </c>
      <c r="J350" s="1" t="str">
        <f>'r_in_502a.02 winter impacts'!J98</f>
        <v>Off-Peak</v>
      </c>
      <c r="K350" s="1" t="str">
        <f>'r_in_502a.02 winter impacts'!K98</f>
        <v>Combined Impact</v>
      </c>
      <c r="L350" s="1" t="str">
        <f>'r_in_502a.02 winter impacts'!L98</f>
        <v>focus_grp</v>
      </c>
      <c r="N350" s="1" t="str">
        <f t="shared" si="16"/>
        <v>focus</v>
      </c>
      <c r="O350" s="1" t="str">
        <f t="shared" si="17"/>
        <v>NO_CPP_EVENTS_Parts_CPP_CPP/RT_Conts_RCT</v>
      </c>
      <c r="Q350" s="1" t="str">
        <f t="shared" si="15"/>
        <v>focus_NO_CPP_EVENTS_Parts_CPP_CPP/RT_Conts_RCT_Winter_Combined Impact_focus_grp_Off-Peak</v>
      </c>
    </row>
    <row r="351" spans="1:17" x14ac:dyDescent="0.2">
      <c r="A351" s="1">
        <f>'r_in_502a.02 winter impacts'!A99</f>
        <v>-0.50200793286605305</v>
      </c>
      <c r="B351" s="1">
        <f>'r_in_502a.02 winter impacts'!B99</f>
        <v>0.268686337295027</v>
      </c>
      <c r="C351" s="1">
        <f>'r_in_502a.02 winter impacts'!C99</f>
        <v>6.1709950638053797E-2</v>
      </c>
      <c r="D351" s="1" t="str">
        <f>'r_in_502a.02 winter impacts'!D99</f>
        <v>total_attendee_impact_focus_grp</v>
      </c>
      <c r="E351" s="1" t="str">
        <f>'r_in_502a.02 winter impacts'!E99</f>
        <v>Winter</v>
      </c>
      <c r="F351" s="1" t="str">
        <f>'r_in_502a.02 winter impacts'!F99</f>
        <v>NO_CPP_EVENTS_Parts_CPP_CPP/RT_Conts_RCT_focus</v>
      </c>
      <c r="G351" s="1">
        <f>'r_in_502a.02 winter impacts'!G99</f>
        <v>6</v>
      </c>
      <c r="H351" s="1">
        <f>'r_in_502a.02 winter impacts'!H99</f>
        <v>1.6448572792780201</v>
      </c>
      <c r="I351" s="1">
        <f>'r_in_502a.02 winter impacts'!I99</f>
        <v>0.44195067774227698</v>
      </c>
      <c r="J351" s="1" t="str">
        <f>'r_in_502a.02 winter impacts'!J99</f>
        <v>On-Peak</v>
      </c>
      <c r="K351" s="1" t="str">
        <f>'r_in_502a.02 winter impacts'!K99</f>
        <v>Combined Impact</v>
      </c>
      <c r="L351" s="1" t="str">
        <f>'r_in_502a.02 winter impacts'!L99</f>
        <v>focus_grp</v>
      </c>
      <c r="N351" s="1" t="str">
        <f t="shared" si="16"/>
        <v>focus</v>
      </c>
      <c r="O351" s="1" t="str">
        <f t="shared" si="17"/>
        <v>NO_CPP_EVENTS_Parts_CPP_CPP/RT_Conts_RCT</v>
      </c>
      <c r="Q351" s="1" t="str">
        <f t="shared" si="15"/>
        <v>focus_NO_CPP_EVENTS_Parts_CPP_CPP/RT_Conts_RCT_Winter_Combined Impact_focus_grp_On-Peak</v>
      </c>
    </row>
    <row r="352" spans="1:17" x14ac:dyDescent="0.2">
      <c r="A352" s="1">
        <f>'r_in_502a.02 winter impacts'!A100</f>
        <v>-1.36195537710216</v>
      </c>
      <c r="B352" s="1">
        <f>'r_in_502a.02 winter impacts'!B100</f>
        <v>1.0659723064893201</v>
      </c>
      <c r="C352" s="1">
        <f>'r_in_502a.02 winter impacts'!C100</f>
        <v>0.20136832499978299</v>
      </c>
      <c r="D352" s="1" t="str">
        <f>'r_in_502a.02 winter impacts'!D100</f>
        <v>total_attendee_impact_focus_grp</v>
      </c>
      <c r="E352" s="1" t="str">
        <f>'r_in_502a.02 winter impacts'!E100</f>
        <v>Winter</v>
      </c>
      <c r="F352" s="1" t="str">
        <f>'r_in_502a.02 winter impacts'!F100</f>
        <v>NO_CPP_EVENTS_Parts_CPP_CPP/RT_Conts_RCT_focus</v>
      </c>
      <c r="G352" s="1">
        <f>'r_in_502a.02 winter impacts'!G100</f>
        <v>6</v>
      </c>
      <c r="H352" s="1">
        <f>'r_in_502a.02 winter impacts'!H100</f>
        <v>1.6448572792780201</v>
      </c>
      <c r="I352" s="1">
        <f>'r_in_502a.02 winter impacts'!I100</f>
        <v>1.7533723078377399</v>
      </c>
      <c r="J352" s="1" t="str">
        <f>'r_in_502a.02 winter impacts'!J100</f>
        <v>Weekend Off-Peak</v>
      </c>
      <c r="K352" s="1" t="str">
        <f>'r_in_502a.02 winter impacts'!K100</f>
        <v>Combined Impact</v>
      </c>
      <c r="L352" s="1" t="str">
        <f>'r_in_502a.02 winter impacts'!L100</f>
        <v>focus_grp</v>
      </c>
      <c r="N352" s="1" t="str">
        <f t="shared" si="16"/>
        <v>focus</v>
      </c>
      <c r="O352" s="1" t="str">
        <f t="shared" si="17"/>
        <v>NO_CPP_EVENTS_Parts_CPP_CPP/RT_Conts_RCT</v>
      </c>
      <c r="Q352" s="1" t="str">
        <f t="shared" si="15"/>
        <v>focus_NO_CPP_EVENTS_Parts_CPP_CPP/RT_Conts_RCT_Winter_Combined Impact_focus_grp_Weekend Off-Peak</v>
      </c>
    </row>
    <row r="353" spans="1:17" x14ac:dyDescent="0.2">
      <c r="A353" s="1">
        <f>'r_in_502a.02 winter impacts'!A101</f>
        <v>7.1557553152732906E-2</v>
      </c>
      <c r="B353" s="1">
        <f>'r_in_502a.02 winter impacts'!B101</f>
        <v>0.100754294594167</v>
      </c>
      <c r="C353" s="1">
        <f>'r_in_502a.02 winter impacts'!C101</f>
        <v>0.47756911391455698</v>
      </c>
      <c r="D353" s="1" t="str">
        <f>'r_in_502a.02 winter impacts'!D101</f>
        <v>tou_period_fMid-Peak:participant:cpp_dum</v>
      </c>
      <c r="E353" s="1" t="str">
        <f>'r_in_502a.02 winter impacts'!E101</f>
        <v>Winter</v>
      </c>
      <c r="F353" s="1" t="str">
        <f>'r_in_502a.02 winter impacts'!F101</f>
        <v>NO_CPP_EVENTS_Parts_CPP_CPP/RT_Conts_RCT_breakfast</v>
      </c>
      <c r="G353" s="1">
        <f>'r_in_502a.02 winter impacts'!G101</f>
        <v>7</v>
      </c>
      <c r="H353" s="1">
        <f>'r_in_502a.02 winter impacts'!H101</f>
        <v>1.6448572792780201</v>
      </c>
      <c r="I353" s="1">
        <f>'r_in_502a.02 winter impacts'!I101</f>
        <v>0.16572643488173799</v>
      </c>
      <c r="J353" s="1" t="str">
        <f>'r_in_502a.02 winter impacts'!J101</f>
        <v>Mid-Peak</v>
      </c>
      <c r="K353" s="1" t="str">
        <f>'r_in_502a.02 winter impacts'!K101</f>
        <v>Base Impact</v>
      </c>
      <c r="L353" s="1" t="str">
        <f>'r_in_502a.02 winter impacts'!L101</f>
        <v>no_event</v>
      </c>
      <c r="N353" s="1" t="str">
        <f t="shared" si="16"/>
        <v>breakfast</v>
      </c>
      <c r="O353" s="1" t="str">
        <f t="shared" si="17"/>
        <v>NO_CPP_EVENTS_Parts_CPP_CPP/RT_Conts_RCT</v>
      </c>
      <c r="Q353" s="1" t="str">
        <f t="shared" si="15"/>
        <v>breakfast_NO_CPP_EVENTS_Parts_CPP_CPP/RT_Conts_RCT_Winter_Base Impact_no_event_Mid-Peak</v>
      </c>
    </row>
    <row r="354" spans="1:17" x14ac:dyDescent="0.2">
      <c r="A354" s="1">
        <f>'r_in_502a.02 winter impacts'!A102</f>
        <v>0.180937909985185</v>
      </c>
      <c r="B354" s="1">
        <f>'r_in_502a.02 winter impacts'!B102</f>
        <v>0.19572834074173201</v>
      </c>
      <c r="C354" s="1">
        <f>'r_in_502a.02 winter impacts'!C102</f>
        <v>0.35526099519662702</v>
      </c>
      <c r="D354" s="1" t="str">
        <f>'r_in_502a.02 winter impacts'!D102</f>
        <v>tou_period_fOff-Peak:participant:cpp_dum</v>
      </c>
      <c r="E354" s="1" t="str">
        <f>'r_in_502a.02 winter impacts'!E102</f>
        <v>Winter</v>
      </c>
      <c r="F354" s="1" t="str">
        <f>'r_in_502a.02 winter impacts'!F102</f>
        <v>NO_CPP_EVENTS_Parts_CPP_CPP/RT_Conts_RCT_breakfast</v>
      </c>
      <c r="G354" s="1">
        <f>'r_in_502a.02 winter impacts'!G102</f>
        <v>7</v>
      </c>
      <c r="H354" s="1">
        <f>'r_in_502a.02 winter impacts'!H102</f>
        <v>1.6448572792780201</v>
      </c>
      <c r="I354" s="1">
        <f>'r_in_502a.02 winter impacts'!I102</f>
        <v>0.32194518603004801</v>
      </c>
      <c r="J354" s="1" t="str">
        <f>'r_in_502a.02 winter impacts'!J102</f>
        <v>Off-Peak</v>
      </c>
      <c r="K354" s="1" t="str">
        <f>'r_in_502a.02 winter impacts'!K102</f>
        <v>Base Impact</v>
      </c>
      <c r="L354" s="1" t="str">
        <f>'r_in_502a.02 winter impacts'!L102</f>
        <v>no_event</v>
      </c>
      <c r="N354" s="1" t="str">
        <f t="shared" si="16"/>
        <v>breakfast</v>
      </c>
      <c r="O354" s="1" t="str">
        <f t="shared" si="17"/>
        <v>NO_CPP_EVENTS_Parts_CPP_CPP/RT_Conts_RCT</v>
      </c>
      <c r="Q354" s="1" t="str">
        <f t="shared" si="15"/>
        <v>breakfast_NO_CPP_EVENTS_Parts_CPP_CPP/RT_Conts_RCT_Winter_Base Impact_no_event_Off-Peak</v>
      </c>
    </row>
    <row r="355" spans="1:17" x14ac:dyDescent="0.2">
      <c r="A355" s="1">
        <f>'r_in_502a.02 winter impacts'!A103</f>
        <v>-9.2691874120632706E-2</v>
      </c>
      <c r="B355" s="1">
        <f>'r_in_502a.02 winter impacts'!B103</f>
        <v>0.100306987798161</v>
      </c>
      <c r="C355" s="1">
        <f>'r_in_502a.02 winter impacts'!C103</f>
        <v>0.35544419902070801</v>
      </c>
      <c r="D355" s="1" t="str">
        <f>'r_in_502a.02 winter impacts'!D103</f>
        <v>tou_period_fOn-Peak:participant:cpp_dum</v>
      </c>
      <c r="E355" s="1" t="str">
        <f>'r_in_502a.02 winter impacts'!E103</f>
        <v>Winter</v>
      </c>
      <c r="F355" s="1" t="str">
        <f>'r_in_502a.02 winter impacts'!F103</f>
        <v>NO_CPP_EVENTS_Parts_CPP_CPP/RT_Conts_RCT_breakfast</v>
      </c>
      <c r="G355" s="1">
        <f>'r_in_502a.02 winter impacts'!G103</f>
        <v>7</v>
      </c>
      <c r="H355" s="1">
        <f>'r_in_502a.02 winter impacts'!H103</f>
        <v>1.6448572792780201</v>
      </c>
      <c r="I355" s="1">
        <f>'r_in_502a.02 winter impacts'!I103</f>
        <v>0.164990679042257</v>
      </c>
      <c r="J355" s="1" t="str">
        <f>'r_in_502a.02 winter impacts'!J103</f>
        <v>On-Peak</v>
      </c>
      <c r="K355" s="1" t="str">
        <f>'r_in_502a.02 winter impacts'!K103</f>
        <v>Base Impact</v>
      </c>
      <c r="L355" s="1" t="str">
        <f>'r_in_502a.02 winter impacts'!L103</f>
        <v>no_event</v>
      </c>
      <c r="N355" s="1" t="str">
        <f t="shared" si="16"/>
        <v>breakfast</v>
      </c>
      <c r="O355" s="1" t="str">
        <f t="shared" si="17"/>
        <v>NO_CPP_EVENTS_Parts_CPP_CPP/RT_Conts_RCT</v>
      </c>
      <c r="Q355" s="1" t="str">
        <f t="shared" si="15"/>
        <v>breakfast_NO_CPP_EVENTS_Parts_CPP_CPP/RT_Conts_RCT_Winter_Base Impact_no_event_On-Peak</v>
      </c>
    </row>
    <row r="356" spans="1:17" x14ac:dyDescent="0.2">
      <c r="A356" s="1">
        <f>'r_in_502a.02 winter impacts'!A104</f>
        <v>0.47821521640373399</v>
      </c>
      <c r="B356" s="1">
        <f>'r_in_502a.02 winter impacts'!B104</f>
        <v>0.387315201348642</v>
      </c>
      <c r="C356" s="1">
        <f>'r_in_502a.02 winter impacts'!C104</f>
        <v>0.216945623078309</v>
      </c>
      <c r="D356" s="1" t="str">
        <f>'r_in_502a.02 winter impacts'!D104</f>
        <v>tou_period_fWeekend Off-Peak:participant:cpp_dum</v>
      </c>
      <c r="E356" s="1" t="str">
        <f>'r_in_502a.02 winter impacts'!E104</f>
        <v>Winter</v>
      </c>
      <c r="F356" s="1" t="str">
        <f>'r_in_502a.02 winter impacts'!F104</f>
        <v>NO_CPP_EVENTS_Parts_CPP_CPP/RT_Conts_RCT_breakfast</v>
      </c>
      <c r="G356" s="1">
        <f>'r_in_502a.02 winter impacts'!G104</f>
        <v>7</v>
      </c>
      <c r="H356" s="1">
        <f>'r_in_502a.02 winter impacts'!H104</f>
        <v>1.6448572792780201</v>
      </c>
      <c r="I356" s="1">
        <f>'r_in_502a.02 winter impacts'!I104</f>
        <v>0.63707822831334704</v>
      </c>
      <c r="J356" s="1" t="str">
        <f>'r_in_502a.02 winter impacts'!J104</f>
        <v>Weekend Off-Peak</v>
      </c>
      <c r="K356" s="1" t="str">
        <f>'r_in_502a.02 winter impacts'!K104</f>
        <v>Base Impact</v>
      </c>
      <c r="L356" s="1" t="str">
        <f>'r_in_502a.02 winter impacts'!L104</f>
        <v>no_event</v>
      </c>
      <c r="N356" s="1" t="str">
        <f t="shared" si="16"/>
        <v>breakfast</v>
      </c>
      <c r="O356" s="1" t="str">
        <f t="shared" si="17"/>
        <v>NO_CPP_EVENTS_Parts_CPP_CPP/RT_Conts_RCT</v>
      </c>
      <c r="Q356" s="1" t="str">
        <f t="shared" si="15"/>
        <v>breakfast_NO_CPP_EVENTS_Parts_CPP_CPP/RT_Conts_RCT_Winter_Base Impact_no_event_Weekend Off-Peak</v>
      </c>
    </row>
    <row r="357" spans="1:17" x14ac:dyDescent="0.2">
      <c r="A357" s="1">
        <f>'r_in_502a.02 winter impacts'!A105</f>
        <v>-0.17988998525067601</v>
      </c>
      <c r="B357" s="1">
        <f>'r_in_502a.02 winter impacts'!B105</f>
        <v>0.15325280850327599</v>
      </c>
      <c r="C357" s="1">
        <f>'r_in_502a.02 winter impacts'!C105</f>
        <v>0.24047100750248901</v>
      </c>
      <c r="D357" s="1" t="str">
        <f>'r_in_502a.02 winter impacts'!D105</f>
        <v>tou_period_fMid-Peak:participant:cpp_dum:ko_breakfast_engage_dummy</v>
      </c>
      <c r="E357" s="1" t="str">
        <f>'r_in_502a.02 winter impacts'!E105</f>
        <v>Winter</v>
      </c>
      <c r="F357" s="1" t="str">
        <f>'r_in_502a.02 winter impacts'!F105</f>
        <v>NO_CPP_EVENTS_Parts_CPP_CPP/RT_Conts_RCT_breakfast</v>
      </c>
      <c r="G357" s="1">
        <f>'r_in_502a.02 winter impacts'!G105</f>
        <v>7</v>
      </c>
      <c r="H357" s="1">
        <f>'r_in_502a.02 winter impacts'!H105</f>
        <v>1.6448572792780201</v>
      </c>
      <c r="I357" s="1">
        <f>'r_in_502a.02 winter impacts'!I105</f>
        <v>0.252078997636416</v>
      </c>
      <c r="J357" s="1" t="str">
        <f>'r_in_502a.02 winter impacts'!J105</f>
        <v>Mid-Peak</v>
      </c>
      <c r="K357" s="1" t="str">
        <f>'r_in_502a.02 winter impacts'!K105</f>
        <v>ko_breakfast_engage_dummy</v>
      </c>
      <c r="L357" s="1" t="str">
        <f>'r_in_502a.02 winter impacts'!L105</f>
        <v>ko_breakfast</v>
      </c>
      <c r="N357" s="1" t="str">
        <f t="shared" si="16"/>
        <v>breakfast</v>
      </c>
      <c r="O357" s="1" t="str">
        <f t="shared" si="17"/>
        <v>NO_CPP_EVENTS_Parts_CPP_CPP/RT_Conts_RCT</v>
      </c>
      <c r="Q357" s="1" t="str">
        <f t="shared" si="15"/>
        <v>breakfast_NO_CPP_EVENTS_Parts_CPP_CPP/RT_Conts_RCT_Winter_ko_breakfast_engage_dummy_ko_breakfast_Mid-Peak</v>
      </c>
    </row>
    <row r="358" spans="1:17" x14ac:dyDescent="0.2">
      <c r="A358" s="1">
        <f>'r_in_502a.02 winter impacts'!A106</f>
        <v>1.56048339108707E-2</v>
      </c>
      <c r="B358" s="1">
        <f>'r_in_502a.02 winter impacts'!B106</f>
        <v>0.28361960329990099</v>
      </c>
      <c r="C358" s="1">
        <f>'r_in_502a.02 winter impacts'!C106</f>
        <v>0.95612232248357898</v>
      </c>
      <c r="D358" s="1" t="str">
        <f>'r_in_502a.02 winter impacts'!D106</f>
        <v>tou_period_fOff-Peak:participant:cpp_dum:ko_breakfast_engage_dummy</v>
      </c>
      <c r="E358" s="1" t="str">
        <f>'r_in_502a.02 winter impacts'!E106</f>
        <v>Winter</v>
      </c>
      <c r="F358" s="1" t="str">
        <f>'r_in_502a.02 winter impacts'!F106</f>
        <v>NO_CPP_EVENTS_Parts_CPP_CPP/RT_Conts_RCT_breakfast</v>
      </c>
      <c r="G358" s="1">
        <f>'r_in_502a.02 winter impacts'!G106</f>
        <v>7</v>
      </c>
      <c r="H358" s="1">
        <f>'r_in_502a.02 winter impacts'!H106</f>
        <v>1.6448572792780201</v>
      </c>
      <c r="I358" s="1">
        <f>'r_in_502a.02 winter impacts'!I106</f>
        <v>0.466513769033787</v>
      </c>
      <c r="J358" s="1" t="str">
        <f>'r_in_502a.02 winter impacts'!J106</f>
        <v>Off-Peak</v>
      </c>
      <c r="K358" s="1" t="str">
        <f>'r_in_502a.02 winter impacts'!K106</f>
        <v>ko_breakfast_engage_dummy</v>
      </c>
      <c r="L358" s="1" t="str">
        <f>'r_in_502a.02 winter impacts'!L106</f>
        <v>ko_breakfast</v>
      </c>
      <c r="N358" s="1" t="str">
        <f t="shared" si="16"/>
        <v>breakfast</v>
      </c>
      <c r="O358" s="1" t="str">
        <f t="shared" si="17"/>
        <v>NO_CPP_EVENTS_Parts_CPP_CPP/RT_Conts_RCT</v>
      </c>
      <c r="Q358" s="1" t="str">
        <f t="shared" si="15"/>
        <v>breakfast_NO_CPP_EVENTS_Parts_CPP_CPP/RT_Conts_RCT_Winter_ko_breakfast_engage_dummy_ko_breakfast_Off-Peak</v>
      </c>
    </row>
    <row r="359" spans="1:17" x14ac:dyDescent="0.2">
      <c r="A359" s="1">
        <f>'r_in_502a.02 winter impacts'!A107</f>
        <v>-5.6253330092130703E-2</v>
      </c>
      <c r="B359" s="1">
        <f>'r_in_502a.02 winter impacts'!B107</f>
        <v>0.13037318168710099</v>
      </c>
      <c r="C359" s="1">
        <f>'r_in_502a.02 winter impacts'!C107</f>
        <v>0.66612011852747</v>
      </c>
      <c r="D359" s="1" t="str">
        <f>'r_in_502a.02 winter impacts'!D107</f>
        <v>tou_period_fOn-Peak:participant:cpp_dum:ko_breakfast_engage_dummy</v>
      </c>
      <c r="E359" s="1" t="str">
        <f>'r_in_502a.02 winter impacts'!E107</f>
        <v>Winter</v>
      </c>
      <c r="F359" s="1" t="str">
        <f>'r_in_502a.02 winter impacts'!F107</f>
        <v>NO_CPP_EVENTS_Parts_CPP_CPP/RT_Conts_RCT_breakfast</v>
      </c>
      <c r="G359" s="1">
        <f>'r_in_502a.02 winter impacts'!G107</f>
        <v>7</v>
      </c>
      <c r="H359" s="1">
        <f>'r_in_502a.02 winter impacts'!H107</f>
        <v>1.6448572792780201</v>
      </c>
      <c r="I359" s="1">
        <f>'r_in_502a.02 winter impacts'!I107</f>
        <v>0.21444527692066501</v>
      </c>
      <c r="J359" s="1" t="str">
        <f>'r_in_502a.02 winter impacts'!J107</f>
        <v>On-Peak</v>
      </c>
      <c r="K359" s="1" t="str">
        <f>'r_in_502a.02 winter impacts'!K107</f>
        <v>ko_breakfast_engage_dummy</v>
      </c>
      <c r="L359" s="1" t="str">
        <f>'r_in_502a.02 winter impacts'!L107</f>
        <v>ko_breakfast</v>
      </c>
      <c r="N359" s="1" t="str">
        <f t="shared" si="16"/>
        <v>breakfast</v>
      </c>
      <c r="O359" s="1" t="str">
        <f t="shared" si="17"/>
        <v>NO_CPP_EVENTS_Parts_CPP_CPP/RT_Conts_RCT</v>
      </c>
      <c r="Q359" s="1" t="str">
        <f t="shared" si="15"/>
        <v>breakfast_NO_CPP_EVENTS_Parts_CPP_CPP/RT_Conts_RCT_Winter_ko_breakfast_engage_dummy_ko_breakfast_On-Peak</v>
      </c>
    </row>
    <row r="360" spans="1:17" x14ac:dyDescent="0.2">
      <c r="A360" s="1">
        <f>'r_in_502a.02 winter impacts'!A108</f>
        <v>-0.39250015718465803</v>
      </c>
      <c r="B360" s="1">
        <f>'r_in_502a.02 winter impacts'!B108</f>
        <v>0.50144185323342605</v>
      </c>
      <c r="C360" s="1">
        <f>'r_in_502a.02 winter impacts'!C108</f>
        <v>0.43377842368581099</v>
      </c>
      <c r="D360" s="1" t="str">
        <f>'r_in_502a.02 winter impacts'!D108</f>
        <v>tou_period_fWeekend Off-Peak:participant:cpp_dum:ko_breakfast_engage_dummy</v>
      </c>
      <c r="E360" s="1" t="str">
        <f>'r_in_502a.02 winter impacts'!E108</f>
        <v>Winter</v>
      </c>
      <c r="F360" s="1" t="str">
        <f>'r_in_502a.02 winter impacts'!F108</f>
        <v>NO_CPP_EVENTS_Parts_CPP_CPP/RT_Conts_RCT_breakfast</v>
      </c>
      <c r="G360" s="1">
        <f>'r_in_502a.02 winter impacts'!G108</f>
        <v>7</v>
      </c>
      <c r="H360" s="1">
        <f>'r_in_502a.02 winter impacts'!H108</f>
        <v>1.6448572792780201</v>
      </c>
      <c r="I360" s="1">
        <f>'r_in_502a.02 winter impacts'!I108</f>
        <v>0.82480028242566406</v>
      </c>
      <c r="J360" s="1" t="str">
        <f>'r_in_502a.02 winter impacts'!J108</f>
        <v>Weekend Off-Peak</v>
      </c>
      <c r="K360" s="1" t="str">
        <f>'r_in_502a.02 winter impacts'!K108</f>
        <v>ko_breakfast_engage_dummy</v>
      </c>
      <c r="L360" s="1" t="str">
        <f>'r_in_502a.02 winter impacts'!L108</f>
        <v>ko_breakfast</v>
      </c>
      <c r="N360" s="1" t="str">
        <f t="shared" si="16"/>
        <v>breakfast</v>
      </c>
      <c r="O360" s="1" t="str">
        <f t="shared" si="17"/>
        <v>NO_CPP_EVENTS_Parts_CPP_CPP/RT_Conts_RCT</v>
      </c>
      <c r="Q360" s="1" t="str">
        <f t="shared" si="15"/>
        <v>breakfast_NO_CPP_EVENTS_Parts_CPP_CPP/RT_Conts_RCT_Winter_ko_breakfast_engage_dummy_ko_breakfast_Weekend Off-Peak</v>
      </c>
    </row>
    <row r="361" spans="1:17" x14ac:dyDescent="0.2">
      <c r="A361" s="1">
        <f>'r_in_502a.02 winter impacts'!A109</f>
        <v>-0.10833243209794299</v>
      </c>
      <c r="B361" s="1">
        <f>'r_in_502a.02 winter impacts'!B109</f>
        <v>0.15613209023470301</v>
      </c>
      <c r="C361" s="1">
        <f>'r_in_502a.02 winter impacts'!C109</f>
        <v>0.487775940635361</v>
      </c>
      <c r="D361" s="1" t="str">
        <f>'r_in_502a.02 winter impacts'!D109</f>
        <v>total_attendee_impact_ko_breakfast</v>
      </c>
      <c r="E361" s="1" t="str">
        <f>'r_in_502a.02 winter impacts'!E109</f>
        <v>Winter</v>
      </c>
      <c r="F361" s="1" t="str">
        <f>'r_in_502a.02 winter impacts'!F109</f>
        <v>NO_CPP_EVENTS_Parts_CPP_CPP/RT_Conts_RCT_breakfast</v>
      </c>
      <c r="G361" s="1">
        <f>'r_in_502a.02 winter impacts'!G109</f>
        <v>7</v>
      </c>
      <c r="H361" s="1">
        <f>'r_in_502a.02 winter impacts'!H109</f>
        <v>1.6448572792780201</v>
      </c>
      <c r="I361" s="1">
        <f>'r_in_502a.02 winter impacts'!I109</f>
        <v>0.25681500515144401</v>
      </c>
      <c r="J361" s="1" t="str">
        <f>'r_in_502a.02 winter impacts'!J109</f>
        <v>Mid-Peak</v>
      </c>
      <c r="K361" s="1" t="str">
        <f>'r_in_502a.02 winter impacts'!K109</f>
        <v>Combined Impact</v>
      </c>
      <c r="L361" s="1" t="str">
        <f>'r_in_502a.02 winter impacts'!L109</f>
        <v>ko_breakfast</v>
      </c>
      <c r="N361" s="1" t="str">
        <f t="shared" si="16"/>
        <v>breakfast</v>
      </c>
      <c r="O361" s="1" t="str">
        <f t="shared" si="17"/>
        <v>NO_CPP_EVENTS_Parts_CPP_CPP/RT_Conts_RCT</v>
      </c>
      <c r="Q361" s="1" t="str">
        <f t="shared" si="15"/>
        <v>breakfast_NO_CPP_EVENTS_Parts_CPP_CPP/RT_Conts_RCT_Winter_Combined Impact_ko_breakfast_Mid-Peak</v>
      </c>
    </row>
    <row r="362" spans="1:17" x14ac:dyDescent="0.2">
      <c r="A362" s="1">
        <f>'r_in_502a.02 winter impacts'!A110</f>
        <v>0.196542743896056</v>
      </c>
      <c r="B362" s="1">
        <f>'r_in_502a.02 winter impacts'!B110</f>
        <v>0.28419182642753099</v>
      </c>
      <c r="C362" s="1">
        <f>'r_in_502a.02 winter impacts'!C110</f>
        <v>0.48919850256841202</v>
      </c>
      <c r="D362" s="1" t="str">
        <f>'r_in_502a.02 winter impacts'!D110</f>
        <v>total_attendee_impact_ko_breakfast</v>
      </c>
      <c r="E362" s="1" t="str">
        <f>'r_in_502a.02 winter impacts'!E110</f>
        <v>Winter</v>
      </c>
      <c r="F362" s="1" t="str">
        <f>'r_in_502a.02 winter impacts'!F110</f>
        <v>NO_CPP_EVENTS_Parts_CPP_CPP/RT_Conts_RCT_breakfast</v>
      </c>
      <c r="G362" s="1">
        <f>'r_in_502a.02 winter impacts'!G110</f>
        <v>7</v>
      </c>
      <c r="H362" s="1">
        <f>'r_in_502a.02 winter impacts'!H110</f>
        <v>1.6448572792780201</v>
      </c>
      <c r="I362" s="1">
        <f>'r_in_502a.02 winter impacts'!I110</f>
        <v>0.46745499441064098</v>
      </c>
      <c r="J362" s="1" t="str">
        <f>'r_in_502a.02 winter impacts'!J110</f>
        <v>Off-Peak</v>
      </c>
      <c r="K362" s="1" t="str">
        <f>'r_in_502a.02 winter impacts'!K110</f>
        <v>Combined Impact</v>
      </c>
      <c r="L362" s="1" t="str">
        <f>'r_in_502a.02 winter impacts'!L110</f>
        <v>ko_breakfast</v>
      </c>
      <c r="N362" s="1" t="str">
        <f t="shared" si="16"/>
        <v>breakfast</v>
      </c>
      <c r="O362" s="1" t="str">
        <f t="shared" si="17"/>
        <v>NO_CPP_EVENTS_Parts_CPP_CPP/RT_Conts_RCT</v>
      </c>
      <c r="Q362" s="1" t="str">
        <f t="shared" si="15"/>
        <v>breakfast_NO_CPP_EVENTS_Parts_CPP_CPP/RT_Conts_RCT_Winter_Combined Impact_ko_breakfast_Off-Peak</v>
      </c>
    </row>
    <row r="363" spans="1:17" x14ac:dyDescent="0.2">
      <c r="A363" s="1">
        <f>'r_in_502a.02 winter impacts'!A111</f>
        <v>-0.148945204212763</v>
      </c>
      <c r="B363" s="1">
        <f>'r_in_502a.02 winter impacts'!B111</f>
        <v>0.13332765683672701</v>
      </c>
      <c r="C363" s="1">
        <f>'r_in_502a.02 winter impacts'!C111</f>
        <v>0.263936570135683</v>
      </c>
      <c r="D363" s="1" t="str">
        <f>'r_in_502a.02 winter impacts'!D111</f>
        <v>total_attendee_impact_ko_breakfast</v>
      </c>
      <c r="E363" s="1" t="str">
        <f>'r_in_502a.02 winter impacts'!E111</f>
        <v>Winter</v>
      </c>
      <c r="F363" s="1" t="str">
        <f>'r_in_502a.02 winter impacts'!F111</f>
        <v>NO_CPP_EVENTS_Parts_CPP_CPP/RT_Conts_RCT_breakfast</v>
      </c>
      <c r="G363" s="1">
        <f>'r_in_502a.02 winter impacts'!G111</f>
        <v>7</v>
      </c>
      <c r="H363" s="1">
        <f>'r_in_502a.02 winter impacts'!H111</f>
        <v>1.6448572792780201</v>
      </c>
      <c r="I363" s="1">
        <f>'r_in_502a.02 winter impacts'!I111</f>
        <v>0.21930496687697301</v>
      </c>
      <c r="J363" s="1" t="str">
        <f>'r_in_502a.02 winter impacts'!J111</f>
        <v>On-Peak</v>
      </c>
      <c r="K363" s="1" t="str">
        <f>'r_in_502a.02 winter impacts'!K111</f>
        <v>Combined Impact</v>
      </c>
      <c r="L363" s="1" t="str">
        <f>'r_in_502a.02 winter impacts'!L111</f>
        <v>ko_breakfast</v>
      </c>
      <c r="N363" s="1" t="str">
        <f t="shared" si="16"/>
        <v>breakfast</v>
      </c>
      <c r="O363" s="1" t="str">
        <f t="shared" si="17"/>
        <v>NO_CPP_EVENTS_Parts_CPP_CPP/RT_Conts_RCT</v>
      </c>
      <c r="Q363" s="1" t="str">
        <f t="shared" si="15"/>
        <v>breakfast_NO_CPP_EVENTS_Parts_CPP_CPP/RT_Conts_RCT_Winter_Combined Impact_ko_breakfast_On-Peak</v>
      </c>
    </row>
    <row r="364" spans="1:17" x14ac:dyDescent="0.2">
      <c r="A364" s="1">
        <f>'r_in_502a.02 winter impacts'!A112</f>
        <v>8.57150592190766E-2</v>
      </c>
      <c r="B364" s="1">
        <f>'r_in_502a.02 winter impacts'!B112</f>
        <v>0.51870915759084202</v>
      </c>
      <c r="C364" s="1">
        <f>'r_in_502a.02 winter impacts'!C112</f>
        <v>0.86874976382084701</v>
      </c>
      <c r="D364" s="1" t="str">
        <f>'r_in_502a.02 winter impacts'!D112</f>
        <v>total_attendee_impact_ko_breakfast</v>
      </c>
      <c r="E364" s="1" t="str">
        <f>'r_in_502a.02 winter impacts'!E112</f>
        <v>Winter</v>
      </c>
      <c r="F364" s="1" t="str">
        <f>'r_in_502a.02 winter impacts'!F112</f>
        <v>NO_CPP_EVENTS_Parts_CPP_CPP/RT_Conts_RCT_breakfast</v>
      </c>
      <c r="G364" s="1">
        <f>'r_in_502a.02 winter impacts'!G112</f>
        <v>7</v>
      </c>
      <c r="H364" s="1">
        <f>'r_in_502a.02 winter impacts'!H112</f>
        <v>1.6448572792780201</v>
      </c>
      <c r="I364" s="1">
        <f>'r_in_502a.02 winter impacts'!I112</f>
        <v>0.85320253369146903</v>
      </c>
      <c r="J364" s="1" t="str">
        <f>'r_in_502a.02 winter impacts'!J112</f>
        <v>Weekend Off-Peak</v>
      </c>
      <c r="K364" s="1" t="str">
        <f>'r_in_502a.02 winter impacts'!K112</f>
        <v>Combined Impact</v>
      </c>
      <c r="L364" s="1" t="str">
        <f>'r_in_502a.02 winter impacts'!L112</f>
        <v>ko_breakfast</v>
      </c>
      <c r="N364" s="1" t="str">
        <f t="shared" si="16"/>
        <v>breakfast</v>
      </c>
      <c r="O364" s="1" t="str">
        <f t="shared" si="17"/>
        <v>NO_CPP_EVENTS_Parts_CPP_CPP/RT_Conts_RCT</v>
      </c>
      <c r="Q364" s="1" t="str">
        <f t="shared" si="15"/>
        <v>breakfast_NO_CPP_EVENTS_Parts_CPP_CPP/RT_Conts_RCT_Winter_Combined Impact_ko_breakfast_Weekend Off-Peak</v>
      </c>
    </row>
    <row r="365" spans="1:17" x14ac:dyDescent="0.2">
      <c r="A365" s="1">
        <f>'r_in_502a.02 winter impacts'!A113</f>
        <v>5.9843630556413098E-2</v>
      </c>
      <c r="B365" s="1">
        <f>'r_in_502a.02 winter impacts'!B113</f>
        <v>9.8417097120932301E-2</v>
      </c>
      <c r="C365" s="1">
        <f>'r_in_502a.02 winter impacts'!C113</f>
        <v>0.54314713213416599</v>
      </c>
      <c r="D365" s="1" t="str">
        <f>'r_in_502a.02 winter impacts'!D113</f>
        <v>tou_period_fMid-Peak:participant:cpp_dum</v>
      </c>
      <c r="E365" s="1" t="str">
        <f>'r_in_502a.02 winter impacts'!E113</f>
        <v>Winter</v>
      </c>
      <c r="F365" s="1" t="str">
        <f>'r_in_502a.02 winter impacts'!F113</f>
        <v>NO_CPP_EVENTS_Parts_CPP_CPP/RT_Conts_RCT_openhouse</v>
      </c>
      <c r="G365" s="1">
        <f>'r_in_502a.02 winter impacts'!G113</f>
        <v>8</v>
      </c>
      <c r="H365" s="1">
        <f>'r_in_502a.02 winter impacts'!H113</f>
        <v>1.6448572792780201</v>
      </c>
      <c r="I365" s="1">
        <f>'r_in_502a.02 winter impacts'!I113</f>
        <v>0.16188207860477799</v>
      </c>
      <c r="J365" s="1" t="str">
        <f>'r_in_502a.02 winter impacts'!J113</f>
        <v>Mid-Peak</v>
      </c>
      <c r="K365" s="1" t="str">
        <f>'r_in_502a.02 winter impacts'!K113</f>
        <v>Base Impact</v>
      </c>
      <c r="L365" s="1" t="str">
        <f>'r_in_502a.02 winter impacts'!L113</f>
        <v>no_event</v>
      </c>
      <c r="N365" s="1" t="str">
        <f t="shared" si="16"/>
        <v>openhouse</v>
      </c>
      <c r="O365" s="1" t="str">
        <f t="shared" si="17"/>
        <v>NO_CPP_EVENTS_Parts_CPP_CPP/RT_Conts_RCT</v>
      </c>
      <c r="Q365" s="1" t="str">
        <f t="shared" si="15"/>
        <v>openhouse_NO_CPP_EVENTS_Parts_CPP_CPP/RT_Conts_RCT_Winter_Base Impact_no_event_Mid-Peak</v>
      </c>
    </row>
    <row r="366" spans="1:17" x14ac:dyDescent="0.2">
      <c r="A366" s="1">
        <f>'r_in_502a.02 winter impacts'!A114</f>
        <v>0.20547015151725201</v>
      </c>
      <c r="B366" s="1">
        <f>'r_in_502a.02 winter impacts'!B114</f>
        <v>0.18811417298760799</v>
      </c>
      <c r="C366" s="1">
        <f>'r_in_502a.02 winter impacts'!C114</f>
        <v>0.27471814773896303</v>
      </c>
      <c r="D366" s="1" t="str">
        <f>'r_in_502a.02 winter impacts'!D114</f>
        <v>tou_period_fOff-Peak:participant:cpp_dum</v>
      </c>
      <c r="E366" s="1" t="str">
        <f>'r_in_502a.02 winter impacts'!E114</f>
        <v>Winter</v>
      </c>
      <c r="F366" s="1" t="str">
        <f>'r_in_502a.02 winter impacts'!F114</f>
        <v>NO_CPP_EVENTS_Parts_CPP_CPP/RT_Conts_RCT_openhouse</v>
      </c>
      <c r="G366" s="1">
        <f>'r_in_502a.02 winter impacts'!G114</f>
        <v>8</v>
      </c>
      <c r="H366" s="1">
        <f>'r_in_502a.02 winter impacts'!H114</f>
        <v>1.6448572792780201</v>
      </c>
      <c r="I366" s="1">
        <f>'r_in_502a.02 winter impacts'!I114</f>
        <v>0.30942096677403302</v>
      </c>
      <c r="J366" s="1" t="str">
        <f>'r_in_502a.02 winter impacts'!J114</f>
        <v>Off-Peak</v>
      </c>
      <c r="K366" s="1" t="str">
        <f>'r_in_502a.02 winter impacts'!K114</f>
        <v>Base Impact</v>
      </c>
      <c r="L366" s="1" t="str">
        <f>'r_in_502a.02 winter impacts'!L114</f>
        <v>no_event</v>
      </c>
      <c r="N366" s="1" t="str">
        <f t="shared" si="16"/>
        <v>openhouse</v>
      </c>
      <c r="O366" s="1" t="str">
        <f t="shared" si="17"/>
        <v>NO_CPP_EVENTS_Parts_CPP_CPP/RT_Conts_RCT</v>
      </c>
      <c r="Q366" s="1" t="str">
        <f t="shared" si="15"/>
        <v>openhouse_NO_CPP_EVENTS_Parts_CPP_CPP/RT_Conts_RCT_Winter_Base Impact_no_event_Off-Peak</v>
      </c>
    </row>
    <row r="367" spans="1:17" x14ac:dyDescent="0.2">
      <c r="A367" s="1">
        <f>'r_in_502a.02 winter impacts'!A115</f>
        <v>-9.5879132676580603E-2</v>
      </c>
      <c r="B367" s="1">
        <f>'r_in_502a.02 winter impacts'!B115</f>
        <v>9.6317453999655897E-2</v>
      </c>
      <c r="C367" s="1">
        <f>'r_in_502a.02 winter impacts'!C115</f>
        <v>0.319518416345977</v>
      </c>
      <c r="D367" s="1" t="str">
        <f>'r_in_502a.02 winter impacts'!D115</f>
        <v>tou_period_fOn-Peak:participant:cpp_dum</v>
      </c>
      <c r="E367" s="1" t="str">
        <f>'r_in_502a.02 winter impacts'!E115</f>
        <v>Winter</v>
      </c>
      <c r="F367" s="1" t="str">
        <f>'r_in_502a.02 winter impacts'!F115</f>
        <v>NO_CPP_EVENTS_Parts_CPP_CPP/RT_Conts_RCT_openhouse</v>
      </c>
      <c r="G367" s="1">
        <f>'r_in_502a.02 winter impacts'!G115</f>
        <v>8</v>
      </c>
      <c r="H367" s="1">
        <f>'r_in_502a.02 winter impacts'!H115</f>
        <v>1.6448572792780201</v>
      </c>
      <c r="I367" s="1">
        <f>'r_in_502a.02 winter impacts'!I115</f>
        <v>0.15842846533286001</v>
      </c>
      <c r="J367" s="1" t="str">
        <f>'r_in_502a.02 winter impacts'!J115</f>
        <v>On-Peak</v>
      </c>
      <c r="K367" s="1" t="str">
        <f>'r_in_502a.02 winter impacts'!K115</f>
        <v>Base Impact</v>
      </c>
      <c r="L367" s="1" t="str">
        <f>'r_in_502a.02 winter impacts'!L115</f>
        <v>no_event</v>
      </c>
      <c r="N367" s="1" t="str">
        <f t="shared" si="16"/>
        <v>openhouse</v>
      </c>
      <c r="O367" s="1" t="str">
        <f t="shared" si="17"/>
        <v>NO_CPP_EVENTS_Parts_CPP_CPP/RT_Conts_RCT</v>
      </c>
      <c r="Q367" s="1" t="str">
        <f t="shared" si="15"/>
        <v>openhouse_NO_CPP_EVENTS_Parts_CPP_CPP/RT_Conts_RCT_Winter_Base Impact_no_event_On-Peak</v>
      </c>
    </row>
    <row r="368" spans="1:17" x14ac:dyDescent="0.2">
      <c r="A368" s="1">
        <f>'r_in_502a.02 winter impacts'!A116</f>
        <v>0.455475239622393</v>
      </c>
      <c r="B368" s="1">
        <f>'r_in_502a.02 winter impacts'!B116</f>
        <v>0.37289327998285099</v>
      </c>
      <c r="C368" s="1">
        <f>'r_in_502a.02 winter impacts'!C116</f>
        <v>0.22191156303920501</v>
      </c>
      <c r="D368" s="1" t="str">
        <f>'r_in_502a.02 winter impacts'!D116</f>
        <v>tou_period_fWeekend Off-Peak:participant:cpp_dum</v>
      </c>
      <c r="E368" s="1" t="str">
        <f>'r_in_502a.02 winter impacts'!E116</f>
        <v>Winter</v>
      </c>
      <c r="F368" s="1" t="str">
        <f>'r_in_502a.02 winter impacts'!F116</f>
        <v>NO_CPP_EVENTS_Parts_CPP_CPP/RT_Conts_RCT_openhouse</v>
      </c>
      <c r="G368" s="1">
        <f>'r_in_502a.02 winter impacts'!G116</f>
        <v>8</v>
      </c>
      <c r="H368" s="1">
        <f>'r_in_502a.02 winter impacts'!H116</f>
        <v>1.6448572792780201</v>
      </c>
      <c r="I368" s="1">
        <f>'r_in_502a.02 winter impacts'!I116</f>
        <v>0.61335622597365103</v>
      </c>
      <c r="J368" s="1" t="str">
        <f>'r_in_502a.02 winter impacts'!J116</f>
        <v>Weekend Off-Peak</v>
      </c>
      <c r="K368" s="1" t="str">
        <f>'r_in_502a.02 winter impacts'!K116</f>
        <v>Base Impact</v>
      </c>
      <c r="L368" s="1" t="str">
        <f>'r_in_502a.02 winter impacts'!L116</f>
        <v>no_event</v>
      </c>
      <c r="N368" s="1" t="str">
        <f t="shared" si="16"/>
        <v>openhouse</v>
      </c>
      <c r="O368" s="1" t="str">
        <f t="shared" si="17"/>
        <v>NO_CPP_EVENTS_Parts_CPP_CPP/RT_Conts_RCT</v>
      </c>
      <c r="Q368" s="1" t="str">
        <f t="shared" si="15"/>
        <v>openhouse_NO_CPP_EVENTS_Parts_CPP_CPP/RT_Conts_RCT_Winter_Base Impact_no_event_Weekend Off-Peak</v>
      </c>
    </row>
    <row r="369" spans="1:17" x14ac:dyDescent="0.2">
      <c r="A369" s="1">
        <f>'r_in_502a.02 winter impacts'!A117</f>
        <v>-0.35941377059852703</v>
      </c>
      <c r="B369" s="1">
        <f>'r_in_502a.02 winter impacts'!B117</f>
        <v>0.15572921874017101</v>
      </c>
      <c r="C369" s="1">
        <f>'r_in_502a.02 winter impacts'!C117</f>
        <v>2.1002932913001801E-2</v>
      </c>
      <c r="D369" s="1" t="str">
        <f>'r_in_502a.02 winter impacts'!D117</f>
        <v>tou_period_fMid-Peak:participant:cpp_dum:open_house_engage_dummy</v>
      </c>
      <c r="E369" s="1" t="str">
        <f>'r_in_502a.02 winter impacts'!E117</f>
        <v>Winter</v>
      </c>
      <c r="F369" s="1" t="str">
        <f>'r_in_502a.02 winter impacts'!F117</f>
        <v>NO_CPP_EVENTS_Parts_CPP_CPP/RT_Conts_RCT_openhouse</v>
      </c>
      <c r="G369" s="1">
        <f>'r_in_502a.02 winter impacts'!G117</f>
        <v>8</v>
      </c>
      <c r="H369" s="1">
        <f>'r_in_502a.02 winter impacts'!H117</f>
        <v>1.6448572792780201</v>
      </c>
      <c r="I369" s="1">
        <f>'r_in_502a.02 winter impacts'!I117</f>
        <v>0.256152339041049</v>
      </c>
      <c r="J369" s="1" t="str">
        <f>'r_in_502a.02 winter impacts'!J117</f>
        <v>Mid-Peak</v>
      </c>
      <c r="K369" s="1" t="str">
        <f>'r_in_502a.02 winter impacts'!K117</f>
        <v>open_house_engage_dummy</v>
      </c>
      <c r="L369" s="1" t="str">
        <f>'r_in_502a.02 winter impacts'!L117</f>
        <v>open_house</v>
      </c>
      <c r="N369" s="1" t="str">
        <f t="shared" si="16"/>
        <v>openhouse</v>
      </c>
      <c r="O369" s="1" t="str">
        <f t="shared" si="17"/>
        <v>NO_CPP_EVENTS_Parts_CPP_CPP/RT_Conts_RCT</v>
      </c>
      <c r="Q369" s="1" t="str">
        <f t="shared" si="15"/>
        <v>openhouse_NO_CPP_EVENTS_Parts_CPP_CPP/RT_Conts_RCT_Winter_open_house_engage_dummy_open_house_Mid-Peak</v>
      </c>
    </row>
    <row r="370" spans="1:17" x14ac:dyDescent="0.2">
      <c r="A370" s="1">
        <f>'r_in_502a.02 winter impacts'!A118</f>
        <v>-0.30428027604409003</v>
      </c>
      <c r="B370" s="1">
        <f>'r_in_502a.02 winter impacts'!B118</f>
        <v>0.36359703799128401</v>
      </c>
      <c r="C370" s="1">
        <f>'r_in_502a.02 winter impacts'!C118</f>
        <v>0.402671036551633</v>
      </c>
      <c r="D370" s="1" t="str">
        <f>'r_in_502a.02 winter impacts'!D118</f>
        <v>tou_period_fOff-Peak:participant:cpp_dum:open_house_engage_dummy</v>
      </c>
      <c r="E370" s="1" t="str">
        <f>'r_in_502a.02 winter impacts'!E118</f>
        <v>Winter</v>
      </c>
      <c r="F370" s="1" t="str">
        <f>'r_in_502a.02 winter impacts'!F118</f>
        <v>NO_CPP_EVENTS_Parts_CPP_CPP/RT_Conts_RCT_openhouse</v>
      </c>
      <c r="G370" s="1">
        <f>'r_in_502a.02 winter impacts'!G118</f>
        <v>8</v>
      </c>
      <c r="H370" s="1">
        <f>'r_in_502a.02 winter impacts'!H118</f>
        <v>1.6448572792780201</v>
      </c>
      <c r="I370" s="1">
        <f>'r_in_502a.02 winter impacts'!I118</f>
        <v>0.59806523466389105</v>
      </c>
      <c r="J370" s="1" t="str">
        <f>'r_in_502a.02 winter impacts'!J118</f>
        <v>Off-Peak</v>
      </c>
      <c r="K370" s="1" t="str">
        <f>'r_in_502a.02 winter impacts'!K118</f>
        <v>open_house_engage_dummy</v>
      </c>
      <c r="L370" s="1" t="str">
        <f>'r_in_502a.02 winter impacts'!L118</f>
        <v>open_house</v>
      </c>
      <c r="N370" s="1" t="str">
        <f t="shared" si="16"/>
        <v>openhouse</v>
      </c>
      <c r="O370" s="1" t="str">
        <f t="shared" si="17"/>
        <v>NO_CPP_EVENTS_Parts_CPP_CPP/RT_Conts_RCT</v>
      </c>
      <c r="Q370" s="1" t="str">
        <f t="shared" si="15"/>
        <v>openhouse_NO_CPP_EVENTS_Parts_CPP_CPP/RT_Conts_RCT_Winter_open_house_engage_dummy_open_house_Off-Peak</v>
      </c>
    </row>
    <row r="371" spans="1:17" x14ac:dyDescent="0.2">
      <c r="A371" s="1">
        <f>'r_in_502a.02 winter impacts'!A119</f>
        <v>-0.118895324550699</v>
      </c>
      <c r="B371" s="1">
        <f>'r_in_502a.02 winter impacts'!B119</f>
        <v>0.147829881847094</v>
      </c>
      <c r="C371" s="1">
        <f>'r_in_502a.02 winter impacts'!C119</f>
        <v>0.421240793356292</v>
      </c>
      <c r="D371" s="1" t="str">
        <f>'r_in_502a.02 winter impacts'!D119</f>
        <v>tou_period_fOn-Peak:participant:cpp_dum:open_house_engage_dummy</v>
      </c>
      <c r="E371" s="1" t="str">
        <f>'r_in_502a.02 winter impacts'!E119</f>
        <v>Winter</v>
      </c>
      <c r="F371" s="1" t="str">
        <f>'r_in_502a.02 winter impacts'!F119</f>
        <v>NO_CPP_EVENTS_Parts_CPP_CPP/RT_Conts_RCT_openhouse</v>
      </c>
      <c r="G371" s="1">
        <f>'r_in_502a.02 winter impacts'!G119</f>
        <v>8</v>
      </c>
      <c r="H371" s="1">
        <f>'r_in_502a.02 winter impacts'!H119</f>
        <v>1.6448572792780201</v>
      </c>
      <c r="I371" s="1">
        <f>'r_in_502a.02 winter impacts'!I119</f>
        <v>0.24315905725100201</v>
      </c>
      <c r="J371" s="1" t="str">
        <f>'r_in_502a.02 winter impacts'!J119</f>
        <v>On-Peak</v>
      </c>
      <c r="K371" s="1" t="str">
        <f>'r_in_502a.02 winter impacts'!K119</f>
        <v>open_house_engage_dummy</v>
      </c>
      <c r="L371" s="1" t="str">
        <f>'r_in_502a.02 winter impacts'!L119</f>
        <v>open_house</v>
      </c>
      <c r="N371" s="1" t="str">
        <f t="shared" si="16"/>
        <v>openhouse</v>
      </c>
      <c r="O371" s="1" t="str">
        <f t="shared" si="17"/>
        <v>NO_CPP_EVENTS_Parts_CPP_CPP/RT_Conts_RCT</v>
      </c>
      <c r="Q371" s="1" t="str">
        <f t="shared" si="15"/>
        <v>openhouse_NO_CPP_EVENTS_Parts_CPP_CPP/RT_Conts_RCT_Winter_open_house_engage_dummy_open_house_On-Peak</v>
      </c>
    </row>
    <row r="372" spans="1:17" x14ac:dyDescent="0.2">
      <c r="A372" s="1">
        <f>'r_in_502a.02 winter impacts'!A120</f>
        <v>-0.82882706802373796</v>
      </c>
      <c r="B372" s="1">
        <f>'r_in_502a.02 winter impacts'!B120</f>
        <v>0.58851713798296401</v>
      </c>
      <c r="C372" s="1">
        <f>'r_in_502a.02 winter impacts'!C120</f>
        <v>0.15903375581232801</v>
      </c>
      <c r="D372" s="1" t="str">
        <f>'r_in_502a.02 winter impacts'!D120</f>
        <v>tou_period_fWeekend Off-Peak:participant:cpp_dum:open_house_engage_dummy</v>
      </c>
      <c r="E372" s="1" t="str">
        <f>'r_in_502a.02 winter impacts'!E120</f>
        <v>Winter</v>
      </c>
      <c r="F372" s="1" t="str">
        <f>'r_in_502a.02 winter impacts'!F120</f>
        <v>NO_CPP_EVENTS_Parts_CPP_CPP/RT_Conts_RCT_openhouse</v>
      </c>
      <c r="G372" s="1">
        <f>'r_in_502a.02 winter impacts'!G120</f>
        <v>8</v>
      </c>
      <c r="H372" s="1">
        <f>'r_in_502a.02 winter impacts'!H120</f>
        <v>1.6448572792780201</v>
      </c>
      <c r="I372" s="1">
        <f>'r_in_502a.02 winter impacts'!I120</f>
        <v>0.96802669839114797</v>
      </c>
      <c r="J372" s="1" t="str">
        <f>'r_in_502a.02 winter impacts'!J120</f>
        <v>Weekend Off-Peak</v>
      </c>
      <c r="K372" s="1" t="str">
        <f>'r_in_502a.02 winter impacts'!K120</f>
        <v>open_house_engage_dummy</v>
      </c>
      <c r="L372" s="1" t="str">
        <f>'r_in_502a.02 winter impacts'!L120</f>
        <v>open_house</v>
      </c>
      <c r="N372" s="1" t="str">
        <f t="shared" si="16"/>
        <v>openhouse</v>
      </c>
      <c r="O372" s="1" t="str">
        <f t="shared" si="17"/>
        <v>NO_CPP_EVENTS_Parts_CPP_CPP/RT_Conts_RCT</v>
      </c>
      <c r="Q372" s="1" t="str">
        <f t="shared" si="15"/>
        <v>openhouse_NO_CPP_EVENTS_Parts_CPP_CPP/RT_Conts_RCT_Winter_open_house_engage_dummy_open_house_Weekend Off-Peak</v>
      </c>
    </row>
    <row r="373" spans="1:17" x14ac:dyDescent="0.2">
      <c r="A373" s="1">
        <f>'r_in_502a.02 winter impacts'!A121</f>
        <v>-0.29957014004211402</v>
      </c>
      <c r="B373" s="1">
        <f>'r_in_502a.02 winter impacts'!B121</f>
        <v>0.16065530540202799</v>
      </c>
      <c r="C373" s="1">
        <f>'r_in_502a.02 winter impacts'!C121</f>
        <v>6.2227492699718202E-2</v>
      </c>
      <c r="D373" s="1" t="str">
        <f>'r_in_502a.02 winter impacts'!D121</f>
        <v>total_attendee_impact_open_house</v>
      </c>
      <c r="E373" s="1" t="str">
        <f>'r_in_502a.02 winter impacts'!E121</f>
        <v>Winter</v>
      </c>
      <c r="F373" s="1" t="str">
        <f>'r_in_502a.02 winter impacts'!F121</f>
        <v>NO_CPP_EVENTS_Parts_CPP_CPP/RT_Conts_RCT_openhouse</v>
      </c>
      <c r="G373" s="1">
        <f>'r_in_502a.02 winter impacts'!G121</f>
        <v>8</v>
      </c>
      <c r="H373" s="1">
        <f>'r_in_502a.02 winter impacts'!H121</f>
        <v>1.6448572792780201</v>
      </c>
      <c r="I373" s="1">
        <f>'r_in_502a.02 winter impacts'!I121</f>
        <v>0.26425504854516102</v>
      </c>
      <c r="J373" s="1" t="str">
        <f>'r_in_502a.02 winter impacts'!J121</f>
        <v>Mid-Peak</v>
      </c>
      <c r="K373" s="1" t="str">
        <f>'r_in_502a.02 winter impacts'!K121</f>
        <v>Combined Impact</v>
      </c>
      <c r="L373" s="1" t="str">
        <f>'r_in_502a.02 winter impacts'!L121</f>
        <v>open_house</v>
      </c>
      <c r="N373" s="1" t="str">
        <f t="shared" si="16"/>
        <v>openhouse</v>
      </c>
      <c r="O373" s="1" t="str">
        <f t="shared" si="17"/>
        <v>NO_CPP_EVENTS_Parts_CPP_CPP/RT_Conts_RCT</v>
      </c>
      <c r="Q373" s="1" t="str">
        <f t="shared" si="15"/>
        <v>openhouse_NO_CPP_EVENTS_Parts_CPP_CPP/RT_Conts_RCT_Winter_Combined Impact_open_house_Mid-Peak</v>
      </c>
    </row>
    <row r="374" spans="1:17" x14ac:dyDescent="0.2">
      <c r="A374" s="1">
        <f>'r_in_502a.02 winter impacts'!A122</f>
        <v>-9.8810124526837906E-2</v>
      </c>
      <c r="B374" s="1">
        <f>'r_in_502a.02 winter impacts'!B122</f>
        <v>0.37016615339034598</v>
      </c>
      <c r="C374" s="1">
        <f>'r_in_502a.02 winter impacts'!C122</f>
        <v>0.78951970937327798</v>
      </c>
      <c r="D374" s="1" t="str">
        <f>'r_in_502a.02 winter impacts'!D122</f>
        <v>total_attendee_impact_open_house</v>
      </c>
      <c r="E374" s="1" t="str">
        <f>'r_in_502a.02 winter impacts'!E122</f>
        <v>Winter</v>
      </c>
      <c r="F374" s="1" t="str">
        <f>'r_in_502a.02 winter impacts'!F122</f>
        <v>NO_CPP_EVENTS_Parts_CPP_CPP/RT_Conts_RCT_openhouse</v>
      </c>
      <c r="G374" s="1">
        <f>'r_in_502a.02 winter impacts'!G122</f>
        <v>8</v>
      </c>
      <c r="H374" s="1">
        <f>'r_in_502a.02 winter impacts'!H122</f>
        <v>1.6448572792780201</v>
      </c>
      <c r="I374" s="1">
        <f>'r_in_502a.02 winter impacts'!I122</f>
        <v>0.60887049194645704</v>
      </c>
      <c r="J374" s="1" t="str">
        <f>'r_in_502a.02 winter impacts'!J122</f>
        <v>Off-Peak</v>
      </c>
      <c r="K374" s="1" t="str">
        <f>'r_in_502a.02 winter impacts'!K122</f>
        <v>Combined Impact</v>
      </c>
      <c r="L374" s="1" t="str">
        <f>'r_in_502a.02 winter impacts'!L122</f>
        <v>open_house</v>
      </c>
      <c r="N374" s="1" t="str">
        <f t="shared" si="16"/>
        <v>openhouse</v>
      </c>
      <c r="O374" s="1" t="str">
        <f t="shared" si="17"/>
        <v>NO_CPP_EVENTS_Parts_CPP_CPP/RT_Conts_RCT</v>
      </c>
      <c r="Q374" s="1" t="str">
        <f t="shared" si="15"/>
        <v>openhouse_NO_CPP_EVENTS_Parts_CPP_CPP/RT_Conts_RCT_Winter_Combined Impact_open_house_Off-Peak</v>
      </c>
    </row>
    <row r="375" spans="1:17" x14ac:dyDescent="0.2">
      <c r="A375" s="1">
        <f>'r_in_502a.02 winter impacts'!A123</f>
        <v>-0.21477445722728</v>
      </c>
      <c r="B375" s="1">
        <f>'r_in_502a.02 winter impacts'!B123</f>
        <v>0.15433601839907499</v>
      </c>
      <c r="C375" s="1">
        <f>'r_in_502a.02 winter impacts'!C123</f>
        <v>0.16404340948954799</v>
      </c>
      <c r="D375" s="1" t="str">
        <f>'r_in_502a.02 winter impacts'!D123</f>
        <v>total_attendee_impact_open_house</v>
      </c>
      <c r="E375" s="1" t="str">
        <f>'r_in_502a.02 winter impacts'!E123</f>
        <v>Winter</v>
      </c>
      <c r="F375" s="1" t="str">
        <f>'r_in_502a.02 winter impacts'!F123</f>
        <v>NO_CPP_EVENTS_Parts_CPP_CPP/RT_Conts_RCT_openhouse</v>
      </c>
      <c r="G375" s="1">
        <f>'r_in_502a.02 winter impacts'!G123</f>
        <v>8</v>
      </c>
      <c r="H375" s="1">
        <f>'r_in_502a.02 winter impacts'!H123</f>
        <v>1.6448572792780201</v>
      </c>
      <c r="I375" s="1">
        <f>'r_in_502a.02 winter impacts'!I123</f>
        <v>0.25386072331850501</v>
      </c>
      <c r="J375" s="1" t="str">
        <f>'r_in_502a.02 winter impacts'!J123</f>
        <v>On-Peak</v>
      </c>
      <c r="K375" s="1" t="str">
        <f>'r_in_502a.02 winter impacts'!K123</f>
        <v>Combined Impact</v>
      </c>
      <c r="L375" s="1" t="str">
        <f>'r_in_502a.02 winter impacts'!L123</f>
        <v>open_house</v>
      </c>
      <c r="N375" s="1" t="str">
        <f t="shared" si="16"/>
        <v>openhouse</v>
      </c>
      <c r="O375" s="1" t="str">
        <f t="shared" si="17"/>
        <v>NO_CPP_EVENTS_Parts_CPP_CPP/RT_Conts_RCT</v>
      </c>
      <c r="Q375" s="1" t="str">
        <f t="shared" si="15"/>
        <v>openhouse_NO_CPP_EVENTS_Parts_CPP_CPP/RT_Conts_RCT_Winter_Combined Impact_open_house_On-Peak</v>
      </c>
    </row>
    <row r="376" spans="1:17" x14ac:dyDescent="0.2">
      <c r="A376" s="1">
        <f>'r_in_502a.02 winter impacts'!A124</f>
        <v>-0.37335182840134501</v>
      </c>
      <c r="B376" s="1">
        <f>'r_in_502a.02 winter impacts'!B124</f>
        <v>0.61670752892950298</v>
      </c>
      <c r="C376" s="1">
        <f>'r_in_502a.02 winter impacts'!C124</f>
        <v>0.54491671442504597</v>
      </c>
      <c r="D376" s="1" t="str">
        <f>'r_in_502a.02 winter impacts'!D124</f>
        <v>total_attendee_impact_open_house</v>
      </c>
      <c r="E376" s="1" t="str">
        <f>'r_in_502a.02 winter impacts'!E124</f>
        <v>Winter</v>
      </c>
      <c r="F376" s="1" t="str">
        <f>'r_in_502a.02 winter impacts'!F124</f>
        <v>NO_CPP_EVENTS_Parts_CPP_CPP/RT_Conts_RCT_openhouse</v>
      </c>
      <c r="G376" s="1">
        <f>'r_in_502a.02 winter impacts'!G124</f>
        <v>8</v>
      </c>
      <c r="H376" s="1">
        <f>'r_in_502a.02 winter impacts'!H124</f>
        <v>1.6448572792780201</v>
      </c>
      <c r="I376" s="1">
        <f>'r_in_502a.02 winter impacts'!I124</f>
        <v>1.0143958681452601</v>
      </c>
      <c r="J376" s="1" t="str">
        <f>'r_in_502a.02 winter impacts'!J124</f>
        <v>Weekend Off-Peak</v>
      </c>
      <c r="K376" s="1" t="str">
        <f>'r_in_502a.02 winter impacts'!K124</f>
        <v>Combined Impact</v>
      </c>
      <c r="L376" s="1" t="str">
        <f>'r_in_502a.02 winter impacts'!L124</f>
        <v>open_house</v>
      </c>
      <c r="N376" s="1" t="str">
        <f t="shared" si="16"/>
        <v>openhouse</v>
      </c>
      <c r="O376" s="1" t="str">
        <f t="shared" si="17"/>
        <v>NO_CPP_EVENTS_Parts_CPP_CPP/RT_Conts_RCT</v>
      </c>
      <c r="Q376" s="1" t="str">
        <f t="shared" si="15"/>
        <v>openhouse_NO_CPP_EVENTS_Parts_CPP_CPP/RT_Conts_RCT_Winter_Combined Impact_open_house_Weekend Off-Peak</v>
      </c>
    </row>
    <row r="377" spans="1:17" x14ac:dyDescent="0.2">
      <c r="A377" s="1">
        <f>'r_in_502a.02 winter impacts'!A125</f>
        <v>4.1077816691432803E-2</v>
      </c>
      <c r="B377" s="1">
        <f>'r_in_502a.02 winter impacts'!B125</f>
        <v>9.6243105092102099E-2</v>
      </c>
      <c r="C377" s="1">
        <f>'r_in_502a.02 winter impacts'!C125</f>
        <v>0.66951569458081495</v>
      </c>
      <c r="D377" s="1" t="str">
        <f>'r_in_502a.02 winter impacts'!D125</f>
        <v>tou_period_fMid-Peak:participant:cpp_dum</v>
      </c>
      <c r="E377" s="1" t="str">
        <f>'r_in_502a.02 winter impacts'!E125</f>
        <v>Winter</v>
      </c>
      <c r="F377" s="1" t="str">
        <f>'r_in_502a.02 winter impacts'!F125</f>
        <v>NO_CPP_EVENTS_Parts_CPP_CPP/RT_Conts_RCT_picnic</v>
      </c>
      <c r="G377" s="1">
        <f>'r_in_502a.02 winter impacts'!G125</f>
        <v>9</v>
      </c>
      <c r="H377" s="1">
        <f>'r_in_502a.02 winter impacts'!H125</f>
        <v>1.6448572792780201</v>
      </c>
      <c r="I377" s="1">
        <f>'r_in_502a.02 winter impacts'!I125</f>
        <v>0.158306171991064</v>
      </c>
      <c r="J377" s="1" t="str">
        <f>'r_in_502a.02 winter impacts'!J125</f>
        <v>Mid-Peak</v>
      </c>
      <c r="K377" s="1" t="str">
        <f>'r_in_502a.02 winter impacts'!K125</f>
        <v>Base Impact</v>
      </c>
      <c r="L377" s="1" t="str">
        <f>'r_in_502a.02 winter impacts'!L125</f>
        <v>no_event</v>
      </c>
      <c r="N377" s="1" t="str">
        <f t="shared" si="16"/>
        <v>picnic</v>
      </c>
      <c r="O377" s="1" t="str">
        <f t="shared" si="17"/>
        <v>NO_CPP_EVENTS_Parts_CPP_CPP/RT_Conts_RCT</v>
      </c>
      <c r="Q377" s="1" t="str">
        <f t="shared" si="15"/>
        <v>picnic_NO_CPP_EVENTS_Parts_CPP_CPP/RT_Conts_RCT_Winter_Base Impact_no_event_Mid-Peak</v>
      </c>
    </row>
    <row r="378" spans="1:17" x14ac:dyDescent="0.2">
      <c r="A378" s="1">
        <f>'r_in_502a.02 winter impacts'!A126</f>
        <v>0.180271578741595</v>
      </c>
      <c r="B378" s="1">
        <f>'r_in_502a.02 winter impacts'!B126</f>
        <v>0.18432168180169101</v>
      </c>
      <c r="C378" s="1">
        <f>'r_in_502a.02 winter impacts'!C126</f>
        <v>0.32806154489335798</v>
      </c>
      <c r="D378" s="1" t="str">
        <f>'r_in_502a.02 winter impacts'!D126</f>
        <v>tou_period_fOff-Peak:participant:cpp_dum</v>
      </c>
      <c r="E378" s="1" t="str">
        <f>'r_in_502a.02 winter impacts'!E126</f>
        <v>Winter</v>
      </c>
      <c r="F378" s="1" t="str">
        <f>'r_in_502a.02 winter impacts'!F126</f>
        <v>NO_CPP_EVENTS_Parts_CPP_CPP/RT_Conts_RCT_picnic</v>
      </c>
      <c r="G378" s="1">
        <f>'r_in_502a.02 winter impacts'!G126</f>
        <v>9</v>
      </c>
      <c r="H378" s="1">
        <f>'r_in_502a.02 winter impacts'!H126</f>
        <v>1.6448572792780201</v>
      </c>
      <c r="I378" s="1">
        <f>'r_in_502a.02 winter impacts'!I126</f>
        <v>0.30318286004028</v>
      </c>
      <c r="J378" s="1" t="str">
        <f>'r_in_502a.02 winter impacts'!J126</f>
        <v>Off-Peak</v>
      </c>
      <c r="K378" s="1" t="str">
        <f>'r_in_502a.02 winter impacts'!K126</f>
        <v>Base Impact</v>
      </c>
      <c r="L378" s="1" t="str">
        <f>'r_in_502a.02 winter impacts'!L126</f>
        <v>no_event</v>
      </c>
      <c r="N378" s="1" t="str">
        <f t="shared" si="16"/>
        <v>picnic</v>
      </c>
      <c r="O378" s="1" t="str">
        <f t="shared" si="17"/>
        <v>NO_CPP_EVENTS_Parts_CPP_CPP/RT_Conts_RCT</v>
      </c>
      <c r="Q378" s="1" t="str">
        <f t="shared" si="15"/>
        <v>picnic_NO_CPP_EVENTS_Parts_CPP_CPP/RT_Conts_RCT_Winter_Base Impact_no_event_Off-Peak</v>
      </c>
    </row>
    <row r="379" spans="1:17" x14ac:dyDescent="0.2">
      <c r="A379" s="1">
        <f>'r_in_502a.02 winter impacts'!A127</f>
        <v>-0.100893431183151</v>
      </c>
      <c r="B379" s="1">
        <f>'r_in_502a.02 winter impacts'!B127</f>
        <v>9.4358748651287294E-2</v>
      </c>
      <c r="C379" s="1">
        <f>'r_in_502a.02 winter impacts'!C127</f>
        <v>0.28495603337973002</v>
      </c>
      <c r="D379" s="1" t="str">
        <f>'r_in_502a.02 winter impacts'!D127</f>
        <v>tou_period_fOn-Peak:participant:cpp_dum</v>
      </c>
      <c r="E379" s="1" t="str">
        <f>'r_in_502a.02 winter impacts'!E127</f>
        <v>Winter</v>
      </c>
      <c r="F379" s="1" t="str">
        <f>'r_in_502a.02 winter impacts'!F127</f>
        <v>NO_CPP_EVENTS_Parts_CPP_CPP/RT_Conts_RCT_picnic</v>
      </c>
      <c r="G379" s="1">
        <f>'r_in_502a.02 winter impacts'!G127</f>
        <v>9</v>
      </c>
      <c r="H379" s="1">
        <f>'r_in_502a.02 winter impacts'!H127</f>
        <v>1.6448572792780201</v>
      </c>
      <c r="I379" s="1">
        <f>'r_in_502a.02 winter impacts'!I127</f>
        <v>0.15520667458263501</v>
      </c>
      <c r="J379" s="1" t="str">
        <f>'r_in_502a.02 winter impacts'!J127</f>
        <v>On-Peak</v>
      </c>
      <c r="K379" s="1" t="str">
        <f>'r_in_502a.02 winter impacts'!K127</f>
        <v>Base Impact</v>
      </c>
      <c r="L379" s="1" t="str">
        <f>'r_in_502a.02 winter impacts'!L127</f>
        <v>no_event</v>
      </c>
      <c r="N379" s="1" t="str">
        <f t="shared" si="16"/>
        <v>picnic</v>
      </c>
      <c r="O379" s="1" t="str">
        <f t="shared" si="17"/>
        <v>NO_CPP_EVENTS_Parts_CPP_CPP/RT_Conts_RCT</v>
      </c>
      <c r="Q379" s="1" t="str">
        <f t="shared" si="15"/>
        <v>picnic_NO_CPP_EVENTS_Parts_CPP_CPP/RT_Conts_RCT_Winter_Base Impact_no_event_On-Peak</v>
      </c>
    </row>
    <row r="380" spans="1:17" x14ac:dyDescent="0.2">
      <c r="A380" s="1">
        <f>'r_in_502a.02 winter impacts'!A128</f>
        <v>0.40207827851068101</v>
      </c>
      <c r="B380" s="1">
        <f>'r_in_502a.02 winter impacts'!B128</f>
        <v>0.36595123196982998</v>
      </c>
      <c r="C380" s="1">
        <f>'r_in_502a.02 winter impacts'!C128</f>
        <v>0.27189044368807103</v>
      </c>
      <c r="D380" s="1" t="str">
        <f>'r_in_502a.02 winter impacts'!D128</f>
        <v>tou_period_fWeekend Off-Peak:participant:cpp_dum</v>
      </c>
      <c r="E380" s="1" t="str">
        <f>'r_in_502a.02 winter impacts'!E128</f>
        <v>Winter</v>
      </c>
      <c r="F380" s="1" t="str">
        <f>'r_in_502a.02 winter impacts'!F128</f>
        <v>NO_CPP_EVENTS_Parts_CPP_CPP/RT_Conts_RCT_picnic</v>
      </c>
      <c r="G380" s="1">
        <f>'r_in_502a.02 winter impacts'!G128</f>
        <v>9</v>
      </c>
      <c r="H380" s="1">
        <f>'r_in_502a.02 winter impacts'!H128</f>
        <v>1.6448572792780201</v>
      </c>
      <c r="I380" s="1">
        <f>'r_in_502a.02 winter impacts'!I128</f>
        <v>0.60193754776633501</v>
      </c>
      <c r="J380" s="1" t="str">
        <f>'r_in_502a.02 winter impacts'!J128</f>
        <v>Weekend Off-Peak</v>
      </c>
      <c r="K380" s="1" t="str">
        <f>'r_in_502a.02 winter impacts'!K128</f>
        <v>Base Impact</v>
      </c>
      <c r="L380" s="1" t="str">
        <f>'r_in_502a.02 winter impacts'!L128</f>
        <v>no_event</v>
      </c>
      <c r="N380" s="1" t="str">
        <f t="shared" si="16"/>
        <v>picnic</v>
      </c>
      <c r="O380" s="1" t="str">
        <f t="shared" si="17"/>
        <v>NO_CPP_EVENTS_Parts_CPP_CPP/RT_Conts_RCT</v>
      </c>
      <c r="Q380" s="1" t="str">
        <f t="shared" si="15"/>
        <v>picnic_NO_CPP_EVENTS_Parts_CPP_CPP/RT_Conts_RCT_Winter_Base Impact_no_event_Weekend Off-Peak</v>
      </c>
    </row>
    <row r="381" spans="1:17" x14ac:dyDescent="0.2">
      <c r="A381" s="1">
        <f>'r_in_502a.02 winter impacts'!A129</f>
        <v>-1.2863621323591301</v>
      </c>
      <c r="B381" s="1">
        <f>'r_in_502a.02 winter impacts'!B129</f>
        <v>0.39576587140779002</v>
      </c>
      <c r="C381" s="1">
        <f>'r_in_502a.02 winter impacts'!C129</f>
        <v>1.15288030517451E-3</v>
      </c>
      <c r="D381" s="1" t="str">
        <f>'r_in_502a.02 winter impacts'!D129</f>
        <v>tou_period_fMid-Peak:participant:cpp_dum:picnic_engage_dummy</v>
      </c>
      <c r="E381" s="1" t="str">
        <f>'r_in_502a.02 winter impacts'!E129</f>
        <v>Winter</v>
      </c>
      <c r="F381" s="1" t="str">
        <f>'r_in_502a.02 winter impacts'!F129</f>
        <v>NO_CPP_EVENTS_Parts_CPP_CPP/RT_Conts_RCT_picnic</v>
      </c>
      <c r="G381" s="1">
        <f>'r_in_502a.02 winter impacts'!G129</f>
        <v>9</v>
      </c>
      <c r="H381" s="1">
        <f>'r_in_502a.02 winter impacts'!H129</f>
        <v>1.6448572792780201</v>
      </c>
      <c r="I381" s="1">
        <f>'r_in_502a.02 winter impacts'!I129</f>
        <v>0.65097837447491402</v>
      </c>
      <c r="J381" s="1" t="str">
        <f>'r_in_502a.02 winter impacts'!J129</f>
        <v>Mid-Peak</v>
      </c>
      <c r="K381" s="1" t="str">
        <f>'r_in_502a.02 winter impacts'!K129</f>
        <v>picnic_engage_dummy</v>
      </c>
      <c r="L381" s="1" t="str">
        <f>'r_in_502a.02 winter impacts'!L129</f>
        <v>picnic</v>
      </c>
      <c r="N381" s="1" t="str">
        <f t="shared" si="16"/>
        <v>picnic</v>
      </c>
      <c r="O381" s="1" t="str">
        <f t="shared" si="17"/>
        <v>NO_CPP_EVENTS_Parts_CPP_CPP/RT_Conts_RCT</v>
      </c>
      <c r="Q381" s="1" t="str">
        <f t="shared" si="15"/>
        <v>picnic_NO_CPP_EVENTS_Parts_CPP_CPP/RT_Conts_RCT_Winter_picnic_engage_dummy_picnic_Mid-Peak</v>
      </c>
    </row>
    <row r="382" spans="1:17" x14ac:dyDescent="0.2">
      <c r="A382" s="1">
        <f>'r_in_502a.02 winter impacts'!A130</f>
        <v>0.780493274287822</v>
      </c>
      <c r="B382" s="1">
        <f>'r_in_502a.02 winter impacts'!B130</f>
        <v>1.44490274003259</v>
      </c>
      <c r="C382" s="1">
        <f>'r_in_502a.02 winter impacts'!C130</f>
        <v>0.589080011088433</v>
      </c>
      <c r="D382" s="1" t="str">
        <f>'r_in_502a.02 winter impacts'!D130</f>
        <v>tou_period_fOff-Peak:participant:cpp_dum:picnic_engage_dummy</v>
      </c>
      <c r="E382" s="1" t="str">
        <f>'r_in_502a.02 winter impacts'!E130</f>
        <v>Winter</v>
      </c>
      <c r="F382" s="1" t="str">
        <f>'r_in_502a.02 winter impacts'!F130</f>
        <v>NO_CPP_EVENTS_Parts_CPP_CPP/RT_Conts_RCT_picnic</v>
      </c>
      <c r="G382" s="1">
        <f>'r_in_502a.02 winter impacts'!G130</f>
        <v>9</v>
      </c>
      <c r="H382" s="1">
        <f>'r_in_502a.02 winter impacts'!H130</f>
        <v>1.6448572792780201</v>
      </c>
      <c r="I382" s="1">
        <f>'r_in_502a.02 winter impacts'!I130</f>
        <v>2.37665878979137</v>
      </c>
      <c r="J382" s="1" t="str">
        <f>'r_in_502a.02 winter impacts'!J130</f>
        <v>Off-Peak</v>
      </c>
      <c r="K382" s="1" t="str">
        <f>'r_in_502a.02 winter impacts'!K130</f>
        <v>picnic_engage_dummy</v>
      </c>
      <c r="L382" s="1" t="str">
        <f>'r_in_502a.02 winter impacts'!L130</f>
        <v>picnic</v>
      </c>
      <c r="N382" s="1" t="str">
        <f t="shared" si="16"/>
        <v>picnic</v>
      </c>
      <c r="O382" s="1" t="str">
        <f t="shared" si="17"/>
        <v>NO_CPP_EVENTS_Parts_CPP_CPP/RT_Conts_RCT</v>
      </c>
      <c r="Q382" s="1" t="str">
        <f t="shared" si="15"/>
        <v>picnic_NO_CPP_EVENTS_Parts_CPP_CPP/RT_Conts_RCT_Winter_picnic_engage_dummy_picnic_Off-Peak</v>
      </c>
    </row>
    <row r="383" spans="1:17" x14ac:dyDescent="0.2">
      <c r="A383" s="1">
        <f>'r_in_502a.02 winter impacts'!A131</f>
        <v>-0.67801700429807099</v>
      </c>
      <c r="B383" s="1">
        <f>'r_in_502a.02 winter impacts'!B131</f>
        <v>0.234741989891042</v>
      </c>
      <c r="C383" s="1">
        <f>'r_in_502a.02 winter impacts'!C131</f>
        <v>3.87288715748007E-3</v>
      </c>
      <c r="D383" s="1" t="str">
        <f>'r_in_502a.02 winter impacts'!D131</f>
        <v>tou_period_fOn-Peak:participant:cpp_dum:picnic_engage_dummy</v>
      </c>
      <c r="E383" s="1" t="str">
        <f>'r_in_502a.02 winter impacts'!E131</f>
        <v>Winter</v>
      </c>
      <c r="F383" s="1" t="str">
        <f>'r_in_502a.02 winter impacts'!F131</f>
        <v>NO_CPP_EVENTS_Parts_CPP_CPP/RT_Conts_RCT_picnic</v>
      </c>
      <c r="G383" s="1">
        <f>'r_in_502a.02 winter impacts'!G131</f>
        <v>9</v>
      </c>
      <c r="H383" s="1">
        <f>'r_in_502a.02 winter impacts'!H131</f>
        <v>1.6448572792780201</v>
      </c>
      <c r="I383" s="1">
        <f>'r_in_502a.02 winter impacts'!I131</f>
        <v>0.38611707082448998</v>
      </c>
      <c r="J383" s="1" t="str">
        <f>'r_in_502a.02 winter impacts'!J131</f>
        <v>On-Peak</v>
      </c>
      <c r="K383" s="1" t="str">
        <f>'r_in_502a.02 winter impacts'!K131</f>
        <v>picnic_engage_dummy</v>
      </c>
      <c r="L383" s="1" t="str">
        <f>'r_in_502a.02 winter impacts'!L131</f>
        <v>picnic</v>
      </c>
      <c r="N383" s="1" t="str">
        <f t="shared" si="16"/>
        <v>picnic</v>
      </c>
      <c r="O383" s="1" t="str">
        <f t="shared" si="17"/>
        <v>NO_CPP_EVENTS_Parts_CPP_CPP/RT_Conts_RCT</v>
      </c>
      <c r="Q383" s="1" t="str">
        <f t="shared" si="15"/>
        <v>picnic_NO_CPP_EVENTS_Parts_CPP_CPP/RT_Conts_RCT_Winter_picnic_engage_dummy_picnic_On-Peak</v>
      </c>
    </row>
    <row r="384" spans="1:17" x14ac:dyDescent="0.2">
      <c r="A384" s="1">
        <f>'r_in_502a.02 winter impacts'!A132</f>
        <v>-0.90086159409644495</v>
      </c>
      <c r="B384" s="1">
        <f>'r_in_502a.02 winter impacts'!B132</f>
        <v>0.43171939562424999</v>
      </c>
      <c r="C384" s="1">
        <f>'r_in_502a.02 winter impacts'!C132</f>
        <v>3.6917389783812302E-2</v>
      </c>
      <c r="D384" s="1" t="str">
        <f>'r_in_502a.02 winter impacts'!D132</f>
        <v>tou_period_fWeekend Off-Peak:participant:cpp_dum:picnic_engage_dummy</v>
      </c>
      <c r="E384" s="1" t="str">
        <f>'r_in_502a.02 winter impacts'!E132</f>
        <v>Winter</v>
      </c>
      <c r="F384" s="1" t="str">
        <f>'r_in_502a.02 winter impacts'!F132</f>
        <v>NO_CPP_EVENTS_Parts_CPP_CPP/RT_Conts_RCT_picnic</v>
      </c>
      <c r="G384" s="1">
        <f>'r_in_502a.02 winter impacts'!G132</f>
        <v>9</v>
      </c>
      <c r="H384" s="1">
        <f>'r_in_502a.02 winter impacts'!H132</f>
        <v>1.6448572792780201</v>
      </c>
      <c r="I384" s="1">
        <f>'r_in_502a.02 winter impacts'!I132</f>
        <v>0.71011679049805698</v>
      </c>
      <c r="J384" s="1" t="str">
        <f>'r_in_502a.02 winter impacts'!J132</f>
        <v>Weekend Off-Peak</v>
      </c>
      <c r="K384" s="1" t="str">
        <f>'r_in_502a.02 winter impacts'!K132</f>
        <v>picnic_engage_dummy</v>
      </c>
      <c r="L384" s="1" t="str">
        <f>'r_in_502a.02 winter impacts'!L132</f>
        <v>picnic</v>
      </c>
      <c r="N384" s="1" t="str">
        <f t="shared" si="16"/>
        <v>picnic</v>
      </c>
      <c r="O384" s="1" t="str">
        <f t="shared" si="17"/>
        <v>NO_CPP_EVENTS_Parts_CPP_CPP/RT_Conts_RCT</v>
      </c>
      <c r="Q384" s="1" t="str">
        <f t="shared" si="15"/>
        <v>picnic_NO_CPP_EVENTS_Parts_CPP_CPP/RT_Conts_RCT_Winter_picnic_engage_dummy_picnic_Weekend Off-Peak</v>
      </c>
    </row>
    <row r="385" spans="1:17" x14ac:dyDescent="0.2">
      <c r="A385" s="1">
        <f>'r_in_502a.02 winter impacts'!A133</f>
        <v>-1.2452843156677</v>
      </c>
      <c r="B385" s="1">
        <f>'r_in_502a.02 winter impacts'!B133</f>
        <v>0.39876396384589602</v>
      </c>
      <c r="C385" s="1">
        <f>'r_in_502a.02 winter impacts'!C133</f>
        <v>1.79114731230179E-3</v>
      </c>
      <c r="D385" s="1" t="str">
        <f>'r_in_502a.02 winter impacts'!D133</f>
        <v>total_attendee_impact_picnic</v>
      </c>
      <c r="E385" s="1" t="str">
        <f>'r_in_502a.02 winter impacts'!E133</f>
        <v>Winter</v>
      </c>
      <c r="F385" s="1" t="str">
        <f>'r_in_502a.02 winter impacts'!F133</f>
        <v>NO_CPP_EVENTS_Parts_CPP_CPP/RT_Conts_RCT_picnic</v>
      </c>
      <c r="G385" s="1">
        <f>'r_in_502a.02 winter impacts'!G133</f>
        <v>9</v>
      </c>
      <c r="H385" s="1">
        <f>'r_in_502a.02 winter impacts'!H133</f>
        <v>1.6448572792780201</v>
      </c>
      <c r="I385" s="1">
        <f>'r_in_502a.02 winter impacts'!I133</f>
        <v>0.65590980864568205</v>
      </c>
      <c r="J385" s="1" t="str">
        <f>'r_in_502a.02 winter impacts'!J133</f>
        <v>Mid-Peak</v>
      </c>
      <c r="K385" s="1" t="str">
        <f>'r_in_502a.02 winter impacts'!K133</f>
        <v>Combined Impact</v>
      </c>
      <c r="L385" s="1" t="str">
        <f>'r_in_502a.02 winter impacts'!L133</f>
        <v>picnic</v>
      </c>
      <c r="N385" s="1" t="str">
        <f t="shared" si="16"/>
        <v>picnic</v>
      </c>
      <c r="O385" s="1" t="str">
        <f t="shared" si="17"/>
        <v>NO_CPP_EVENTS_Parts_CPP_CPP/RT_Conts_RCT</v>
      </c>
      <c r="Q385" s="1" t="str">
        <f t="shared" ref="Q385:Q448" si="18">$N385&amp;"_"&amp;$O385&amp;"_"&amp;$E385&amp;"_"&amp;$K385&amp;"_"&amp;$L385&amp;"_"&amp;$J385</f>
        <v>picnic_NO_CPP_EVENTS_Parts_CPP_CPP/RT_Conts_RCT_Winter_Combined Impact_picnic_Mid-Peak</v>
      </c>
    </row>
    <row r="386" spans="1:17" x14ac:dyDescent="0.2">
      <c r="A386" s="1">
        <f>'r_in_502a.02 winter impacts'!A134</f>
        <v>0.96076485302941705</v>
      </c>
      <c r="B386" s="1">
        <f>'r_in_502a.02 winter impacts'!B134</f>
        <v>1.44768174298549</v>
      </c>
      <c r="C386" s="1">
        <f>'r_in_502a.02 winter impacts'!C134</f>
        <v>0.50690991023607801</v>
      </c>
      <c r="D386" s="1" t="str">
        <f>'r_in_502a.02 winter impacts'!D134</f>
        <v>total_attendee_impact_picnic</v>
      </c>
      <c r="E386" s="1" t="str">
        <f>'r_in_502a.02 winter impacts'!E134</f>
        <v>Winter</v>
      </c>
      <c r="F386" s="1" t="str">
        <f>'r_in_502a.02 winter impacts'!F134</f>
        <v>NO_CPP_EVENTS_Parts_CPP_CPP/RT_Conts_RCT_picnic</v>
      </c>
      <c r="G386" s="1">
        <f>'r_in_502a.02 winter impacts'!G134</f>
        <v>9</v>
      </c>
      <c r="H386" s="1">
        <f>'r_in_502a.02 winter impacts'!H134</f>
        <v>1.6448572792780201</v>
      </c>
      <c r="I386" s="1">
        <f>'r_in_502a.02 winter impacts'!I134</f>
        <v>2.3812298530275799</v>
      </c>
      <c r="J386" s="1" t="str">
        <f>'r_in_502a.02 winter impacts'!J134</f>
        <v>Off-Peak</v>
      </c>
      <c r="K386" s="1" t="str">
        <f>'r_in_502a.02 winter impacts'!K134</f>
        <v>Combined Impact</v>
      </c>
      <c r="L386" s="1" t="str">
        <f>'r_in_502a.02 winter impacts'!L134</f>
        <v>picnic</v>
      </c>
      <c r="N386" s="1" t="str">
        <f t="shared" si="16"/>
        <v>picnic</v>
      </c>
      <c r="O386" s="1" t="str">
        <f t="shared" si="17"/>
        <v>NO_CPP_EVENTS_Parts_CPP_CPP/RT_Conts_RCT</v>
      </c>
      <c r="Q386" s="1" t="str">
        <f t="shared" si="18"/>
        <v>picnic_NO_CPP_EVENTS_Parts_CPP_CPP/RT_Conts_RCT_Winter_Combined Impact_picnic_Off-Peak</v>
      </c>
    </row>
    <row r="387" spans="1:17" x14ac:dyDescent="0.2">
      <c r="A387" s="1">
        <f>'r_in_502a.02 winter impacts'!A135</f>
        <v>-0.77891043548122196</v>
      </c>
      <c r="B387" s="1">
        <f>'r_in_502a.02 winter impacts'!B135</f>
        <v>0.237939604350487</v>
      </c>
      <c r="C387" s="1">
        <f>'r_in_502a.02 winter impacts'!C135</f>
        <v>1.06209112676929E-3</v>
      </c>
      <c r="D387" s="1" t="str">
        <f>'r_in_502a.02 winter impacts'!D135</f>
        <v>total_attendee_impact_picnic</v>
      </c>
      <c r="E387" s="1" t="str">
        <f>'r_in_502a.02 winter impacts'!E135</f>
        <v>Winter</v>
      </c>
      <c r="F387" s="1" t="str">
        <f>'r_in_502a.02 winter impacts'!F135</f>
        <v>NO_CPP_EVENTS_Parts_CPP_CPP/RT_Conts_RCT_picnic</v>
      </c>
      <c r="G387" s="1">
        <f>'r_in_502a.02 winter impacts'!G135</f>
        <v>9</v>
      </c>
      <c r="H387" s="1">
        <f>'r_in_502a.02 winter impacts'!H135</f>
        <v>1.6448572792780201</v>
      </c>
      <c r="I387" s="1">
        <f>'r_in_502a.02 winter impacts'!I135</f>
        <v>0.391376690244431</v>
      </c>
      <c r="J387" s="1" t="str">
        <f>'r_in_502a.02 winter impacts'!J135</f>
        <v>On-Peak</v>
      </c>
      <c r="K387" s="1" t="str">
        <f>'r_in_502a.02 winter impacts'!K135</f>
        <v>Combined Impact</v>
      </c>
      <c r="L387" s="1" t="str">
        <f>'r_in_502a.02 winter impacts'!L135</f>
        <v>picnic</v>
      </c>
      <c r="N387" s="1" t="str">
        <f t="shared" si="16"/>
        <v>picnic</v>
      </c>
      <c r="O387" s="1" t="str">
        <f t="shared" si="17"/>
        <v>NO_CPP_EVENTS_Parts_CPP_CPP/RT_Conts_RCT</v>
      </c>
      <c r="Q387" s="1" t="str">
        <f t="shared" si="18"/>
        <v>picnic_NO_CPP_EVENTS_Parts_CPP_CPP/RT_Conts_RCT_Winter_Combined Impact_picnic_On-Peak</v>
      </c>
    </row>
    <row r="388" spans="1:17" x14ac:dyDescent="0.2">
      <c r="A388" s="1">
        <f>'r_in_502a.02 winter impacts'!A136</f>
        <v>-0.498783315585765</v>
      </c>
      <c r="B388" s="1">
        <f>'r_in_502a.02 winter impacts'!B136</f>
        <v>0.476693096957573</v>
      </c>
      <c r="C388" s="1">
        <f>'r_in_502a.02 winter impacts'!C136</f>
        <v>0.29540443774452202</v>
      </c>
      <c r="D388" s="1" t="str">
        <f>'r_in_502a.02 winter impacts'!D136</f>
        <v>total_attendee_impact_picnic</v>
      </c>
      <c r="E388" s="1" t="str">
        <f>'r_in_502a.02 winter impacts'!E136</f>
        <v>Winter</v>
      </c>
      <c r="F388" s="1" t="str">
        <f>'r_in_502a.02 winter impacts'!F136</f>
        <v>NO_CPP_EVENTS_Parts_CPP_CPP/RT_Conts_RCT_picnic</v>
      </c>
      <c r="G388" s="1">
        <f>'r_in_502a.02 winter impacts'!G136</f>
        <v>9</v>
      </c>
      <c r="H388" s="1">
        <f>'r_in_502a.02 winter impacts'!H136</f>
        <v>1.6448572792780201</v>
      </c>
      <c r="I388" s="1">
        <f>'r_in_502a.02 winter impacts'!I136</f>
        <v>0.78409211051225003</v>
      </c>
      <c r="J388" s="1" t="str">
        <f>'r_in_502a.02 winter impacts'!J136</f>
        <v>Weekend Off-Peak</v>
      </c>
      <c r="K388" s="1" t="str">
        <f>'r_in_502a.02 winter impacts'!K136</f>
        <v>Combined Impact</v>
      </c>
      <c r="L388" s="1" t="str">
        <f>'r_in_502a.02 winter impacts'!L136</f>
        <v>picnic</v>
      </c>
      <c r="N388" s="1" t="str">
        <f t="shared" si="16"/>
        <v>picnic</v>
      </c>
      <c r="O388" s="1" t="str">
        <f t="shared" si="17"/>
        <v>NO_CPP_EVENTS_Parts_CPP_CPP/RT_Conts_RCT</v>
      </c>
      <c r="Q388" s="1" t="str">
        <f t="shared" si="18"/>
        <v>picnic_NO_CPP_EVENTS_Parts_CPP_CPP/RT_Conts_RCT_Winter_Combined Impact_picnic_Weekend Off-Peak</v>
      </c>
    </row>
    <row r="389" spans="1:17" x14ac:dyDescent="0.2">
      <c r="A389" s="1">
        <f>'r_in_502a.02 winter impacts'!A137</f>
        <v>9.6374571194104502E-2</v>
      </c>
      <c r="B389" s="1">
        <f>'r_in_502a.02 winter impacts'!B137</f>
        <v>0.101788845352597</v>
      </c>
      <c r="C389" s="1">
        <f>'r_in_502a.02 winter impacts'!C137</f>
        <v>0.34373678182219503</v>
      </c>
      <c r="D389" s="1" t="str">
        <f>'r_in_502a.02 winter impacts'!D137</f>
        <v>tou_period_fMid-Peak:participant:cpp_dum</v>
      </c>
      <c r="E389" s="1" t="str">
        <f>'r_in_502a.02 winter impacts'!E137</f>
        <v>Winter</v>
      </c>
      <c r="F389" s="1" t="str">
        <f>'r_in_502a.02 winter impacts'!F137</f>
        <v>NO_CPP_EVENTS_Parts_CPP_CPP/RT_Conts_RCT_all</v>
      </c>
      <c r="G389" s="1">
        <f>'r_in_502a.02 winter impacts'!G137</f>
        <v>10</v>
      </c>
      <c r="H389" s="1">
        <f>'r_in_502a.02 winter impacts'!H137</f>
        <v>1.64485727938308</v>
      </c>
      <c r="I389" s="1">
        <f>'r_in_502a.02 winter impacts'!I137</f>
        <v>0.16742812323821801</v>
      </c>
      <c r="J389" s="1" t="str">
        <f>'r_in_502a.02 winter impacts'!J137</f>
        <v>Mid-Peak</v>
      </c>
      <c r="K389" s="1" t="str">
        <f>'r_in_502a.02 winter impacts'!K137</f>
        <v>Base Impact</v>
      </c>
      <c r="L389" s="1" t="str">
        <f>'r_in_502a.02 winter impacts'!L137</f>
        <v>no_event</v>
      </c>
      <c r="N389" s="1" t="str">
        <f t="shared" ref="N389:N452" si="19">RIGHT($F389,LEN(F389)-FIND("RCT_",$F389,1)-3)</f>
        <v>all</v>
      </c>
      <c r="O389" s="1" t="str">
        <f t="shared" ref="O389:O452" si="20">LEFT($F389,FIND("_RCT",$F389,1)+3)</f>
        <v>NO_CPP_EVENTS_Parts_CPP_CPP/RT_Conts_RCT</v>
      </c>
      <c r="Q389" s="1" t="str">
        <f t="shared" si="18"/>
        <v>all_NO_CPP_EVENTS_Parts_CPP_CPP/RT_Conts_RCT_Winter_Base Impact_no_event_Mid-Peak</v>
      </c>
    </row>
    <row r="390" spans="1:17" x14ac:dyDescent="0.2">
      <c r="A390" s="1">
        <f>'r_in_502a.02 winter impacts'!A138</f>
        <v>0.19473191086282601</v>
      </c>
      <c r="B390" s="1">
        <f>'r_in_502a.02 winter impacts'!B138</f>
        <v>0.19718243279088599</v>
      </c>
      <c r="C390" s="1">
        <f>'r_in_502a.02 winter impacts'!C138</f>
        <v>0.32336272517004599</v>
      </c>
      <c r="D390" s="1" t="str">
        <f>'r_in_502a.02 winter impacts'!D138</f>
        <v>tou_period_fOff-Peak:participant:cpp_dum</v>
      </c>
      <c r="E390" s="1" t="str">
        <f>'r_in_502a.02 winter impacts'!E138</f>
        <v>Winter</v>
      </c>
      <c r="F390" s="1" t="str">
        <f>'r_in_502a.02 winter impacts'!F138</f>
        <v>NO_CPP_EVENTS_Parts_CPP_CPP/RT_Conts_RCT_all</v>
      </c>
      <c r="G390" s="1">
        <f>'r_in_502a.02 winter impacts'!G138</f>
        <v>10</v>
      </c>
      <c r="H390" s="1">
        <f>'r_in_502a.02 winter impacts'!H138</f>
        <v>1.64485727938308</v>
      </c>
      <c r="I390" s="1">
        <f>'r_in_502a.02 winter impacts'!I138</f>
        <v>0.32433695994255402</v>
      </c>
      <c r="J390" s="1" t="str">
        <f>'r_in_502a.02 winter impacts'!J138</f>
        <v>Off-Peak</v>
      </c>
      <c r="K390" s="1" t="str">
        <f>'r_in_502a.02 winter impacts'!K138</f>
        <v>Base Impact</v>
      </c>
      <c r="L390" s="1" t="str">
        <f>'r_in_502a.02 winter impacts'!L138</f>
        <v>no_event</v>
      </c>
      <c r="N390" s="1" t="str">
        <f t="shared" si="19"/>
        <v>all</v>
      </c>
      <c r="O390" s="1" t="str">
        <f t="shared" si="20"/>
        <v>NO_CPP_EVENTS_Parts_CPP_CPP/RT_Conts_RCT</v>
      </c>
      <c r="Q390" s="1" t="str">
        <f t="shared" si="18"/>
        <v>all_NO_CPP_EVENTS_Parts_CPP_CPP/RT_Conts_RCT_Winter_Base Impact_no_event_Off-Peak</v>
      </c>
    </row>
    <row r="391" spans="1:17" x14ac:dyDescent="0.2">
      <c r="A391" s="1">
        <f>'r_in_502a.02 winter impacts'!A139</f>
        <v>-8.1571514887992094E-2</v>
      </c>
      <c r="B391" s="1">
        <f>'r_in_502a.02 winter impacts'!B139</f>
        <v>0.10155630212172601</v>
      </c>
      <c r="C391" s="1">
        <f>'r_in_502a.02 winter impacts'!C139</f>
        <v>0.42185110722288899</v>
      </c>
      <c r="D391" s="1" t="str">
        <f>'r_in_502a.02 winter impacts'!D139</f>
        <v>tou_period_fOn-Peak:participant:cpp_dum</v>
      </c>
      <c r="E391" s="1" t="str">
        <f>'r_in_502a.02 winter impacts'!E139</f>
        <v>Winter</v>
      </c>
      <c r="F391" s="1" t="str">
        <f>'r_in_502a.02 winter impacts'!F139</f>
        <v>NO_CPP_EVENTS_Parts_CPP_CPP/RT_Conts_RCT_all</v>
      </c>
      <c r="G391" s="1">
        <f>'r_in_502a.02 winter impacts'!G139</f>
        <v>10</v>
      </c>
      <c r="H391" s="1">
        <f>'r_in_502a.02 winter impacts'!H139</f>
        <v>1.64485727938308</v>
      </c>
      <c r="I391" s="1">
        <f>'r_in_502a.02 winter impacts'!I139</f>
        <v>0.16704562281214799</v>
      </c>
      <c r="J391" s="1" t="str">
        <f>'r_in_502a.02 winter impacts'!J139</f>
        <v>On-Peak</v>
      </c>
      <c r="K391" s="1" t="str">
        <f>'r_in_502a.02 winter impacts'!K139</f>
        <v>Base Impact</v>
      </c>
      <c r="L391" s="1" t="str">
        <f>'r_in_502a.02 winter impacts'!L139</f>
        <v>no_event</v>
      </c>
      <c r="N391" s="1" t="str">
        <f t="shared" si="19"/>
        <v>all</v>
      </c>
      <c r="O391" s="1" t="str">
        <f t="shared" si="20"/>
        <v>NO_CPP_EVENTS_Parts_CPP_CPP/RT_Conts_RCT</v>
      </c>
      <c r="Q391" s="1" t="str">
        <f t="shared" si="18"/>
        <v>all_NO_CPP_EVENTS_Parts_CPP_CPP/RT_Conts_RCT_Winter_Base Impact_no_event_On-Peak</v>
      </c>
    </row>
    <row r="392" spans="1:17" x14ac:dyDescent="0.2">
      <c r="A392" s="1">
        <f>'r_in_502a.02 winter impacts'!A140</f>
        <v>0.52559595449472796</v>
      </c>
      <c r="B392" s="1">
        <f>'r_in_502a.02 winter impacts'!B140</f>
        <v>0.39170828150593201</v>
      </c>
      <c r="C392" s="1">
        <f>'r_in_502a.02 winter impacts'!C140</f>
        <v>0.17966010675871699</v>
      </c>
      <c r="D392" s="1" t="str">
        <f>'r_in_502a.02 winter impacts'!D140</f>
        <v>tou_period_fWeekend Off-Peak:participant:cpp_dum</v>
      </c>
      <c r="E392" s="1" t="str">
        <f>'r_in_502a.02 winter impacts'!E140</f>
        <v>Winter</v>
      </c>
      <c r="F392" s="1" t="str">
        <f>'r_in_502a.02 winter impacts'!F140</f>
        <v>NO_CPP_EVENTS_Parts_CPP_CPP/RT_Conts_RCT_all</v>
      </c>
      <c r="G392" s="1">
        <f>'r_in_502a.02 winter impacts'!G140</f>
        <v>10</v>
      </c>
      <c r="H392" s="1">
        <f>'r_in_502a.02 winter impacts'!H140</f>
        <v>1.64485727938308</v>
      </c>
      <c r="I392" s="1">
        <f>'r_in_502a.02 winter impacts'!I140</f>
        <v>0.64430421822966899</v>
      </c>
      <c r="J392" s="1" t="str">
        <f>'r_in_502a.02 winter impacts'!J140</f>
        <v>Weekend Off-Peak</v>
      </c>
      <c r="K392" s="1" t="str">
        <f>'r_in_502a.02 winter impacts'!K140</f>
        <v>Base Impact</v>
      </c>
      <c r="L392" s="1" t="str">
        <f>'r_in_502a.02 winter impacts'!L140</f>
        <v>no_event</v>
      </c>
      <c r="N392" s="1" t="str">
        <f t="shared" si="19"/>
        <v>all</v>
      </c>
      <c r="O392" s="1" t="str">
        <f t="shared" si="20"/>
        <v>NO_CPP_EVENTS_Parts_CPP_CPP/RT_Conts_RCT</v>
      </c>
      <c r="Q392" s="1" t="str">
        <f t="shared" si="18"/>
        <v>all_NO_CPP_EVENTS_Parts_CPP_CPP/RT_Conts_RCT_Winter_Base Impact_no_event_Weekend Off-Peak</v>
      </c>
    </row>
    <row r="393" spans="1:17" x14ac:dyDescent="0.2">
      <c r="A393" s="1">
        <f>'r_in_502a.02 winter impacts'!A141</f>
        <v>-0.41549962640695198</v>
      </c>
      <c r="B393" s="1">
        <f>'r_in_502a.02 winter impacts'!B141</f>
        <v>0.26449498205873001</v>
      </c>
      <c r="C393" s="1">
        <f>'r_in_502a.02 winter impacts'!C141</f>
        <v>0.116202720427022</v>
      </c>
      <c r="D393" s="1" t="str">
        <f>'r_in_502a.02 winter impacts'!D141</f>
        <v>tou_period_fMid-Peak:participant:cpp_dum:focus_grp_engage_dummy</v>
      </c>
      <c r="E393" s="1" t="str">
        <f>'r_in_502a.02 winter impacts'!E141</f>
        <v>Winter</v>
      </c>
      <c r="F393" s="1" t="str">
        <f>'r_in_502a.02 winter impacts'!F141</f>
        <v>NO_CPP_EVENTS_Parts_CPP_CPP/RT_Conts_RCT_all</v>
      </c>
      <c r="G393" s="1">
        <f>'r_in_502a.02 winter impacts'!G141</f>
        <v>10</v>
      </c>
      <c r="H393" s="1">
        <f>'r_in_502a.02 winter impacts'!H141</f>
        <v>1.64485727938308</v>
      </c>
      <c r="I393" s="1">
        <f>'r_in_502a.02 winter impacts'!I141</f>
        <v>0.435056496599599</v>
      </c>
      <c r="J393" s="1" t="str">
        <f>'r_in_502a.02 winter impacts'!J141</f>
        <v>Mid-Peak</v>
      </c>
      <c r="K393" s="1" t="str">
        <f>'r_in_502a.02 winter impacts'!K141</f>
        <v>focus_grp_engage_dummy</v>
      </c>
      <c r="L393" s="1" t="str">
        <f>'r_in_502a.02 winter impacts'!L141</f>
        <v>focus_grp</v>
      </c>
      <c r="N393" s="1" t="str">
        <f t="shared" si="19"/>
        <v>all</v>
      </c>
      <c r="O393" s="1" t="str">
        <f t="shared" si="20"/>
        <v>NO_CPP_EVENTS_Parts_CPP_CPP/RT_Conts_RCT</v>
      </c>
      <c r="Q393" s="1" t="str">
        <f t="shared" si="18"/>
        <v>all_NO_CPP_EVENTS_Parts_CPP_CPP/RT_Conts_RCT_Winter_focus_grp_engage_dummy_focus_grp_Mid-Peak</v>
      </c>
    </row>
    <row r="394" spans="1:17" x14ac:dyDescent="0.2">
      <c r="A394" s="1">
        <f>'r_in_502a.02 winter impacts'!A142</f>
        <v>-0.94050609289197096</v>
      </c>
      <c r="B394" s="1">
        <f>'r_in_502a.02 winter impacts'!B142</f>
        <v>0.556817225961308</v>
      </c>
      <c r="C394" s="1">
        <f>'r_in_502a.02 winter impacts'!C142</f>
        <v>9.1205792626998405E-2</v>
      </c>
      <c r="D394" s="1" t="str">
        <f>'r_in_502a.02 winter impacts'!D142</f>
        <v>tou_period_fOff-Peak:participant:cpp_dum:focus_grp_engage_dummy</v>
      </c>
      <c r="E394" s="1" t="str">
        <f>'r_in_502a.02 winter impacts'!E142</f>
        <v>Winter</v>
      </c>
      <c r="F394" s="1" t="str">
        <f>'r_in_502a.02 winter impacts'!F142</f>
        <v>NO_CPP_EVENTS_Parts_CPP_CPP/RT_Conts_RCT_all</v>
      </c>
      <c r="G394" s="1">
        <f>'r_in_502a.02 winter impacts'!G142</f>
        <v>10</v>
      </c>
      <c r="H394" s="1">
        <f>'r_in_502a.02 winter impacts'!H142</f>
        <v>1.64485727938308</v>
      </c>
      <c r="I394" s="1">
        <f>'r_in_502a.02 winter impacts'!I142</f>
        <v>0.91588486740834996</v>
      </c>
      <c r="J394" s="1" t="str">
        <f>'r_in_502a.02 winter impacts'!J142</f>
        <v>Off-Peak</v>
      </c>
      <c r="K394" s="1" t="str">
        <f>'r_in_502a.02 winter impacts'!K142</f>
        <v>focus_grp_engage_dummy</v>
      </c>
      <c r="L394" s="1" t="str">
        <f>'r_in_502a.02 winter impacts'!L142</f>
        <v>focus_grp</v>
      </c>
      <c r="N394" s="1" t="str">
        <f t="shared" si="19"/>
        <v>all</v>
      </c>
      <c r="O394" s="1" t="str">
        <f t="shared" si="20"/>
        <v>NO_CPP_EVENTS_Parts_CPP_CPP/RT_Conts_RCT</v>
      </c>
      <c r="Q394" s="1" t="str">
        <f t="shared" si="18"/>
        <v>all_NO_CPP_EVENTS_Parts_CPP_CPP/RT_Conts_RCT_Winter_focus_grp_engage_dummy_focus_grp_Off-Peak</v>
      </c>
    </row>
    <row r="395" spans="1:17" x14ac:dyDescent="0.2">
      <c r="A395" s="1">
        <f>'r_in_502a.02 winter impacts'!A143</f>
        <v>-0.42856238330004498</v>
      </c>
      <c r="B395" s="1">
        <f>'r_in_502a.02 winter impacts'!B143</f>
        <v>0.27886339052624198</v>
      </c>
      <c r="C395" s="1">
        <f>'r_in_502a.02 winter impacts'!C143</f>
        <v>0.124338550219754</v>
      </c>
      <c r="D395" s="1" t="str">
        <f>'r_in_502a.02 winter impacts'!D143</f>
        <v>tou_period_fOn-Peak:participant:cpp_dum:focus_grp_engage_dummy</v>
      </c>
      <c r="E395" s="1" t="str">
        <f>'r_in_502a.02 winter impacts'!E143</f>
        <v>Winter</v>
      </c>
      <c r="F395" s="1" t="str">
        <f>'r_in_502a.02 winter impacts'!F143</f>
        <v>NO_CPP_EVENTS_Parts_CPP_CPP/RT_Conts_RCT_all</v>
      </c>
      <c r="G395" s="1">
        <f>'r_in_502a.02 winter impacts'!G143</f>
        <v>10</v>
      </c>
      <c r="H395" s="1">
        <f>'r_in_502a.02 winter impacts'!H143</f>
        <v>1.64485727938308</v>
      </c>
      <c r="I395" s="1">
        <f>'r_in_502a.02 winter impacts'!I143</f>
        <v>0.45869047786053502</v>
      </c>
      <c r="J395" s="1" t="str">
        <f>'r_in_502a.02 winter impacts'!J143</f>
        <v>On-Peak</v>
      </c>
      <c r="K395" s="1" t="str">
        <f>'r_in_502a.02 winter impacts'!K143</f>
        <v>focus_grp_engage_dummy</v>
      </c>
      <c r="L395" s="1" t="str">
        <f>'r_in_502a.02 winter impacts'!L143</f>
        <v>focus_grp</v>
      </c>
      <c r="N395" s="1" t="str">
        <f t="shared" si="19"/>
        <v>all</v>
      </c>
      <c r="O395" s="1" t="str">
        <f t="shared" si="20"/>
        <v>NO_CPP_EVENTS_Parts_CPP_CPP/RT_Conts_RCT</v>
      </c>
      <c r="Q395" s="1" t="str">
        <f t="shared" si="18"/>
        <v>all_NO_CPP_EVENTS_Parts_CPP_CPP/RT_Conts_RCT_Winter_focus_grp_engage_dummy_focus_grp_On-Peak</v>
      </c>
    </row>
    <row r="396" spans="1:17" x14ac:dyDescent="0.2">
      <c r="A396" s="1">
        <f>'r_in_502a.02 winter impacts'!A144</f>
        <v>-1.77771271357968</v>
      </c>
      <c r="B396" s="1">
        <f>'r_in_502a.02 winter impacts'!B144</f>
        <v>1.104790032775</v>
      </c>
      <c r="C396" s="1">
        <f>'r_in_502a.02 winter impacts'!C144</f>
        <v>0.107596209130863</v>
      </c>
      <c r="D396" s="1" t="str">
        <f>'r_in_502a.02 winter impacts'!D144</f>
        <v>tou_period_fWeekend Off-Peak:participant:cpp_dum:focus_grp_engage_dummy</v>
      </c>
      <c r="E396" s="1" t="str">
        <f>'r_in_502a.02 winter impacts'!E144</f>
        <v>Winter</v>
      </c>
      <c r="F396" s="1" t="str">
        <f>'r_in_502a.02 winter impacts'!F144</f>
        <v>NO_CPP_EVENTS_Parts_CPP_CPP/RT_Conts_RCT_all</v>
      </c>
      <c r="G396" s="1">
        <f>'r_in_502a.02 winter impacts'!G144</f>
        <v>10</v>
      </c>
      <c r="H396" s="1">
        <f>'r_in_502a.02 winter impacts'!H144</f>
        <v>1.64485727938308</v>
      </c>
      <c r="I396" s="1">
        <f>'r_in_502a.02 winter impacts'!I144</f>
        <v>1.81722192759983</v>
      </c>
      <c r="J396" s="1" t="str">
        <f>'r_in_502a.02 winter impacts'!J144</f>
        <v>Weekend Off-Peak</v>
      </c>
      <c r="K396" s="1" t="str">
        <f>'r_in_502a.02 winter impacts'!K144</f>
        <v>focus_grp_engage_dummy</v>
      </c>
      <c r="L396" s="1" t="str">
        <f>'r_in_502a.02 winter impacts'!L144</f>
        <v>focus_grp</v>
      </c>
      <c r="N396" s="1" t="str">
        <f t="shared" si="19"/>
        <v>all</v>
      </c>
      <c r="O396" s="1" t="str">
        <f t="shared" si="20"/>
        <v>NO_CPP_EVENTS_Parts_CPP_CPP/RT_Conts_RCT</v>
      </c>
      <c r="Q396" s="1" t="str">
        <f t="shared" si="18"/>
        <v>all_NO_CPP_EVENTS_Parts_CPP_CPP/RT_Conts_RCT_Winter_focus_grp_engage_dummy_focus_grp_Weekend Off-Peak</v>
      </c>
    </row>
    <row r="397" spans="1:17" x14ac:dyDescent="0.2">
      <c r="A397" s="1">
        <f>'r_in_502a.02 winter impacts'!A145</f>
        <v>-7.7223185687489301E-2</v>
      </c>
      <c r="B397" s="1">
        <f>'r_in_502a.02 winter impacts'!B145</f>
        <v>0.17321312091810301</v>
      </c>
      <c r="C397" s="1">
        <f>'r_in_502a.02 winter impacts'!C145</f>
        <v>0.655722032662303</v>
      </c>
      <c r="D397" s="1" t="str">
        <f>'r_in_502a.02 winter impacts'!D145</f>
        <v>tou_period_fMid-Peak:participant:cpp_dum:ko_breakfast_engage_dummy</v>
      </c>
      <c r="E397" s="1" t="str">
        <f>'r_in_502a.02 winter impacts'!E145</f>
        <v>Winter</v>
      </c>
      <c r="F397" s="1" t="str">
        <f>'r_in_502a.02 winter impacts'!F145</f>
        <v>NO_CPP_EVENTS_Parts_CPP_CPP/RT_Conts_RCT_all</v>
      </c>
      <c r="G397" s="1">
        <f>'r_in_502a.02 winter impacts'!G145</f>
        <v>10</v>
      </c>
      <c r="H397" s="1">
        <f>'r_in_502a.02 winter impacts'!H145</f>
        <v>1.64485727938308</v>
      </c>
      <c r="I397" s="1">
        <f>'r_in_502a.02 winter impacts'!I145</f>
        <v>0.284910862826803</v>
      </c>
      <c r="J397" s="1" t="str">
        <f>'r_in_502a.02 winter impacts'!J145</f>
        <v>Mid-Peak</v>
      </c>
      <c r="K397" s="1" t="str">
        <f>'r_in_502a.02 winter impacts'!K145</f>
        <v>ko_breakfast_engage_dummy</v>
      </c>
      <c r="L397" s="1" t="str">
        <f>'r_in_502a.02 winter impacts'!L145</f>
        <v>ko_breakfast</v>
      </c>
      <c r="N397" s="1" t="str">
        <f t="shared" si="19"/>
        <v>all</v>
      </c>
      <c r="O397" s="1" t="str">
        <f t="shared" si="20"/>
        <v>NO_CPP_EVENTS_Parts_CPP_CPP/RT_Conts_RCT</v>
      </c>
      <c r="Q397" s="1" t="str">
        <f t="shared" si="18"/>
        <v>all_NO_CPP_EVENTS_Parts_CPP_CPP/RT_Conts_RCT_Winter_ko_breakfast_engage_dummy_ko_breakfast_Mid-Peak</v>
      </c>
    </row>
    <row r="398" spans="1:17" x14ac:dyDescent="0.2">
      <c r="A398" s="1">
        <f>'r_in_502a.02 winter impacts'!A146</f>
        <v>0.221851794661999</v>
      </c>
      <c r="B398" s="1">
        <f>'r_in_502a.02 winter impacts'!B146</f>
        <v>0.32178356061584301</v>
      </c>
      <c r="C398" s="1">
        <f>'r_in_502a.02 winter impacts'!C146</f>
        <v>0.49054418909678799</v>
      </c>
      <c r="D398" s="1" t="str">
        <f>'r_in_502a.02 winter impacts'!D146</f>
        <v>tou_period_fOff-Peak:participant:cpp_dum:ko_breakfast_engage_dummy</v>
      </c>
      <c r="E398" s="1" t="str">
        <f>'r_in_502a.02 winter impacts'!E146</f>
        <v>Winter</v>
      </c>
      <c r="F398" s="1" t="str">
        <f>'r_in_502a.02 winter impacts'!F146</f>
        <v>NO_CPP_EVENTS_Parts_CPP_CPP/RT_Conts_RCT_all</v>
      </c>
      <c r="G398" s="1">
        <f>'r_in_502a.02 winter impacts'!G146</f>
        <v>10</v>
      </c>
      <c r="H398" s="1">
        <f>'r_in_502a.02 winter impacts'!H146</f>
        <v>1.64485727938308</v>
      </c>
      <c r="I398" s="1">
        <f>'r_in_502a.02 winter impacts'!I146</f>
        <v>0.52928803206477604</v>
      </c>
      <c r="J398" s="1" t="str">
        <f>'r_in_502a.02 winter impacts'!J146</f>
        <v>Off-Peak</v>
      </c>
      <c r="K398" s="1" t="str">
        <f>'r_in_502a.02 winter impacts'!K146</f>
        <v>ko_breakfast_engage_dummy</v>
      </c>
      <c r="L398" s="1" t="str">
        <f>'r_in_502a.02 winter impacts'!L146</f>
        <v>ko_breakfast</v>
      </c>
      <c r="N398" s="1" t="str">
        <f t="shared" si="19"/>
        <v>all</v>
      </c>
      <c r="O398" s="1" t="str">
        <f t="shared" si="20"/>
        <v>NO_CPP_EVENTS_Parts_CPP_CPP/RT_Conts_RCT</v>
      </c>
      <c r="Q398" s="1" t="str">
        <f t="shared" si="18"/>
        <v>all_NO_CPP_EVENTS_Parts_CPP_CPP/RT_Conts_RCT_Winter_ko_breakfast_engage_dummy_ko_breakfast_Off-Peak</v>
      </c>
    </row>
    <row r="399" spans="1:17" x14ac:dyDescent="0.2">
      <c r="A399" s="1">
        <f>'r_in_502a.02 winter impacts'!A147</f>
        <v>2.68709989637923E-2</v>
      </c>
      <c r="B399" s="1">
        <f>'r_in_502a.02 winter impacts'!B147</f>
        <v>0.13930387729774399</v>
      </c>
      <c r="C399" s="1">
        <f>'r_in_502a.02 winter impacts'!C147</f>
        <v>0.84704142101851598</v>
      </c>
      <c r="D399" s="1" t="str">
        <f>'r_in_502a.02 winter impacts'!D147</f>
        <v>tou_period_fOn-Peak:participant:cpp_dum:ko_breakfast_engage_dummy</v>
      </c>
      <c r="E399" s="1" t="str">
        <f>'r_in_502a.02 winter impacts'!E147</f>
        <v>Winter</v>
      </c>
      <c r="F399" s="1" t="str">
        <f>'r_in_502a.02 winter impacts'!F147</f>
        <v>NO_CPP_EVENTS_Parts_CPP_CPP/RT_Conts_RCT_all</v>
      </c>
      <c r="G399" s="1">
        <f>'r_in_502a.02 winter impacts'!G147</f>
        <v>10</v>
      </c>
      <c r="H399" s="1">
        <f>'r_in_502a.02 winter impacts'!H147</f>
        <v>1.64485727938308</v>
      </c>
      <c r="I399" s="1">
        <f>'r_in_502a.02 winter impacts'!I147</f>
        <v>0.229134996619481</v>
      </c>
      <c r="J399" s="1" t="str">
        <f>'r_in_502a.02 winter impacts'!J147</f>
        <v>On-Peak</v>
      </c>
      <c r="K399" s="1" t="str">
        <f>'r_in_502a.02 winter impacts'!K147</f>
        <v>ko_breakfast_engage_dummy</v>
      </c>
      <c r="L399" s="1" t="str">
        <f>'r_in_502a.02 winter impacts'!L147</f>
        <v>ko_breakfast</v>
      </c>
      <c r="N399" s="1" t="str">
        <f t="shared" si="19"/>
        <v>all</v>
      </c>
      <c r="O399" s="1" t="str">
        <f t="shared" si="20"/>
        <v>NO_CPP_EVENTS_Parts_CPP_CPP/RT_Conts_RCT</v>
      </c>
      <c r="Q399" s="1" t="str">
        <f t="shared" si="18"/>
        <v>all_NO_CPP_EVENTS_Parts_CPP_CPP/RT_Conts_RCT_Winter_ko_breakfast_engage_dummy_ko_breakfast_On-Peak</v>
      </c>
    </row>
    <row r="400" spans="1:17" x14ac:dyDescent="0.2">
      <c r="A400" s="1">
        <f>'r_in_502a.02 winter impacts'!A148</f>
        <v>1.2747072059941099E-3</v>
      </c>
      <c r="B400" s="1">
        <f>'r_in_502a.02 winter impacts'!B148</f>
        <v>0.53695200649784602</v>
      </c>
      <c r="C400" s="1">
        <f>'r_in_502a.02 winter impacts'!C148</f>
        <v>0.99810585001618901</v>
      </c>
      <c r="D400" s="1" t="str">
        <f>'r_in_502a.02 winter impacts'!D148</f>
        <v>tou_period_fWeekend Off-Peak:participant:cpp_dum:ko_breakfast_engage_dummy</v>
      </c>
      <c r="E400" s="1" t="str">
        <f>'r_in_502a.02 winter impacts'!E148</f>
        <v>Winter</v>
      </c>
      <c r="F400" s="1" t="str">
        <f>'r_in_502a.02 winter impacts'!F148</f>
        <v>NO_CPP_EVENTS_Parts_CPP_CPP/RT_Conts_RCT_all</v>
      </c>
      <c r="G400" s="1">
        <f>'r_in_502a.02 winter impacts'!G148</f>
        <v>10</v>
      </c>
      <c r="H400" s="1">
        <f>'r_in_502a.02 winter impacts'!H148</f>
        <v>1.64485727938308</v>
      </c>
      <c r="I400" s="1">
        <f>'r_in_502a.02 winter impacts'!I148</f>
        <v>0.88320941656733198</v>
      </c>
      <c r="J400" s="1" t="str">
        <f>'r_in_502a.02 winter impacts'!J148</f>
        <v>Weekend Off-Peak</v>
      </c>
      <c r="K400" s="1" t="str">
        <f>'r_in_502a.02 winter impacts'!K148</f>
        <v>ko_breakfast_engage_dummy</v>
      </c>
      <c r="L400" s="1" t="str">
        <f>'r_in_502a.02 winter impacts'!L148</f>
        <v>ko_breakfast</v>
      </c>
      <c r="N400" s="1" t="str">
        <f t="shared" si="19"/>
        <v>all</v>
      </c>
      <c r="O400" s="1" t="str">
        <f t="shared" si="20"/>
        <v>NO_CPP_EVENTS_Parts_CPP_CPP/RT_Conts_RCT</v>
      </c>
      <c r="Q400" s="1" t="str">
        <f t="shared" si="18"/>
        <v>all_NO_CPP_EVENTS_Parts_CPP_CPP/RT_Conts_RCT_Winter_ko_breakfast_engage_dummy_ko_breakfast_Weekend Off-Peak</v>
      </c>
    </row>
    <row r="401" spans="1:17" x14ac:dyDescent="0.2">
      <c r="A401" s="1">
        <f>'r_in_502a.02 winter impacts'!A149</f>
        <v>-0.32290108633097198</v>
      </c>
      <c r="B401" s="1">
        <f>'r_in_502a.02 winter impacts'!B149</f>
        <v>0.16323010980997901</v>
      </c>
      <c r="C401" s="1">
        <f>'r_in_502a.02 winter impacts'!C149</f>
        <v>4.7907300799521602E-2</v>
      </c>
      <c r="D401" s="1" t="str">
        <f>'r_in_502a.02 winter impacts'!D149</f>
        <v>tou_period_fMid-Peak:participant:cpp_dum:open_house_engage_dummy</v>
      </c>
      <c r="E401" s="1" t="str">
        <f>'r_in_502a.02 winter impacts'!E149</f>
        <v>Winter</v>
      </c>
      <c r="F401" s="1" t="str">
        <f>'r_in_502a.02 winter impacts'!F149</f>
        <v>NO_CPP_EVENTS_Parts_CPP_CPP/RT_Conts_RCT_all</v>
      </c>
      <c r="G401" s="1">
        <f>'r_in_502a.02 winter impacts'!G149</f>
        <v>10</v>
      </c>
      <c r="H401" s="1">
        <f>'r_in_502a.02 winter impacts'!H149</f>
        <v>1.64485727938308</v>
      </c>
      <c r="I401" s="1">
        <f>'r_in_502a.02 winter impacts'!I149</f>
        <v>0.268490234335443</v>
      </c>
      <c r="J401" s="1" t="str">
        <f>'r_in_502a.02 winter impacts'!J149</f>
        <v>Mid-Peak</v>
      </c>
      <c r="K401" s="1" t="str">
        <f>'r_in_502a.02 winter impacts'!K149</f>
        <v>open_house_engage_dummy</v>
      </c>
      <c r="L401" s="1" t="str">
        <f>'r_in_502a.02 winter impacts'!L149</f>
        <v>open_house</v>
      </c>
      <c r="N401" s="1" t="str">
        <f t="shared" si="19"/>
        <v>all</v>
      </c>
      <c r="O401" s="1" t="str">
        <f t="shared" si="20"/>
        <v>NO_CPP_EVENTS_Parts_CPP_CPP/RT_Conts_RCT</v>
      </c>
      <c r="Q401" s="1" t="str">
        <f t="shared" si="18"/>
        <v>all_NO_CPP_EVENTS_Parts_CPP_CPP/RT_Conts_RCT_Winter_open_house_engage_dummy_open_house_Mid-Peak</v>
      </c>
    </row>
    <row r="402" spans="1:17" x14ac:dyDescent="0.2">
      <c r="A402" s="1">
        <f>'r_in_502a.02 winter impacts'!A150</f>
        <v>-0.32171746154136199</v>
      </c>
      <c r="B402" s="1">
        <f>'r_in_502a.02 winter impacts'!B150</f>
        <v>0.38622545531643199</v>
      </c>
      <c r="C402" s="1">
        <f>'r_in_502a.02 winter impacts'!C150</f>
        <v>0.404857388606568</v>
      </c>
      <c r="D402" s="1" t="str">
        <f>'r_in_502a.02 winter impacts'!D150</f>
        <v>tou_period_fOff-Peak:participant:cpp_dum:open_house_engage_dummy</v>
      </c>
      <c r="E402" s="1" t="str">
        <f>'r_in_502a.02 winter impacts'!E150</f>
        <v>Winter</v>
      </c>
      <c r="F402" s="1" t="str">
        <f>'r_in_502a.02 winter impacts'!F150</f>
        <v>NO_CPP_EVENTS_Parts_CPP_CPP/RT_Conts_RCT_all</v>
      </c>
      <c r="G402" s="1">
        <f>'r_in_502a.02 winter impacts'!G150</f>
        <v>10</v>
      </c>
      <c r="H402" s="1">
        <f>'r_in_502a.02 winter impacts'!H150</f>
        <v>1.64485727938308</v>
      </c>
      <c r="I402" s="1">
        <f>'r_in_502a.02 winter impacts'!I150</f>
        <v>0.63528575166027701</v>
      </c>
      <c r="J402" s="1" t="str">
        <f>'r_in_502a.02 winter impacts'!J150</f>
        <v>Off-Peak</v>
      </c>
      <c r="K402" s="1" t="str">
        <f>'r_in_502a.02 winter impacts'!K150</f>
        <v>open_house_engage_dummy</v>
      </c>
      <c r="L402" s="1" t="str">
        <f>'r_in_502a.02 winter impacts'!L150</f>
        <v>open_house</v>
      </c>
      <c r="N402" s="1" t="str">
        <f t="shared" si="19"/>
        <v>all</v>
      </c>
      <c r="O402" s="1" t="str">
        <f t="shared" si="20"/>
        <v>NO_CPP_EVENTS_Parts_CPP_CPP/RT_Conts_RCT</v>
      </c>
      <c r="Q402" s="1" t="str">
        <f t="shared" si="18"/>
        <v>all_NO_CPP_EVENTS_Parts_CPP_CPP/RT_Conts_RCT_Winter_open_house_engage_dummy_open_house_Off-Peak</v>
      </c>
    </row>
    <row r="403" spans="1:17" x14ac:dyDescent="0.2">
      <c r="A403" s="1">
        <f>'r_in_502a.02 winter impacts'!A151</f>
        <v>-0.109931706206743</v>
      </c>
      <c r="B403" s="1">
        <f>'r_in_502a.02 winter impacts'!B151</f>
        <v>0.15047799512920401</v>
      </c>
      <c r="C403" s="1">
        <f>'r_in_502a.02 winter impacts'!C151</f>
        <v>0.46505444431616899</v>
      </c>
      <c r="D403" s="1" t="str">
        <f>'r_in_502a.02 winter impacts'!D151</f>
        <v>tou_period_fOn-Peak:participant:cpp_dum:open_house_engage_dummy</v>
      </c>
      <c r="E403" s="1" t="str">
        <f>'r_in_502a.02 winter impacts'!E151</f>
        <v>Winter</v>
      </c>
      <c r="F403" s="1" t="str">
        <f>'r_in_502a.02 winter impacts'!F151</f>
        <v>NO_CPP_EVENTS_Parts_CPP_CPP/RT_Conts_RCT_all</v>
      </c>
      <c r="G403" s="1">
        <f>'r_in_502a.02 winter impacts'!G151</f>
        <v>10</v>
      </c>
      <c r="H403" s="1">
        <f>'r_in_502a.02 winter impacts'!H151</f>
        <v>1.64485727938308</v>
      </c>
      <c r="I403" s="1">
        <f>'r_in_502a.02 winter impacts'!I151</f>
        <v>0.247514825675242</v>
      </c>
      <c r="J403" s="1" t="str">
        <f>'r_in_502a.02 winter impacts'!J151</f>
        <v>On-Peak</v>
      </c>
      <c r="K403" s="1" t="str">
        <f>'r_in_502a.02 winter impacts'!K151</f>
        <v>open_house_engage_dummy</v>
      </c>
      <c r="L403" s="1" t="str">
        <f>'r_in_502a.02 winter impacts'!L151</f>
        <v>open_house</v>
      </c>
      <c r="N403" s="1" t="str">
        <f t="shared" si="19"/>
        <v>all</v>
      </c>
      <c r="O403" s="1" t="str">
        <f t="shared" si="20"/>
        <v>NO_CPP_EVENTS_Parts_CPP_CPP/RT_Conts_RCT</v>
      </c>
      <c r="Q403" s="1" t="str">
        <f t="shared" si="18"/>
        <v>all_NO_CPP_EVENTS_Parts_CPP_CPP/RT_Conts_RCT_Winter_open_house_engage_dummy_open_house_On-Peak</v>
      </c>
    </row>
    <row r="404" spans="1:17" x14ac:dyDescent="0.2">
      <c r="A404" s="1">
        <f>'r_in_502a.02 winter impacts'!A152</f>
        <v>-0.74887311241787202</v>
      </c>
      <c r="B404" s="1">
        <f>'r_in_502a.02 winter impacts'!B152</f>
        <v>0.60908656066639399</v>
      </c>
      <c r="C404" s="1">
        <f>'r_in_502a.02 winter impacts'!C152</f>
        <v>0.21888436158234401</v>
      </c>
      <c r="D404" s="1" t="str">
        <f>'r_in_502a.02 winter impacts'!D152</f>
        <v>tou_period_fWeekend Off-Peak:participant:cpp_dum:open_house_engage_dummy</v>
      </c>
      <c r="E404" s="1" t="str">
        <f>'r_in_502a.02 winter impacts'!E152</f>
        <v>Winter</v>
      </c>
      <c r="F404" s="1" t="str">
        <f>'r_in_502a.02 winter impacts'!F152</f>
        <v>NO_CPP_EVENTS_Parts_CPP_CPP/RT_Conts_RCT_all</v>
      </c>
      <c r="G404" s="1">
        <f>'r_in_502a.02 winter impacts'!G152</f>
        <v>10</v>
      </c>
      <c r="H404" s="1">
        <f>'r_in_502a.02 winter impacts'!H152</f>
        <v>1.64485727938308</v>
      </c>
      <c r="I404" s="1">
        <f>'r_in_502a.02 winter impacts'!I152</f>
        <v>1.00186046308652</v>
      </c>
      <c r="J404" s="1" t="str">
        <f>'r_in_502a.02 winter impacts'!J152</f>
        <v>Weekend Off-Peak</v>
      </c>
      <c r="K404" s="1" t="str">
        <f>'r_in_502a.02 winter impacts'!K152</f>
        <v>open_house_engage_dummy</v>
      </c>
      <c r="L404" s="1" t="str">
        <f>'r_in_502a.02 winter impacts'!L152</f>
        <v>open_house</v>
      </c>
      <c r="N404" s="1" t="str">
        <f t="shared" si="19"/>
        <v>all</v>
      </c>
      <c r="O404" s="1" t="str">
        <f t="shared" si="20"/>
        <v>NO_CPP_EVENTS_Parts_CPP_CPP/RT_Conts_RCT</v>
      </c>
      <c r="Q404" s="1" t="str">
        <f t="shared" si="18"/>
        <v>all_NO_CPP_EVENTS_Parts_CPP_CPP/RT_Conts_RCT_Winter_open_house_engage_dummy_open_house_Weekend Off-Peak</v>
      </c>
    </row>
    <row r="405" spans="1:17" x14ac:dyDescent="0.2">
      <c r="A405" s="1">
        <f>'r_in_502a.02 winter impacts'!A153</f>
        <v>-1.3412897467925899</v>
      </c>
      <c r="B405" s="1">
        <f>'r_in_502a.02 winter impacts'!B153</f>
        <v>0.39684984816150498</v>
      </c>
      <c r="C405" s="1">
        <f>'r_in_502a.02 winter impacts'!C153</f>
        <v>7.2534175327122199E-4</v>
      </c>
      <c r="D405" s="1" t="str">
        <f>'r_in_502a.02 winter impacts'!D153</f>
        <v>tou_period_fMid-Peak:participant:cpp_dum:picnic_engage_dummy</v>
      </c>
      <c r="E405" s="1" t="str">
        <f>'r_in_502a.02 winter impacts'!E153</f>
        <v>Winter</v>
      </c>
      <c r="F405" s="1" t="str">
        <f>'r_in_502a.02 winter impacts'!F153</f>
        <v>NO_CPP_EVENTS_Parts_CPP_CPP/RT_Conts_RCT_all</v>
      </c>
      <c r="G405" s="1">
        <f>'r_in_502a.02 winter impacts'!G153</f>
        <v>10</v>
      </c>
      <c r="H405" s="1">
        <f>'r_in_502a.02 winter impacts'!H153</f>
        <v>1.64485727938308</v>
      </c>
      <c r="I405" s="1">
        <f>'r_in_502a.02 winter impacts'!I153</f>
        <v>0.652761361570522</v>
      </c>
      <c r="J405" s="1" t="str">
        <f>'r_in_502a.02 winter impacts'!J153</f>
        <v>Mid-Peak</v>
      </c>
      <c r="K405" s="1" t="str">
        <f>'r_in_502a.02 winter impacts'!K153</f>
        <v>picnic_engage_dummy</v>
      </c>
      <c r="L405" s="1" t="str">
        <f>'r_in_502a.02 winter impacts'!L153</f>
        <v>picnic</v>
      </c>
      <c r="N405" s="1" t="str">
        <f t="shared" si="19"/>
        <v>all</v>
      </c>
      <c r="O405" s="1" t="str">
        <f t="shared" si="20"/>
        <v>NO_CPP_EVENTS_Parts_CPP_CPP/RT_Conts_RCT</v>
      </c>
      <c r="Q405" s="1" t="str">
        <f t="shared" si="18"/>
        <v>all_NO_CPP_EVENTS_Parts_CPP_CPP/RT_Conts_RCT_Winter_picnic_engage_dummy_picnic_Mid-Peak</v>
      </c>
    </row>
    <row r="406" spans="1:17" x14ac:dyDescent="0.2">
      <c r="A406" s="1">
        <f>'r_in_502a.02 winter impacts'!A154</f>
        <v>0.76676536505656001</v>
      </c>
      <c r="B406" s="1">
        <f>'r_in_502a.02 winter impacts'!B154</f>
        <v>1.44715740704415</v>
      </c>
      <c r="C406" s="1">
        <f>'r_in_502a.02 winter impacts'!C154</f>
        <v>0.59622148154933496</v>
      </c>
      <c r="D406" s="1" t="str">
        <f>'r_in_502a.02 winter impacts'!D154</f>
        <v>tou_period_fOff-Peak:participant:cpp_dum:picnic_engage_dummy</v>
      </c>
      <c r="E406" s="1" t="str">
        <f>'r_in_502a.02 winter impacts'!E154</f>
        <v>Winter</v>
      </c>
      <c r="F406" s="1" t="str">
        <f>'r_in_502a.02 winter impacts'!F154</f>
        <v>NO_CPP_EVENTS_Parts_CPP_CPP/RT_Conts_RCT_all</v>
      </c>
      <c r="G406" s="1">
        <f>'r_in_502a.02 winter impacts'!G154</f>
        <v>10</v>
      </c>
      <c r="H406" s="1">
        <f>'r_in_502a.02 winter impacts'!H154</f>
        <v>1.64485727938308</v>
      </c>
      <c r="I406" s="1">
        <f>'r_in_502a.02 winter impacts'!I154</f>
        <v>2.3803673953897202</v>
      </c>
      <c r="J406" s="1" t="str">
        <f>'r_in_502a.02 winter impacts'!J154</f>
        <v>Off-Peak</v>
      </c>
      <c r="K406" s="1" t="str">
        <f>'r_in_502a.02 winter impacts'!K154</f>
        <v>picnic_engage_dummy</v>
      </c>
      <c r="L406" s="1" t="str">
        <f>'r_in_502a.02 winter impacts'!L154</f>
        <v>picnic</v>
      </c>
      <c r="N406" s="1" t="str">
        <f t="shared" si="19"/>
        <v>all</v>
      </c>
      <c r="O406" s="1" t="str">
        <f t="shared" si="20"/>
        <v>NO_CPP_EVENTS_Parts_CPP_CPP/RT_Conts_RCT</v>
      </c>
      <c r="Q406" s="1" t="str">
        <f t="shared" si="18"/>
        <v>all_NO_CPP_EVENTS_Parts_CPP_CPP/RT_Conts_RCT_Winter_picnic_engage_dummy_picnic_Off-Peak</v>
      </c>
    </row>
    <row r="407" spans="1:17" x14ac:dyDescent="0.2">
      <c r="A407" s="1">
        <f>'r_in_502a.02 winter impacts'!A155</f>
        <v>-0.69712256813888895</v>
      </c>
      <c r="B407" s="1">
        <f>'r_in_502a.02 winter impacts'!B155</f>
        <v>0.23751580560011901</v>
      </c>
      <c r="C407" s="1">
        <f>'r_in_502a.02 winter impacts'!C155</f>
        <v>3.3350396118511502E-3</v>
      </c>
      <c r="D407" s="1" t="str">
        <f>'r_in_502a.02 winter impacts'!D155</f>
        <v>tou_period_fOn-Peak:participant:cpp_dum:picnic_engage_dummy</v>
      </c>
      <c r="E407" s="1" t="str">
        <f>'r_in_502a.02 winter impacts'!E155</f>
        <v>Winter</v>
      </c>
      <c r="F407" s="1" t="str">
        <f>'r_in_502a.02 winter impacts'!F155</f>
        <v>NO_CPP_EVENTS_Parts_CPP_CPP/RT_Conts_RCT_all</v>
      </c>
      <c r="G407" s="1">
        <f>'r_in_502a.02 winter impacts'!G155</f>
        <v>10</v>
      </c>
      <c r="H407" s="1">
        <f>'r_in_502a.02 winter impacts'!H155</f>
        <v>1.64485727938308</v>
      </c>
      <c r="I407" s="1">
        <f>'r_in_502a.02 winter impacts'!I155</f>
        <v>0.39067960180989297</v>
      </c>
      <c r="J407" s="1" t="str">
        <f>'r_in_502a.02 winter impacts'!J155</f>
        <v>On-Peak</v>
      </c>
      <c r="K407" s="1" t="str">
        <f>'r_in_502a.02 winter impacts'!K155</f>
        <v>picnic_engage_dummy</v>
      </c>
      <c r="L407" s="1" t="str">
        <f>'r_in_502a.02 winter impacts'!L155</f>
        <v>picnic</v>
      </c>
      <c r="N407" s="1" t="str">
        <f t="shared" si="19"/>
        <v>all</v>
      </c>
      <c r="O407" s="1" t="str">
        <f t="shared" si="20"/>
        <v>NO_CPP_EVENTS_Parts_CPP_CPP/RT_Conts_RCT</v>
      </c>
      <c r="Q407" s="1" t="str">
        <f t="shared" si="18"/>
        <v>all_NO_CPP_EVENTS_Parts_CPP_CPP/RT_Conts_RCT_Winter_picnic_engage_dummy_picnic_On-Peak</v>
      </c>
    </row>
    <row r="408" spans="1:17" x14ac:dyDescent="0.2">
      <c r="A408" s="1">
        <f>'r_in_502a.02 winter impacts'!A156</f>
        <v>-1.02327657299106</v>
      </c>
      <c r="B408" s="1">
        <f>'r_in_502a.02 winter impacts'!B156</f>
        <v>0.45287666629346701</v>
      </c>
      <c r="C408" s="1">
        <f>'r_in_502a.02 winter impacts'!C156</f>
        <v>2.3852574461834499E-2</v>
      </c>
      <c r="D408" s="1" t="str">
        <f>'r_in_502a.02 winter impacts'!D156</f>
        <v>tou_period_fWeekend Off-Peak:participant:cpp_dum:picnic_engage_dummy</v>
      </c>
      <c r="E408" s="1" t="str">
        <f>'r_in_502a.02 winter impacts'!E156</f>
        <v>Winter</v>
      </c>
      <c r="F408" s="1" t="str">
        <f>'r_in_502a.02 winter impacts'!F156</f>
        <v>NO_CPP_EVENTS_Parts_CPP_CPP/RT_Conts_RCT_all</v>
      </c>
      <c r="G408" s="1">
        <f>'r_in_502a.02 winter impacts'!G156</f>
        <v>10</v>
      </c>
      <c r="H408" s="1">
        <f>'r_in_502a.02 winter impacts'!H156</f>
        <v>1.64485727938308</v>
      </c>
      <c r="I408" s="1">
        <f>'r_in_502a.02 winter impacts'!I156</f>
        <v>0.74491748121555201</v>
      </c>
      <c r="J408" s="1" t="str">
        <f>'r_in_502a.02 winter impacts'!J156</f>
        <v>Weekend Off-Peak</v>
      </c>
      <c r="K408" s="1" t="str">
        <f>'r_in_502a.02 winter impacts'!K156</f>
        <v>picnic_engage_dummy</v>
      </c>
      <c r="L408" s="1" t="str">
        <f>'r_in_502a.02 winter impacts'!L156</f>
        <v>picnic</v>
      </c>
      <c r="N408" s="1" t="str">
        <f t="shared" si="19"/>
        <v>all</v>
      </c>
      <c r="O408" s="1" t="str">
        <f t="shared" si="20"/>
        <v>NO_CPP_EVENTS_Parts_CPP_CPP/RT_Conts_RCT</v>
      </c>
      <c r="Q408" s="1" t="str">
        <f t="shared" si="18"/>
        <v>all_NO_CPP_EVENTS_Parts_CPP_CPP/RT_Conts_RCT_Winter_picnic_engage_dummy_picnic_Weekend Off-Peak</v>
      </c>
    </row>
    <row r="409" spans="1:17" x14ac:dyDescent="0.2">
      <c r="A409" s="1">
        <f>'r_in_502a.02 winter impacts'!A157</f>
        <v>-0.31912505521284801</v>
      </c>
      <c r="B409" s="1">
        <f>'r_in_502a.02 winter impacts'!B157</f>
        <v>0.2803345075002</v>
      </c>
      <c r="C409" s="1">
        <f>'r_in_502a.02 winter impacts'!C157</f>
        <v>0.25496568373102402</v>
      </c>
      <c r="D409" s="1" t="str">
        <f>'r_in_502a.02 winter impacts'!D157</f>
        <v>total_attendee_impact_focus_grp</v>
      </c>
      <c r="E409" s="1" t="str">
        <f>'r_in_502a.02 winter impacts'!E157</f>
        <v>Winter</v>
      </c>
      <c r="F409" s="1" t="str">
        <f>'r_in_502a.02 winter impacts'!F157</f>
        <v>NO_CPP_EVENTS_Parts_CPP_CPP/RT_Conts_RCT_all</v>
      </c>
      <c r="G409" s="1">
        <f>'r_in_502a.02 winter impacts'!G157</f>
        <v>10</v>
      </c>
      <c r="H409" s="1">
        <f>'r_in_502a.02 winter impacts'!H157</f>
        <v>1.64485727938308</v>
      </c>
      <c r="I409" s="1">
        <f>'r_in_502a.02 winter impacts'!I157</f>
        <v>0.46111025532397398</v>
      </c>
      <c r="J409" s="1" t="str">
        <f>'r_in_502a.02 winter impacts'!J157</f>
        <v>Mid-Peak</v>
      </c>
      <c r="K409" s="1" t="str">
        <f>'r_in_502a.02 winter impacts'!K157</f>
        <v>Combined Impact</v>
      </c>
      <c r="L409" s="1" t="str">
        <f>'r_in_502a.02 winter impacts'!L157</f>
        <v>focus_grp</v>
      </c>
      <c r="N409" s="1" t="str">
        <f t="shared" si="19"/>
        <v>all</v>
      </c>
      <c r="O409" s="1" t="str">
        <f t="shared" si="20"/>
        <v>NO_CPP_EVENTS_Parts_CPP_CPP/RT_Conts_RCT</v>
      </c>
      <c r="Q409" s="1" t="str">
        <f t="shared" si="18"/>
        <v>all_NO_CPP_EVENTS_Parts_CPP_CPP/RT_Conts_RCT_Winter_Combined Impact_focus_grp_Mid-Peak</v>
      </c>
    </row>
    <row r="410" spans="1:17" x14ac:dyDescent="0.2">
      <c r="A410" s="1">
        <f>'r_in_502a.02 winter impacts'!A158</f>
        <v>-0.74577418202914503</v>
      </c>
      <c r="B410" s="1">
        <f>'r_in_502a.02 winter impacts'!B158</f>
        <v>0.58755883290889899</v>
      </c>
      <c r="C410" s="1">
        <f>'r_in_502a.02 winter impacts'!C158</f>
        <v>0.20434343803532301</v>
      </c>
      <c r="D410" s="1" t="str">
        <f>'r_in_502a.02 winter impacts'!D158</f>
        <v>total_attendee_impact_focus_grp</v>
      </c>
      <c r="E410" s="1" t="str">
        <f>'r_in_502a.02 winter impacts'!E158</f>
        <v>Winter</v>
      </c>
      <c r="F410" s="1" t="str">
        <f>'r_in_502a.02 winter impacts'!F158</f>
        <v>NO_CPP_EVENTS_Parts_CPP_CPP/RT_Conts_RCT_all</v>
      </c>
      <c r="G410" s="1">
        <f>'r_in_502a.02 winter impacts'!G158</f>
        <v>10</v>
      </c>
      <c r="H410" s="1">
        <f>'r_in_502a.02 winter impacts'!H158</f>
        <v>1.64485727938308</v>
      </c>
      <c r="I410" s="1">
        <f>'r_in_502a.02 winter impacts'!I158</f>
        <v>0.96645042337602904</v>
      </c>
      <c r="J410" s="1" t="str">
        <f>'r_in_502a.02 winter impacts'!J158</f>
        <v>Off-Peak</v>
      </c>
      <c r="K410" s="1" t="str">
        <f>'r_in_502a.02 winter impacts'!K158</f>
        <v>Combined Impact</v>
      </c>
      <c r="L410" s="1" t="str">
        <f>'r_in_502a.02 winter impacts'!L158</f>
        <v>focus_grp</v>
      </c>
      <c r="N410" s="1" t="str">
        <f t="shared" si="19"/>
        <v>all</v>
      </c>
      <c r="O410" s="1" t="str">
        <f t="shared" si="20"/>
        <v>NO_CPP_EVENTS_Parts_CPP_CPP/RT_Conts_RCT</v>
      </c>
      <c r="Q410" s="1" t="str">
        <f t="shared" si="18"/>
        <v>all_NO_CPP_EVENTS_Parts_CPP_CPP/RT_Conts_RCT_Winter_Combined Impact_focus_grp_Off-Peak</v>
      </c>
    </row>
    <row r="411" spans="1:17" x14ac:dyDescent="0.2">
      <c r="A411" s="1">
        <f>'r_in_502a.02 winter impacts'!A159</f>
        <v>-0.510133898188037</v>
      </c>
      <c r="B411" s="1">
        <f>'r_in_502a.02 winter impacts'!B159</f>
        <v>0.29429077116157798</v>
      </c>
      <c r="C411" s="1">
        <f>'r_in_502a.02 winter impacts'!C159</f>
        <v>8.3019134967640698E-2</v>
      </c>
      <c r="D411" s="1" t="str">
        <f>'r_in_502a.02 winter impacts'!D159</f>
        <v>total_attendee_impact_focus_grp</v>
      </c>
      <c r="E411" s="1" t="str">
        <f>'r_in_502a.02 winter impacts'!E159</f>
        <v>Winter</v>
      </c>
      <c r="F411" s="1" t="str">
        <f>'r_in_502a.02 winter impacts'!F159</f>
        <v>NO_CPP_EVENTS_Parts_CPP_CPP/RT_Conts_RCT_all</v>
      </c>
      <c r="G411" s="1">
        <f>'r_in_502a.02 winter impacts'!G159</f>
        <v>10</v>
      </c>
      <c r="H411" s="1">
        <f>'r_in_502a.02 winter impacts'!H159</f>
        <v>1.64485727938308</v>
      </c>
      <c r="I411" s="1">
        <f>'r_in_502a.02 winter impacts'!I159</f>
        <v>0.48406631720038201</v>
      </c>
      <c r="J411" s="1" t="str">
        <f>'r_in_502a.02 winter impacts'!J159</f>
        <v>On-Peak</v>
      </c>
      <c r="K411" s="1" t="str">
        <f>'r_in_502a.02 winter impacts'!K159</f>
        <v>Combined Impact</v>
      </c>
      <c r="L411" s="1" t="str">
        <f>'r_in_502a.02 winter impacts'!L159</f>
        <v>focus_grp</v>
      </c>
      <c r="N411" s="1" t="str">
        <f t="shared" si="19"/>
        <v>all</v>
      </c>
      <c r="O411" s="1" t="str">
        <f t="shared" si="20"/>
        <v>NO_CPP_EVENTS_Parts_CPP_CPP/RT_Conts_RCT</v>
      </c>
      <c r="Q411" s="1" t="str">
        <f t="shared" si="18"/>
        <v>all_NO_CPP_EVENTS_Parts_CPP_CPP/RT_Conts_RCT_Winter_Combined Impact_focus_grp_On-Peak</v>
      </c>
    </row>
    <row r="412" spans="1:17" x14ac:dyDescent="0.2">
      <c r="A412" s="1">
        <f>'r_in_502a.02 winter impacts'!A160</f>
        <v>-1.25211675908495</v>
      </c>
      <c r="B412" s="1">
        <f>'r_in_502a.02 winter impacts'!B160</f>
        <v>1.1605778374362501</v>
      </c>
      <c r="C412" s="1">
        <f>'r_in_502a.02 winter impacts'!C160</f>
        <v>0.28064471455017498</v>
      </c>
      <c r="D412" s="1" t="str">
        <f>'r_in_502a.02 winter impacts'!D160</f>
        <v>total_attendee_impact_focus_grp</v>
      </c>
      <c r="E412" s="1" t="str">
        <f>'r_in_502a.02 winter impacts'!E160</f>
        <v>Winter</v>
      </c>
      <c r="F412" s="1" t="str">
        <f>'r_in_502a.02 winter impacts'!F160</f>
        <v>NO_CPP_EVENTS_Parts_CPP_CPP/RT_Conts_RCT_all</v>
      </c>
      <c r="G412" s="1">
        <f>'r_in_502a.02 winter impacts'!G160</f>
        <v>10</v>
      </c>
      <c r="H412" s="1">
        <f>'r_in_502a.02 winter impacts'!H160</f>
        <v>1.64485727938308</v>
      </c>
      <c r="I412" s="1">
        <f>'r_in_502a.02 winter impacts'!I160</f>
        <v>1.9089849041976801</v>
      </c>
      <c r="J412" s="1" t="str">
        <f>'r_in_502a.02 winter impacts'!J160</f>
        <v>Weekend Off-Peak</v>
      </c>
      <c r="K412" s="1" t="str">
        <f>'r_in_502a.02 winter impacts'!K160</f>
        <v>Combined Impact</v>
      </c>
      <c r="L412" s="1" t="str">
        <f>'r_in_502a.02 winter impacts'!L160</f>
        <v>focus_grp</v>
      </c>
      <c r="N412" s="1" t="str">
        <f t="shared" si="19"/>
        <v>all</v>
      </c>
      <c r="O412" s="1" t="str">
        <f t="shared" si="20"/>
        <v>NO_CPP_EVENTS_Parts_CPP_CPP/RT_Conts_RCT</v>
      </c>
      <c r="Q412" s="1" t="str">
        <f t="shared" si="18"/>
        <v>all_NO_CPP_EVENTS_Parts_CPP_CPP/RT_Conts_RCT_Winter_Combined Impact_focus_grp_Weekend Off-Peak</v>
      </c>
    </row>
    <row r="413" spans="1:17" x14ac:dyDescent="0.2">
      <c r="A413" s="1">
        <f>'r_in_502a.02 winter impacts'!A161</f>
        <v>1.9151385506615201E-2</v>
      </c>
      <c r="B413" s="1">
        <f>'r_in_502a.02 winter impacts'!B161</f>
        <v>0.18046932691447801</v>
      </c>
      <c r="C413" s="1">
        <f>'r_in_502a.02 winter impacts'!C161</f>
        <v>0.91548727963846099</v>
      </c>
      <c r="D413" s="1" t="str">
        <f>'r_in_502a.02 winter impacts'!D161</f>
        <v>total_attendee_impact_ko_breakfast</v>
      </c>
      <c r="E413" s="1" t="str">
        <f>'r_in_502a.02 winter impacts'!E161</f>
        <v>Winter</v>
      </c>
      <c r="F413" s="1" t="str">
        <f>'r_in_502a.02 winter impacts'!F161</f>
        <v>NO_CPP_EVENTS_Parts_CPP_CPP/RT_Conts_RCT_all</v>
      </c>
      <c r="G413" s="1">
        <f>'r_in_502a.02 winter impacts'!G161</f>
        <v>10</v>
      </c>
      <c r="H413" s="1">
        <f>'r_in_502a.02 winter impacts'!H161</f>
        <v>1.64485727938308</v>
      </c>
      <c r="I413" s="1">
        <f>'r_in_502a.02 winter impacts'!I161</f>
        <v>0.29684628608064401</v>
      </c>
      <c r="J413" s="1" t="str">
        <f>'r_in_502a.02 winter impacts'!J161</f>
        <v>Mid-Peak</v>
      </c>
      <c r="K413" s="1" t="str">
        <f>'r_in_502a.02 winter impacts'!K161</f>
        <v>Combined Impact</v>
      </c>
      <c r="L413" s="1" t="str">
        <f>'r_in_502a.02 winter impacts'!L161</f>
        <v>ko_breakfast</v>
      </c>
      <c r="N413" s="1" t="str">
        <f t="shared" si="19"/>
        <v>all</v>
      </c>
      <c r="O413" s="1" t="str">
        <f t="shared" si="20"/>
        <v>NO_CPP_EVENTS_Parts_CPP_CPP/RT_Conts_RCT</v>
      </c>
      <c r="Q413" s="1" t="str">
        <f t="shared" si="18"/>
        <v>all_NO_CPP_EVENTS_Parts_CPP_CPP/RT_Conts_RCT_Winter_Combined Impact_ko_breakfast_Mid-Peak</v>
      </c>
    </row>
    <row r="414" spans="1:17" x14ac:dyDescent="0.2">
      <c r="A414" s="1">
        <f>'r_in_502a.02 winter impacts'!A162</f>
        <v>0.41658370552482499</v>
      </c>
      <c r="B414" s="1">
        <f>'r_in_502a.02 winter impacts'!B162</f>
        <v>0.32976830034424798</v>
      </c>
      <c r="C414" s="1">
        <f>'r_in_502a.02 winter impacts'!C162</f>
        <v>0.20649580599239001</v>
      </c>
      <c r="D414" s="1" t="str">
        <f>'r_in_502a.02 winter impacts'!D162</f>
        <v>total_attendee_impact_ko_breakfast</v>
      </c>
      <c r="E414" s="1" t="str">
        <f>'r_in_502a.02 winter impacts'!E162</f>
        <v>Winter</v>
      </c>
      <c r="F414" s="1" t="str">
        <f>'r_in_502a.02 winter impacts'!F162</f>
        <v>NO_CPP_EVENTS_Parts_CPP_CPP/RT_Conts_RCT_all</v>
      </c>
      <c r="G414" s="1">
        <f>'r_in_502a.02 winter impacts'!G162</f>
        <v>10</v>
      </c>
      <c r="H414" s="1">
        <f>'r_in_502a.02 winter impacts'!H162</f>
        <v>1.64485727938308</v>
      </c>
      <c r="I414" s="1">
        <f>'r_in_502a.02 winter impacts'!I162</f>
        <v>0.54242178933102203</v>
      </c>
      <c r="J414" s="1" t="str">
        <f>'r_in_502a.02 winter impacts'!J162</f>
        <v>Off-Peak</v>
      </c>
      <c r="K414" s="1" t="str">
        <f>'r_in_502a.02 winter impacts'!K162</f>
        <v>Combined Impact</v>
      </c>
      <c r="L414" s="1" t="str">
        <f>'r_in_502a.02 winter impacts'!L162</f>
        <v>ko_breakfast</v>
      </c>
      <c r="N414" s="1" t="str">
        <f t="shared" si="19"/>
        <v>all</v>
      </c>
      <c r="O414" s="1" t="str">
        <f t="shared" si="20"/>
        <v>NO_CPP_EVENTS_Parts_CPP_CPP/RT_Conts_RCT</v>
      </c>
      <c r="Q414" s="1" t="str">
        <f t="shared" si="18"/>
        <v>all_NO_CPP_EVENTS_Parts_CPP_CPP/RT_Conts_RCT_Winter_Combined Impact_ko_breakfast_Off-Peak</v>
      </c>
    </row>
    <row r="415" spans="1:17" x14ac:dyDescent="0.2">
      <c r="A415" s="1">
        <f>'r_in_502a.02 winter impacts'!A163</f>
        <v>-5.4700515924199701E-2</v>
      </c>
      <c r="B415" s="1">
        <f>'r_in_502a.02 winter impacts'!B163</f>
        <v>0.14604509091303999</v>
      </c>
      <c r="C415" s="1">
        <f>'r_in_502a.02 winter impacts'!C163</f>
        <v>0.70799878193229804</v>
      </c>
      <c r="D415" s="1" t="str">
        <f>'r_in_502a.02 winter impacts'!D163</f>
        <v>total_attendee_impact_ko_breakfast</v>
      </c>
      <c r="E415" s="1" t="str">
        <f>'r_in_502a.02 winter impacts'!E163</f>
        <v>Winter</v>
      </c>
      <c r="F415" s="1" t="str">
        <f>'r_in_502a.02 winter impacts'!F163</f>
        <v>NO_CPP_EVENTS_Parts_CPP_CPP/RT_Conts_RCT_all</v>
      </c>
      <c r="G415" s="1">
        <f>'r_in_502a.02 winter impacts'!G163</f>
        <v>10</v>
      </c>
      <c r="H415" s="1">
        <f>'r_in_502a.02 winter impacts'!H163</f>
        <v>1.64485727938308</v>
      </c>
      <c r="I415" s="1">
        <f>'r_in_502a.02 winter impacts'!I163</f>
        <v>0.24022333090647699</v>
      </c>
      <c r="J415" s="1" t="str">
        <f>'r_in_502a.02 winter impacts'!J163</f>
        <v>On-Peak</v>
      </c>
      <c r="K415" s="1" t="str">
        <f>'r_in_502a.02 winter impacts'!K163</f>
        <v>Combined Impact</v>
      </c>
      <c r="L415" s="1" t="str">
        <f>'r_in_502a.02 winter impacts'!L163</f>
        <v>ko_breakfast</v>
      </c>
      <c r="N415" s="1" t="str">
        <f t="shared" si="19"/>
        <v>all</v>
      </c>
      <c r="O415" s="1" t="str">
        <f t="shared" si="20"/>
        <v>NO_CPP_EVENTS_Parts_CPP_CPP/RT_Conts_RCT</v>
      </c>
      <c r="Q415" s="1" t="str">
        <f t="shared" si="18"/>
        <v>all_NO_CPP_EVENTS_Parts_CPP_CPP/RT_Conts_RCT_Winter_Combined Impact_ko_breakfast_On-Peak</v>
      </c>
    </row>
    <row r="416" spans="1:17" x14ac:dyDescent="0.2">
      <c r="A416" s="1">
        <f>'r_in_502a.02 winter impacts'!A164</f>
        <v>0.52687066170072205</v>
      </c>
      <c r="B416" s="1">
        <f>'r_in_502a.02 winter impacts'!B164</f>
        <v>0.56858308204181296</v>
      </c>
      <c r="C416" s="1">
        <f>'r_in_502a.02 winter impacts'!C164</f>
        <v>0.35411508001483</v>
      </c>
      <c r="D416" s="1" t="str">
        <f>'r_in_502a.02 winter impacts'!D164</f>
        <v>total_attendee_impact_ko_breakfast</v>
      </c>
      <c r="E416" s="1" t="str">
        <f>'r_in_502a.02 winter impacts'!E164</f>
        <v>Winter</v>
      </c>
      <c r="F416" s="1" t="str">
        <f>'r_in_502a.02 winter impacts'!F164</f>
        <v>NO_CPP_EVENTS_Parts_CPP_CPP/RT_Conts_RCT_all</v>
      </c>
      <c r="G416" s="1">
        <f>'r_in_502a.02 winter impacts'!G164</f>
        <v>10</v>
      </c>
      <c r="H416" s="1">
        <f>'r_in_502a.02 winter impacts'!H164</f>
        <v>1.64485727938308</v>
      </c>
      <c r="I416" s="1">
        <f>'r_in_502a.02 winter impacts'!I164</f>
        <v>0.93523802143054302</v>
      </c>
      <c r="J416" s="1" t="str">
        <f>'r_in_502a.02 winter impacts'!J164</f>
        <v>Weekend Off-Peak</v>
      </c>
      <c r="K416" s="1" t="str">
        <f>'r_in_502a.02 winter impacts'!K164</f>
        <v>Combined Impact</v>
      </c>
      <c r="L416" s="1" t="str">
        <f>'r_in_502a.02 winter impacts'!L164</f>
        <v>ko_breakfast</v>
      </c>
      <c r="N416" s="1" t="str">
        <f t="shared" si="19"/>
        <v>all</v>
      </c>
      <c r="O416" s="1" t="str">
        <f t="shared" si="20"/>
        <v>NO_CPP_EVENTS_Parts_CPP_CPP/RT_Conts_RCT</v>
      </c>
      <c r="Q416" s="1" t="str">
        <f t="shared" si="18"/>
        <v>all_NO_CPP_EVENTS_Parts_CPP_CPP/RT_Conts_RCT_Winter_Combined Impact_ko_breakfast_Weekend Off-Peak</v>
      </c>
    </row>
    <row r="417" spans="1:17" x14ac:dyDescent="0.2">
      <c r="A417" s="1">
        <f>'r_in_502a.02 winter impacts'!A165</f>
        <v>-0.226526515136868</v>
      </c>
      <c r="B417" s="1">
        <f>'r_in_502a.02 winter impacts'!B165</f>
        <v>0.17712613469355601</v>
      </c>
      <c r="C417" s="1">
        <f>'r_in_502a.02 winter impacts'!C165</f>
        <v>0.20093317992126999</v>
      </c>
      <c r="D417" s="1" t="str">
        <f>'r_in_502a.02 winter impacts'!D165</f>
        <v>total_attendee_impact_open_house</v>
      </c>
      <c r="E417" s="1" t="str">
        <f>'r_in_502a.02 winter impacts'!E165</f>
        <v>Winter</v>
      </c>
      <c r="F417" s="1" t="str">
        <f>'r_in_502a.02 winter impacts'!F165</f>
        <v>NO_CPP_EVENTS_Parts_CPP_CPP/RT_Conts_RCT_all</v>
      </c>
      <c r="G417" s="1">
        <f>'r_in_502a.02 winter impacts'!G165</f>
        <v>10</v>
      </c>
      <c r="H417" s="1">
        <f>'r_in_502a.02 winter impacts'!H165</f>
        <v>1.64485727938308</v>
      </c>
      <c r="I417" s="1">
        <f>'r_in_502a.02 winter impacts'!I165</f>
        <v>0.291347212019683</v>
      </c>
      <c r="J417" s="1" t="str">
        <f>'r_in_502a.02 winter impacts'!J165</f>
        <v>Mid-Peak</v>
      </c>
      <c r="K417" s="1" t="str">
        <f>'r_in_502a.02 winter impacts'!K165</f>
        <v>Combined Impact</v>
      </c>
      <c r="L417" s="1" t="str">
        <f>'r_in_502a.02 winter impacts'!L165</f>
        <v>open_house</v>
      </c>
      <c r="N417" s="1" t="str">
        <f t="shared" si="19"/>
        <v>all</v>
      </c>
      <c r="O417" s="1" t="str">
        <f t="shared" si="20"/>
        <v>NO_CPP_EVENTS_Parts_CPP_CPP/RT_Conts_RCT</v>
      </c>
      <c r="Q417" s="1" t="str">
        <f t="shared" si="18"/>
        <v>all_NO_CPP_EVENTS_Parts_CPP_CPP/RT_Conts_RCT_Winter_Combined Impact_open_house_Mid-Peak</v>
      </c>
    </row>
    <row r="418" spans="1:17" x14ac:dyDescent="0.2">
      <c r="A418" s="1">
        <f>'r_in_502a.02 winter impacts'!A166</f>
        <v>-0.12698555067853601</v>
      </c>
      <c r="B418" s="1">
        <f>'r_in_502a.02 winter impacts'!B166</f>
        <v>0.41518103766812797</v>
      </c>
      <c r="C418" s="1">
        <f>'r_in_502a.02 winter impacts'!C166</f>
        <v>0.75971455245137298</v>
      </c>
      <c r="D418" s="1" t="str">
        <f>'r_in_502a.02 winter impacts'!D166</f>
        <v>total_attendee_impact_open_house</v>
      </c>
      <c r="E418" s="1" t="str">
        <f>'r_in_502a.02 winter impacts'!E166</f>
        <v>Winter</v>
      </c>
      <c r="F418" s="1" t="str">
        <f>'r_in_502a.02 winter impacts'!F166</f>
        <v>NO_CPP_EVENTS_Parts_CPP_CPP/RT_Conts_RCT_all</v>
      </c>
      <c r="G418" s="1">
        <f>'r_in_502a.02 winter impacts'!G166</f>
        <v>10</v>
      </c>
      <c r="H418" s="1">
        <f>'r_in_502a.02 winter impacts'!H166</f>
        <v>1.64485727938308</v>
      </c>
      <c r="I418" s="1">
        <f>'r_in_502a.02 winter impacts'!I166</f>
        <v>0.68291355207023996</v>
      </c>
      <c r="J418" s="1" t="str">
        <f>'r_in_502a.02 winter impacts'!J166</f>
        <v>Off-Peak</v>
      </c>
      <c r="K418" s="1" t="str">
        <f>'r_in_502a.02 winter impacts'!K166</f>
        <v>Combined Impact</v>
      </c>
      <c r="L418" s="1" t="str">
        <f>'r_in_502a.02 winter impacts'!L166</f>
        <v>open_house</v>
      </c>
      <c r="N418" s="1" t="str">
        <f t="shared" si="19"/>
        <v>all</v>
      </c>
      <c r="O418" s="1" t="str">
        <f t="shared" si="20"/>
        <v>NO_CPP_EVENTS_Parts_CPP_CPP/RT_Conts_RCT</v>
      </c>
      <c r="Q418" s="1" t="str">
        <f t="shared" si="18"/>
        <v>all_NO_CPP_EVENTS_Parts_CPP_CPP/RT_Conts_RCT_Winter_Combined Impact_open_house_Off-Peak</v>
      </c>
    </row>
    <row r="419" spans="1:17" x14ac:dyDescent="0.2">
      <c r="A419" s="1">
        <f>'r_in_502a.02 winter impacts'!A167</f>
        <v>-0.191503221094735</v>
      </c>
      <c r="B419" s="1">
        <f>'r_in_502a.02 winter impacts'!B167</f>
        <v>0.166063356778092</v>
      </c>
      <c r="C419" s="1">
        <f>'r_in_502a.02 winter impacts'!C167</f>
        <v>0.24883153896369001</v>
      </c>
      <c r="D419" s="1" t="str">
        <f>'r_in_502a.02 winter impacts'!D167</f>
        <v>total_attendee_impact_open_house</v>
      </c>
      <c r="E419" s="1" t="str">
        <f>'r_in_502a.02 winter impacts'!E167</f>
        <v>Winter</v>
      </c>
      <c r="F419" s="1" t="str">
        <f>'r_in_502a.02 winter impacts'!F167</f>
        <v>NO_CPP_EVENTS_Parts_CPP_CPP/RT_Conts_RCT_all</v>
      </c>
      <c r="G419" s="1">
        <f>'r_in_502a.02 winter impacts'!G167</f>
        <v>10</v>
      </c>
      <c r="H419" s="1">
        <f>'r_in_502a.02 winter impacts'!H167</f>
        <v>1.64485727938308</v>
      </c>
      <c r="I419" s="1">
        <f>'r_in_502a.02 winter impacts'!I167</f>
        <v>0.27315052123523298</v>
      </c>
      <c r="J419" s="1" t="str">
        <f>'r_in_502a.02 winter impacts'!J167</f>
        <v>On-Peak</v>
      </c>
      <c r="K419" s="1" t="str">
        <f>'r_in_502a.02 winter impacts'!K167</f>
        <v>Combined Impact</v>
      </c>
      <c r="L419" s="1" t="str">
        <f>'r_in_502a.02 winter impacts'!L167</f>
        <v>open_house</v>
      </c>
      <c r="N419" s="1" t="str">
        <f t="shared" si="19"/>
        <v>all</v>
      </c>
      <c r="O419" s="1" t="str">
        <f t="shared" si="20"/>
        <v>NO_CPP_EVENTS_Parts_CPP_CPP/RT_Conts_RCT</v>
      </c>
      <c r="Q419" s="1" t="str">
        <f t="shared" si="18"/>
        <v>all_NO_CPP_EVENTS_Parts_CPP_CPP/RT_Conts_RCT_Winter_Combined Impact_open_house_On-Peak</v>
      </c>
    </row>
    <row r="420" spans="1:17" x14ac:dyDescent="0.2">
      <c r="A420" s="1">
        <f>'r_in_502a.02 winter impacts'!A168</f>
        <v>-0.22327715792314401</v>
      </c>
      <c r="B420" s="1">
        <f>'r_in_502a.02 winter impacts'!B168</f>
        <v>0.67123726519643101</v>
      </c>
      <c r="C420" s="1">
        <f>'r_in_502a.02 winter impacts'!C168</f>
        <v>0.739409818431503</v>
      </c>
      <c r="D420" s="1" t="str">
        <f>'r_in_502a.02 winter impacts'!D168</f>
        <v>total_attendee_impact_open_house</v>
      </c>
      <c r="E420" s="1" t="str">
        <f>'r_in_502a.02 winter impacts'!E168</f>
        <v>Winter</v>
      </c>
      <c r="F420" s="1" t="str">
        <f>'r_in_502a.02 winter impacts'!F168</f>
        <v>NO_CPP_EVENTS_Parts_CPP_CPP/RT_Conts_RCT_all</v>
      </c>
      <c r="G420" s="1">
        <f>'r_in_502a.02 winter impacts'!G168</f>
        <v>10</v>
      </c>
      <c r="H420" s="1">
        <f>'r_in_502a.02 winter impacts'!H168</f>
        <v>1.64485727938308</v>
      </c>
      <c r="I420" s="1">
        <f>'r_in_502a.02 winter impacts'!I168</f>
        <v>1.10408950185154</v>
      </c>
      <c r="J420" s="1" t="str">
        <f>'r_in_502a.02 winter impacts'!J168</f>
        <v>Weekend Off-Peak</v>
      </c>
      <c r="K420" s="1" t="str">
        <f>'r_in_502a.02 winter impacts'!K168</f>
        <v>Combined Impact</v>
      </c>
      <c r="L420" s="1" t="str">
        <f>'r_in_502a.02 winter impacts'!L168</f>
        <v>open_house</v>
      </c>
      <c r="N420" s="1" t="str">
        <f t="shared" si="19"/>
        <v>all</v>
      </c>
      <c r="O420" s="1" t="str">
        <f t="shared" si="20"/>
        <v>NO_CPP_EVENTS_Parts_CPP_CPP/RT_Conts_RCT</v>
      </c>
      <c r="Q420" s="1" t="str">
        <f t="shared" si="18"/>
        <v>all_NO_CPP_EVENTS_Parts_CPP_CPP/RT_Conts_RCT_Winter_Combined Impact_open_house_Weekend Off-Peak</v>
      </c>
    </row>
    <row r="421" spans="1:17" x14ac:dyDescent="0.2">
      <c r="A421" s="1">
        <f>'r_in_502a.02 winter impacts'!A169</f>
        <v>-1.24491517559849</v>
      </c>
      <c r="B421" s="1">
        <f>'r_in_502a.02 winter impacts'!B169</f>
        <v>0.39863154588479999</v>
      </c>
      <c r="C421" s="1">
        <f>'r_in_502a.02 winter impacts'!C169</f>
        <v>1.7904699072850299E-3</v>
      </c>
      <c r="D421" s="1" t="str">
        <f>'r_in_502a.02 winter impacts'!D169</f>
        <v>total_attendee_impact_picnic</v>
      </c>
      <c r="E421" s="1" t="str">
        <f>'r_in_502a.02 winter impacts'!E169</f>
        <v>Winter</v>
      </c>
      <c r="F421" s="1" t="str">
        <f>'r_in_502a.02 winter impacts'!F169</f>
        <v>NO_CPP_EVENTS_Parts_CPP_CPP/RT_Conts_RCT_all</v>
      </c>
      <c r="G421" s="1">
        <f>'r_in_502a.02 winter impacts'!G169</f>
        <v>10</v>
      </c>
      <c r="H421" s="1">
        <f>'r_in_502a.02 winter impacts'!H169</f>
        <v>1.64485727938308</v>
      </c>
      <c r="I421" s="1">
        <f>'r_in_502a.02 winter impacts'!I169</f>
        <v>0.655692000040344</v>
      </c>
      <c r="J421" s="1" t="str">
        <f>'r_in_502a.02 winter impacts'!J169</f>
        <v>Mid-Peak</v>
      </c>
      <c r="K421" s="1" t="str">
        <f>'r_in_502a.02 winter impacts'!K169</f>
        <v>Combined Impact</v>
      </c>
      <c r="L421" s="1" t="str">
        <f>'r_in_502a.02 winter impacts'!L169</f>
        <v>picnic</v>
      </c>
      <c r="N421" s="1" t="str">
        <f t="shared" si="19"/>
        <v>all</v>
      </c>
      <c r="O421" s="1" t="str">
        <f t="shared" si="20"/>
        <v>NO_CPP_EVENTS_Parts_CPP_CPP/RT_Conts_RCT</v>
      </c>
      <c r="Q421" s="1" t="str">
        <f t="shared" si="18"/>
        <v>all_NO_CPP_EVENTS_Parts_CPP_CPP/RT_Conts_RCT_Winter_Combined Impact_picnic_Mid-Peak</v>
      </c>
    </row>
    <row r="422" spans="1:17" x14ac:dyDescent="0.2">
      <c r="A422" s="1">
        <f>'r_in_502a.02 winter impacts'!A170</f>
        <v>0.96149727591938605</v>
      </c>
      <c r="B422" s="1">
        <f>'r_in_502a.02 winter impacts'!B170</f>
        <v>1.44831882926996</v>
      </c>
      <c r="C422" s="1">
        <f>'r_in_502a.02 winter impacts'!C170</f>
        <v>0.506773065813376</v>
      </c>
      <c r="D422" s="1" t="str">
        <f>'r_in_502a.02 winter impacts'!D170</f>
        <v>total_attendee_impact_picnic</v>
      </c>
      <c r="E422" s="1" t="str">
        <f>'r_in_502a.02 winter impacts'!E170</f>
        <v>Winter</v>
      </c>
      <c r="F422" s="1" t="str">
        <f>'r_in_502a.02 winter impacts'!F170</f>
        <v>NO_CPP_EVENTS_Parts_CPP_CPP/RT_Conts_RCT_all</v>
      </c>
      <c r="G422" s="1">
        <f>'r_in_502a.02 winter impacts'!G170</f>
        <v>10</v>
      </c>
      <c r="H422" s="1">
        <f>'r_in_502a.02 winter impacts'!H170</f>
        <v>1.64485727938308</v>
      </c>
      <c r="I422" s="1">
        <f>'r_in_502a.02 winter impacts'!I170</f>
        <v>2.3822777691922798</v>
      </c>
      <c r="J422" s="1" t="str">
        <f>'r_in_502a.02 winter impacts'!J170</f>
        <v>Off-Peak</v>
      </c>
      <c r="K422" s="1" t="str">
        <f>'r_in_502a.02 winter impacts'!K170</f>
        <v>Combined Impact</v>
      </c>
      <c r="L422" s="1" t="str">
        <f>'r_in_502a.02 winter impacts'!L170</f>
        <v>picnic</v>
      </c>
      <c r="N422" s="1" t="str">
        <f t="shared" si="19"/>
        <v>all</v>
      </c>
      <c r="O422" s="1" t="str">
        <f t="shared" si="20"/>
        <v>NO_CPP_EVENTS_Parts_CPP_CPP/RT_Conts_RCT</v>
      </c>
      <c r="Q422" s="1" t="str">
        <f t="shared" si="18"/>
        <v>all_NO_CPP_EVENTS_Parts_CPP_CPP/RT_Conts_RCT_Winter_Combined Impact_picnic_Off-Peak</v>
      </c>
    </row>
    <row r="423" spans="1:17" x14ac:dyDescent="0.2">
      <c r="A423" s="1">
        <f>'r_in_502a.02 winter impacts'!A171</f>
        <v>-0.77869408302688103</v>
      </c>
      <c r="B423" s="1">
        <f>'r_in_502a.02 winter impacts'!B171</f>
        <v>0.237841949118485</v>
      </c>
      <c r="C423" s="1">
        <f>'r_in_502a.02 winter impacts'!C171</f>
        <v>1.06045962500482E-3</v>
      </c>
      <c r="D423" s="1" t="str">
        <f>'r_in_502a.02 winter impacts'!D171</f>
        <v>total_attendee_impact_picnic</v>
      </c>
      <c r="E423" s="1" t="str">
        <f>'r_in_502a.02 winter impacts'!E171</f>
        <v>Winter</v>
      </c>
      <c r="F423" s="1" t="str">
        <f>'r_in_502a.02 winter impacts'!F171</f>
        <v>NO_CPP_EVENTS_Parts_CPP_CPP/RT_Conts_RCT_all</v>
      </c>
      <c r="G423" s="1">
        <f>'r_in_502a.02 winter impacts'!G171</f>
        <v>10</v>
      </c>
      <c r="H423" s="1">
        <f>'r_in_502a.02 winter impacts'!H171</f>
        <v>1.64485727938308</v>
      </c>
      <c r="I423" s="1">
        <f>'r_in_502a.02 winter impacts'!I171</f>
        <v>0.39121606135019998</v>
      </c>
      <c r="J423" s="1" t="str">
        <f>'r_in_502a.02 winter impacts'!J171</f>
        <v>On-Peak</v>
      </c>
      <c r="K423" s="1" t="str">
        <f>'r_in_502a.02 winter impacts'!K171</f>
        <v>Combined Impact</v>
      </c>
      <c r="L423" s="1" t="str">
        <f>'r_in_502a.02 winter impacts'!L171</f>
        <v>picnic</v>
      </c>
      <c r="N423" s="1" t="str">
        <f t="shared" si="19"/>
        <v>all</v>
      </c>
      <c r="O423" s="1" t="str">
        <f t="shared" si="20"/>
        <v>NO_CPP_EVENTS_Parts_CPP_CPP/RT_Conts_RCT</v>
      </c>
      <c r="Q423" s="1" t="str">
        <f t="shared" si="18"/>
        <v>all_NO_CPP_EVENTS_Parts_CPP_CPP/RT_Conts_RCT_Winter_Combined Impact_picnic_On-Peak</v>
      </c>
    </row>
    <row r="424" spans="1:17" x14ac:dyDescent="0.2">
      <c r="A424" s="1">
        <f>'r_in_502a.02 winter impacts'!A172</f>
        <v>-0.49768061849633</v>
      </c>
      <c r="B424" s="1">
        <f>'r_in_502a.02 winter impacts'!B172</f>
        <v>0.476418880705059</v>
      </c>
      <c r="C424" s="1">
        <f>'r_in_502a.02 winter impacts'!C172</f>
        <v>0.29619542609320598</v>
      </c>
      <c r="D424" s="1" t="str">
        <f>'r_in_502a.02 winter impacts'!D172</f>
        <v>total_attendee_impact_picnic</v>
      </c>
      <c r="E424" s="1" t="str">
        <f>'r_in_502a.02 winter impacts'!E172</f>
        <v>Winter</v>
      </c>
      <c r="F424" s="1" t="str">
        <f>'r_in_502a.02 winter impacts'!F172</f>
        <v>NO_CPP_EVENTS_Parts_CPP_CPP/RT_Conts_RCT_all</v>
      </c>
      <c r="G424" s="1">
        <f>'r_in_502a.02 winter impacts'!G172</f>
        <v>10</v>
      </c>
      <c r="H424" s="1">
        <f>'r_in_502a.02 winter impacts'!H172</f>
        <v>1.64485727938308</v>
      </c>
      <c r="I424" s="1">
        <f>'r_in_502a.02 winter impacts'!I172</f>
        <v>0.78364106396325595</v>
      </c>
      <c r="J424" s="1" t="str">
        <f>'r_in_502a.02 winter impacts'!J172</f>
        <v>Weekend Off-Peak</v>
      </c>
      <c r="K424" s="1" t="str">
        <f>'r_in_502a.02 winter impacts'!K172</f>
        <v>Combined Impact</v>
      </c>
      <c r="L424" s="1" t="str">
        <f>'r_in_502a.02 winter impacts'!L172</f>
        <v>picnic</v>
      </c>
      <c r="N424" s="1" t="str">
        <f t="shared" si="19"/>
        <v>all</v>
      </c>
      <c r="O424" s="1" t="str">
        <f t="shared" si="20"/>
        <v>NO_CPP_EVENTS_Parts_CPP_CPP/RT_Conts_RCT</v>
      </c>
      <c r="Q424" s="1" t="str">
        <f t="shared" si="18"/>
        <v>all_NO_CPP_EVENTS_Parts_CPP_CPP/RT_Conts_RCT_Winter_Combined Impact_picnic_Weekend Off-Peak</v>
      </c>
    </row>
    <row r="425" spans="1:17" x14ac:dyDescent="0.2">
      <c r="A425" s="1">
        <f>'r_in_502a.02 winter impacts'!A173</f>
        <v>6.7891994404592995E-2</v>
      </c>
      <c r="B425" s="1">
        <f>'r_in_502a.02 winter impacts'!B173</f>
        <v>9.9375456436626694E-2</v>
      </c>
      <c r="C425" s="1">
        <f>'r_in_502a.02 winter impacts'!C173</f>
        <v>0.49448920026845</v>
      </c>
      <c r="D425" s="1" t="str">
        <f>'r_in_502a.02 winter impacts'!D173</f>
        <v>tou_period_fMid-Peak:participant:cpp_dum</v>
      </c>
      <c r="E425" s="1" t="str">
        <f>'r_in_502a.02 winter impacts'!E173</f>
        <v>Winter</v>
      </c>
      <c r="F425" s="1" t="str">
        <f>'r_in_502a.02 winter impacts'!F173</f>
        <v>NParts_CPP_CPP/RT_Conts_RCT_focus</v>
      </c>
      <c r="G425" s="1">
        <f>'r_in_502a.02 winter impacts'!G173</f>
        <v>11</v>
      </c>
      <c r="H425" s="1">
        <f>'r_in_502a.02 winter impacts'!H173</f>
        <v>1.64485701228462</v>
      </c>
      <c r="I425" s="1">
        <f>'r_in_502a.02 winter impacts'!I173</f>
        <v>0.16345841636877001</v>
      </c>
      <c r="J425" s="1" t="str">
        <f>'r_in_502a.02 winter impacts'!J173</f>
        <v>Mid-Peak</v>
      </c>
      <c r="K425" s="1" t="str">
        <f>'r_in_502a.02 winter impacts'!K173</f>
        <v>Base Impact</v>
      </c>
      <c r="L425" s="1" t="str">
        <f>'r_in_502a.02 winter impacts'!L173</f>
        <v>no_event</v>
      </c>
      <c r="N425" s="1" t="str">
        <f t="shared" si="19"/>
        <v>focus</v>
      </c>
      <c r="O425" s="1" t="str">
        <f t="shared" si="20"/>
        <v>NParts_CPP_CPP/RT_Conts_RCT</v>
      </c>
      <c r="Q425" s="1" t="str">
        <f t="shared" si="18"/>
        <v>focus_NParts_CPP_CPP/RT_Conts_RCT_Winter_Base Impact_no_event_Mid-Peak</v>
      </c>
    </row>
    <row r="426" spans="1:17" x14ac:dyDescent="0.2">
      <c r="A426" s="1">
        <f>'r_in_502a.02 winter impacts'!A174</f>
        <v>0.223205268782181</v>
      </c>
      <c r="B426" s="1">
        <f>'r_in_502a.02 winter impacts'!B174</f>
        <v>0.19105176346790401</v>
      </c>
      <c r="C426" s="1">
        <f>'r_in_502a.02 winter impacts'!C174</f>
        <v>0.24268746311731401</v>
      </c>
      <c r="D426" s="1" t="str">
        <f>'r_in_502a.02 winter impacts'!D174</f>
        <v>tou_period_fOff-Peak:participant:cpp_dum</v>
      </c>
      <c r="E426" s="1" t="str">
        <f>'r_in_502a.02 winter impacts'!E174</f>
        <v>Winter</v>
      </c>
      <c r="F426" s="1" t="str">
        <f>'r_in_502a.02 winter impacts'!F174</f>
        <v>NParts_CPP_CPP/RT_Conts_RCT_focus</v>
      </c>
      <c r="G426" s="1">
        <f>'r_in_502a.02 winter impacts'!G174</f>
        <v>11</v>
      </c>
      <c r="H426" s="1">
        <f>'r_in_502a.02 winter impacts'!H174</f>
        <v>1.64485701228462</v>
      </c>
      <c r="I426" s="1">
        <f>'r_in_502a.02 winter impacts'!I174</f>
        <v>0.31425283284952499</v>
      </c>
      <c r="J426" s="1" t="str">
        <f>'r_in_502a.02 winter impacts'!J174</f>
        <v>Off-Peak</v>
      </c>
      <c r="K426" s="1" t="str">
        <f>'r_in_502a.02 winter impacts'!K174</f>
        <v>Base Impact</v>
      </c>
      <c r="L426" s="1" t="str">
        <f>'r_in_502a.02 winter impacts'!L174</f>
        <v>no_event</v>
      </c>
      <c r="N426" s="1" t="str">
        <f t="shared" si="19"/>
        <v>focus</v>
      </c>
      <c r="O426" s="1" t="str">
        <f t="shared" si="20"/>
        <v>NParts_CPP_CPP/RT_Conts_RCT</v>
      </c>
      <c r="Q426" s="1" t="str">
        <f t="shared" si="18"/>
        <v>focus_NParts_CPP_CPP/RT_Conts_RCT_Winter_Base Impact_no_event_Off-Peak</v>
      </c>
    </row>
    <row r="427" spans="1:17" x14ac:dyDescent="0.2">
      <c r="A427" s="1">
        <f>'r_in_502a.02 winter impacts'!A175</f>
        <v>-8.5113366681580205E-2</v>
      </c>
      <c r="B427" s="1">
        <f>'r_in_502a.02 winter impacts'!B175</f>
        <v>9.7450893630318905E-2</v>
      </c>
      <c r="C427" s="1">
        <f>'r_in_502a.02 winter impacts'!C175</f>
        <v>0.382446920194216</v>
      </c>
      <c r="D427" s="1" t="str">
        <f>'r_in_502a.02 winter impacts'!D175</f>
        <v>tou_period_fOn-Peak:participant:cpp_dum</v>
      </c>
      <c r="E427" s="1" t="str">
        <f>'r_in_502a.02 winter impacts'!E175</f>
        <v>Winter</v>
      </c>
      <c r="F427" s="1" t="str">
        <f>'r_in_502a.02 winter impacts'!F175</f>
        <v>NParts_CPP_CPP/RT_Conts_RCT_focus</v>
      </c>
      <c r="G427" s="1">
        <f>'r_in_502a.02 winter impacts'!G175</f>
        <v>11</v>
      </c>
      <c r="H427" s="1">
        <f>'r_in_502a.02 winter impacts'!H175</f>
        <v>1.64485701228462</v>
      </c>
      <c r="I427" s="1">
        <f>'r_in_502a.02 winter impacts'!I175</f>
        <v>0.16029278574123301</v>
      </c>
      <c r="J427" s="1" t="str">
        <f>'r_in_502a.02 winter impacts'!J175</f>
        <v>On-Peak</v>
      </c>
      <c r="K427" s="1" t="str">
        <f>'r_in_502a.02 winter impacts'!K175</f>
        <v>Base Impact</v>
      </c>
      <c r="L427" s="1" t="str">
        <f>'r_in_502a.02 winter impacts'!L175</f>
        <v>no_event</v>
      </c>
      <c r="N427" s="1" t="str">
        <f t="shared" si="19"/>
        <v>focus</v>
      </c>
      <c r="O427" s="1" t="str">
        <f t="shared" si="20"/>
        <v>NParts_CPP_CPP/RT_Conts_RCT</v>
      </c>
      <c r="Q427" s="1" t="str">
        <f t="shared" si="18"/>
        <v>focus_NParts_CPP_CPP/RT_Conts_RCT_Winter_Base Impact_no_event_On-Peak</v>
      </c>
    </row>
    <row r="428" spans="1:17" x14ac:dyDescent="0.2">
      <c r="A428" s="1">
        <f>'r_in_502a.02 winter impacts'!A176</f>
        <v>0.47076512443091001</v>
      </c>
      <c r="B428" s="1">
        <f>'r_in_502a.02 winter impacts'!B176</f>
        <v>0.36814574639608399</v>
      </c>
      <c r="C428" s="1">
        <f>'r_in_502a.02 winter impacts'!C176</f>
        <v>0.20098696043110301</v>
      </c>
      <c r="D428" s="1" t="str">
        <f>'r_in_502a.02 winter impacts'!D176</f>
        <v>tou_period_fWeekend Off-Peak:participant:cpp_dum</v>
      </c>
      <c r="E428" s="1" t="str">
        <f>'r_in_502a.02 winter impacts'!E176</f>
        <v>Winter</v>
      </c>
      <c r="F428" s="1" t="str">
        <f>'r_in_502a.02 winter impacts'!F176</f>
        <v>NParts_CPP_CPP/RT_Conts_RCT_focus</v>
      </c>
      <c r="G428" s="1">
        <f>'r_in_502a.02 winter impacts'!G176</f>
        <v>11</v>
      </c>
      <c r="H428" s="1">
        <f>'r_in_502a.02 winter impacts'!H176</f>
        <v>1.64485701228462</v>
      </c>
      <c r="I428" s="1">
        <f>'r_in_502a.02 winter impacts'!I176</f>
        <v>0.60554711250235405</v>
      </c>
      <c r="J428" s="1" t="str">
        <f>'r_in_502a.02 winter impacts'!J176</f>
        <v>Weekend Off-Peak</v>
      </c>
      <c r="K428" s="1" t="str">
        <f>'r_in_502a.02 winter impacts'!K176</f>
        <v>Base Impact</v>
      </c>
      <c r="L428" s="1" t="str">
        <f>'r_in_502a.02 winter impacts'!L176</f>
        <v>no_event</v>
      </c>
      <c r="N428" s="1" t="str">
        <f t="shared" si="19"/>
        <v>focus</v>
      </c>
      <c r="O428" s="1" t="str">
        <f t="shared" si="20"/>
        <v>NParts_CPP_CPP/RT_Conts_RCT</v>
      </c>
      <c r="Q428" s="1" t="str">
        <f t="shared" si="18"/>
        <v>focus_NParts_CPP_CPP/RT_Conts_RCT_Winter_Base Impact_no_event_Weekend Off-Peak</v>
      </c>
    </row>
    <row r="429" spans="1:17" x14ac:dyDescent="0.2">
      <c r="A429" s="1">
        <f>'r_in_502a.02 winter impacts'!A177</f>
        <v>-0.51416775399348003</v>
      </c>
      <c r="B429" s="1">
        <f>'r_in_502a.02 winter impacts'!B177</f>
        <v>0.25543264012154998</v>
      </c>
      <c r="C429" s="1">
        <f>'r_in_502a.02 winter impacts'!C177</f>
        <v>4.41226996032534E-2</v>
      </c>
      <c r="D429" s="1" t="str">
        <f>'r_in_502a.02 winter impacts'!D177</f>
        <v>tou_period_fMid-Peak:participant:cpp_dum:focus_grp_engage_dummy</v>
      </c>
      <c r="E429" s="1" t="str">
        <f>'r_in_502a.02 winter impacts'!E177</f>
        <v>Winter</v>
      </c>
      <c r="F429" s="1" t="str">
        <f>'r_in_502a.02 winter impacts'!F177</f>
        <v>NParts_CPP_CPP/RT_Conts_RCT_focus</v>
      </c>
      <c r="G429" s="1">
        <f>'r_in_502a.02 winter impacts'!G177</f>
        <v>11</v>
      </c>
      <c r="H429" s="1">
        <f>'r_in_502a.02 winter impacts'!H177</f>
        <v>1.64485701228462</v>
      </c>
      <c r="I429" s="1">
        <f>'r_in_502a.02 winter impacts'!I177</f>
        <v>0.42015016927030602</v>
      </c>
      <c r="J429" s="1" t="str">
        <f>'r_in_502a.02 winter impacts'!J177</f>
        <v>Mid-Peak</v>
      </c>
      <c r="K429" s="1" t="str">
        <f>'r_in_502a.02 winter impacts'!K177</f>
        <v>focus_grp_engage_dummy</v>
      </c>
      <c r="L429" s="1" t="str">
        <f>'r_in_502a.02 winter impacts'!L177</f>
        <v>focus_grp</v>
      </c>
      <c r="N429" s="1" t="str">
        <f t="shared" si="19"/>
        <v>focus</v>
      </c>
      <c r="O429" s="1" t="str">
        <f t="shared" si="20"/>
        <v>NParts_CPP_CPP/RT_Conts_RCT</v>
      </c>
      <c r="Q429" s="1" t="str">
        <f t="shared" si="18"/>
        <v>focus_NParts_CPP_CPP/RT_Conts_RCT_Winter_focus_grp_engage_dummy_focus_grp_Mid-Peak</v>
      </c>
    </row>
    <row r="430" spans="1:17" x14ac:dyDescent="0.2">
      <c r="A430" s="1">
        <f>'r_in_502a.02 winter impacts'!A178</f>
        <v>-0.89854272253417899</v>
      </c>
      <c r="B430" s="1">
        <f>'r_in_502a.02 winter impacts'!B178</f>
        <v>0.53386345315254402</v>
      </c>
      <c r="C430" s="1">
        <f>'r_in_502a.02 winter impacts'!C178</f>
        <v>9.2357463264375494E-2</v>
      </c>
      <c r="D430" s="1" t="str">
        <f>'r_in_502a.02 winter impacts'!D178</f>
        <v>tou_period_fOff-Peak:participant:cpp_dum:focus_grp_engage_dummy</v>
      </c>
      <c r="E430" s="1" t="str">
        <f>'r_in_502a.02 winter impacts'!E178</f>
        <v>Winter</v>
      </c>
      <c r="F430" s="1" t="str">
        <f>'r_in_502a.02 winter impacts'!F178</f>
        <v>NParts_CPP_CPP/RT_Conts_RCT_focus</v>
      </c>
      <c r="G430" s="1">
        <f>'r_in_502a.02 winter impacts'!G178</f>
        <v>11</v>
      </c>
      <c r="H430" s="1">
        <f>'r_in_502a.02 winter impacts'!H178</f>
        <v>1.64485701228462</v>
      </c>
      <c r="I430" s="1">
        <f>'r_in_502a.02 winter impacts'!I178</f>
        <v>0.87812904452044305</v>
      </c>
      <c r="J430" s="1" t="str">
        <f>'r_in_502a.02 winter impacts'!J178</f>
        <v>Off-Peak</v>
      </c>
      <c r="K430" s="1" t="str">
        <f>'r_in_502a.02 winter impacts'!K178</f>
        <v>focus_grp_engage_dummy</v>
      </c>
      <c r="L430" s="1" t="str">
        <f>'r_in_502a.02 winter impacts'!L178</f>
        <v>focus_grp</v>
      </c>
      <c r="N430" s="1" t="str">
        <f t="shared" si="19"/>
        <v>focus</v>
      </c>
      <c r="O430" s="1" t="str">
        <f t="shared" si="20"/>
        <v>NParts_CPP_CPP/RT_Conts_RCT</v>
      </c>
      <c r="Q430" s="1" t="str">
        <f t="shared" si="18"/>
        <v>focus_NParts_CPP_CPP/RT_Conts_RCT_Winter_focus_grp_engage_dummy_focus_grp_Off-Peak</v>
      </c>
    </row>
    <row r="431" spans="1:17" x14ac:dyDescent="0.2">
      <c r="A431" s="1">
        <f>'r_in_502a.02 winter impacts'!A179</f>
        <v>-0.46871396878812399</v>
      </c>
      <c r="B431" s="1">
        <f>'r_in_502a.02 winter impacts'!B179</f>
        <v>0.28343320546426498</v>
      </c>
      <c r="C431" s="1">
        <f>'r_in_502a.02 winter impacts'!C179</f>
        <v>9.8188837942765894E-2</v>
      </c>
      <c r="D431" s="1" t="str">
        <f>'r_in_502a.02 winter impacts'!D179</f>
        <v>tou_period_fOn-Peak:participant:cpp_dum:focus_grp_engage_dummy</v>
      </c>
      <c r="E431" s="1" t="str">
        <f>'r_in_502a.02 winter impacts'!E179</f>
        <v>Winter</v>
      </c>
      <c r="F431" s="1" t="str">
        <f>'r_in_502a.02 winter impacts'!F179</f>
        <v>NParts_CPP_CPP/RT_Conts_RCT_focus</v>
      </c>
      <c r="G431" s="1">
        <f>'r_in_502a.02 winter impacts'!G179</f>
        <v>11</v>
      </c>
      <c r="H431" s="1">
        <f>'r_in_502a.02 winter impacts'!H179</f>
        <v>1.64485701228462</v>
      </c>
      <c r="I431" s="1">
        <f>'r_in_502a.02 winter impacts'!I179</f>
        <v>0.46620709552220302</v>
      </c>
      <c r="J431" s="1" t="str">
        <f>'r_in_502a.02 winter impacts'!J179</f>
        <v>On-Peak</v>
      </c>
      <c r="K431" s="1" t="str">
        <f>'r_in_502a.02 winter impacts'!K179</f>
        <v>focus_grp_engage_dummy</v>
      </c>
      <c r="L431" s="1" t="str">
        <f>'r_in_502a.02 winter impacts'!L179</f>
        <v>focus_grp</v>
      </c>
      <c r="N431" s="1" t="str">
        <f t="shared" si="19"/>
        <v>focus</v>
      </c>
      <c r="O431" s="1" t="str">
        <f t="shared" si="20"/>
        <v>NParts_CPP_CPP/RT_Conts_RCT</v>
      </c>
      <c r="Q431" s="1" t="str">
        <f t="shared" si="18"/>
        <v>focus_NParts_CPP_CPP/RT_Conts_RCT_Winter_focus_grp_engage_dummy_focus_grp_On-Peak</v>
      </c>
    </row>
    <row r="432" spans="1:17" x14ac:dyDescent="0.2">
      <c r="A432" s="1">
        <f>'r_in_502a.02 winter impacts'!A180</f>
        <v>-1.8327205015330601</v>
      </c>
      <c r="B432" s="1">
        <f>'r_in_502a.02 winter impacts'!B180</f>
        <v>1.0499857099957299</v>
      </c>
      <c r="C432" s="1">
        <f>'r_in_502a.02 winter impacts'!C180</f>
        <v>8.0903450370428703E-2</v>
      </c>
      <c r="D432" s="1" t="str">
        <f>'r_in_502a.02 winter impacts'!D180</f>
        <v>tou_period_fWeekend Off-Peak:participant:cpp_dum:focus_grp_engage_dummy</v>
      </c>
      <c r="E432" s="1" t="str">
        <f>'r_in_502a.02 winter impacts'!E180</f>
        <v>Winter</v>
      </c>
      <c r="F432" s="1" t="str">
        <f>'r_in_502a.02 winter impacts'!F180</f>
        <v>NParts_CPP_CPP/RT_Conts_RCT_focus</v>
      </c>
      <c r="G432" s="1">
        <f>'r_in_502a.02 winter impacts'!G180</f>
        <v>11</v>
      </c>
      <c r="H432" s="1">
        <f>'r_in_502a.02 winter impacts'!H180</f>
        <v>1.64485701228462</v>
      </c>
      <c r="I432" s="1">
        <f>'r_in_502a.02 winter impacts'!I180</f>
        <v>1.72707635788512</v>
      </c>
      <c r="J432" s="1" t="str">
        <f>'r_in_502a.02 winter impacts'!J180</f>
        <v>Weekend Off-Peak</v>
      </c>
      <c r="K432" s="1" t="str">
        <f>'r_in_502a.02 winter impacts'!K180</f>
        <v>focus_grp_engage_dummy</v>
      </c>
      <c r="L432" s="1" t="str">
        <f>'r_in_502a.02 winter impacts'!L180</f>
        <v>focus_grp</v>
      </c>
      <c r="N432" s="1" t="str">
        <f t="shared" si="19"/>
        <v>focus</v>
      </c>
      <c r="O432" s="1" t="str">
        <f t="shared" si="20"/>
        <v>NParts_CPP_CPP/RT_Conts_RCT</v>
      </c>
      <c r="Q432" s="1" t="str">
        <f t="shared" si="18"/>
        <v>focus_NParts_CPP_CPP/RT_Conts_RCT_Winter_focus_grp_engage_dummy_focus_grp_Weekend Off-Peak</v>
      </c>
    </row>
    <row r="433" spans="1:17" x14ac:dyDescent="0.2">
      <c r="A433" s="1">
        <f>'r_in_502a.02 winter impacts'!A181</f>
        <v>-0.44627575958888699</v>
      </c>
      <c r="B433" s="1">
        <f>'r_in_502a.02 winter impacts'!B181</f>
        <v>0.25908528572241901</v>
      </c>
      <c r="C433" s="1">
        <f>'r_in_502a.02 winter impacts'!C181</f>
        <v>8.4978723182013896E-2</v>
      </c>
      <c r="D433" s="1" t="str">
        <f>'r_in_502a.02 winter impacts'!D181</f>
        <v>total_attendee_impact_focus_grp</v>
      </c>
      <c r="E433" s="1" t="str">
        <f>'r_in_502a.02 winter impacts'!E181</f>
        <v>Winter</v>
      </c>
      <c r="F433" s="1" t="str">
        <f>'r_in_502a.02 winter impacts'!F181</f>
        <v>NParts_CPP_CPP/RT_Conts_RCT_focus</v>
      </c>
      <c r="G433" s="1">
        <f>'r_in_502a.02 winter impacts'!G181</f>
        <v>11</v>
      </c>
      <c r="H433" s="1">
        <f>'r_in_502a.02 winter impacts'!H181</f>
        <v>1.64485701228462</v>
      </c>
      <c r="I433" s="1">
        <f>'r_in_502a.02 winter impacts'!I181</f>
        <v>0.42615824900028498</v>
      </c>
      <c r="J433" s="1" t="str">
        <f>'r_in_502a.02 winter impacts'!J181</f>
        <v>Mid-Peak</v>
      </c>
      <c r="K433" s="1" t="str">
        <f>'r_in_502a.02 winter impacts'!K181</f>
        <v>Combined Impact</v>
      </c>
      <c r="L433" s="1" t="str">
        <f>'r_in_502a.02 winter impacts'!L181</f>
        <v>focus_grp</v>
      </c>
      <c r="N433" s="1" t="str">
        <f t="shared" si="19"/>
        <v>focus</v>
      </c>
      <c r="O433" s="1" t="str">
        <f t="shared" si="20"/>
        <v>NParts_CPP_CPP/RT_Conts_RCT</v>
      </c>
      <c r="Q433" s="1" t="str">
        <f t="shared" si="18"/>
        <v>focus_NParts_CPP_CPP/RT_Conts_RCT_Winter_Combined Impact_focus_grp_Mid-Peak</v>
      </c>
    </row>
    <row r="434" spans="1:17" x14ac:dyDescent="0.2">
      <c r="A434" s="1">
        <f>'r_in_502a.02 winter impacts'!A182</f>
        <v>-0.67533745375199805</v>
      </c>
      <c r="B434" s="1">
        <f>'r_in_502a.02 winter impacts'!B182</f>
        <v>0.53879740437573798</v>
      </c>
      <c r="C434" s="1">
        <f>'r_in_502a.02 winter impacts'!C182</f>
        <v>0.21005489034518601</v>
      </c>
      <c r="D434" s="1" t="str">
        <f>'r_in_502a.02 winter impacts'!D182</f>
        <v>total_attendee_impact_focus_grp</v>
      </c>
      <c r="E434" s="1" t="str">
        <f>'r_in_502a.02 winter impacts'!E182</f>
        <v>Winter</v>
      </c>
      <c r="F434" s="1" t="str">
        <f>'r_in_502a.02 winter impacts'!F182</f>
        <v>NParts_CPP_CPP/RT_Conts_RCT_focus</v>
      </c>
      <c r="G434" s="1">
        <f>'r_in_502a.02 winter impacts'!G182</f>
        <v>11</v>
      </c>
      <c r="H434" s="1">
        <f>'r_in_502a.02 winter impacts'!H182</f>
        <v>1.64485701228462</v>
      </c>
      <c r="I434" s="1">
        <f>'r_in_502a.02 winter impacts'!I182</f>
        <v>0.88624468878818397</v>
      </c>
      <c r="J434" s="1" t="str">
        <f>'r_in_502a.02 winter impacts'!J182</f>
        <v>Off-Peak</v>
      </c>
      <c r="K434" s="1" t="str">
        <f>'r_in_502a.02 winter impacts'!K182</f>
        <v>Combined Impact</v>
      </c>
      <c r="L434" s="1" t="str">
        <f>'r_in_502a.02 winter impacts'!L182</f>
        <v>focus_grp</v>
      </c>
      <c r="N434" s="1" t="str">
        <f t="shared" si="19"/>
        <v>focus</v>
      </c>
      <c r="O434" s="1" t="str">
        <f t="shared" si="20"/>
        <v>NParts_CPP_CPP/RT_Conts_RCT</v>
      </c>
      <c r="Q434" s="1" t="str">
        <f t="shared" si="18"/>
        <v>focus_NParts_CPP_CPP/RT_Conts_RCT_Winter_Combined Impact_focus_grp_Off-Peak</v>
      </c>
    </row>
    <row r="435" spans="1:17" x14ac:dyDescent="0.2">
      <c r="A435" s="1">
        <f>'r_in_502a.02 winter impacts'!A183</f>
        <v>-0.55382733546970397</v>
      </c>
      <c r="B435" s="1">
        <f>'r_in_502a.02 winter impacts'!B183</f>
        <v>0.286967167290756</v>
      </c>
      <c r="C435" s="1">
        <f>'r_in_502a.02 winter impacts'!C183</f>
        <v>5.3615797995275903E-2</v>
      </c>
      <c r="D435" s="1" t="str">
        <f>'r_in_502a.02 winter impacts'!D183</f>
        <v>total_attendee_impact_focus_grp</v>
      </c>
      <c r="E435" s="1" t="str">
        <f>'r_in_502a.02 winter impacts'!E183</f>
        <v>Winter</v>
      </c>
      <c r="F435" s="1" t="str">
        <f>'r_in_502a.02 winter impacts'!F183</f>
        <v>NParts_CPP_CPP/RT_Conts_RCT_focus</v>
      </c>
      <c r="G435" s="1">
        <f>'r_in_502a.02 winter impacts'!G183</f>
        <v>11</v>
      </c>
      <c r="H435" s="1">
        <f>'r_in_502a.02 winter impacts'!H183</f>
        <v>1.64485701228462</v>
      </c>
      <c r="I435" s="1">
        <f>'r_in_502a.02 winter impacts'!I183</f>
        <v>0.47201995741365399</v>
      </c>
      <c r="J435" s="1" t="str">
        <f>'r_in_502a.02 winter impacts'!J183</f>
        <v>On-Peak</v>
      </c>
      <c r="K435" s="1" t="str">
        <f>'r_in_502a.02 winter impacts'!K183</f>
        <v>Combined Impact</v>
      </c>
      <c r="L435" s="1" t="str">
        <f>'r_in_502a.02 winter impacts'!L183</f>
        <v>focus_grp</v>
      </c>
      <c r="N435" s="1" t="str">
        <f t="shared" si="19"/>
        <v>focus</v>
      </c>
      <c r="O435" s="1" t="str">
        <f t="shared" si="20"/>
        <v>NParts_CPP_CPP/RT_Conts_RCT</v>
      </c>
      <c r="Q435" s="1" t="str">
        <f t="shared" si="18"/>
        <v>focus_NParts_CPP_CPP/RT_Conts_RCT_Winter_Combined Impact_focus_grp_On-Peak</v>
      </c>
    </row>
    <row r="436" spans="1:17" x14ac:dyDescent="0.2">
      <c r="A436" s="1">
        <f>'r_in_502a.02 winter impacts'!A184</f>
        <v>-1.36195537710215</v>
      </c>
      <c r="B436" s="1">
        <f>'r_in_502a.02 winter impacts'!B184</f>
        <v>1.06596390326493</v>
      </c>
      <c r="C436" s="1">
        <f>'r_in_502a.02 winter impacts'!C184</f>
        <v>0.20136472015255499</v>
      </c>
      <c r="D436" s="1" t="str">
        <f>'r_in_502a.02 winter impacts'!D184</f>
        <v>total_attendee_impact_focus_grp</v>
      </c>
      <c r="E436" s="1" t="str">
        <f>'r_in_502a.02 winter impacts'!E184</f>
        <v>Winter</v>
      </c>
      <c r="F436" s="1" t="str">
        <f>'r_in_502a.02 winter impacts'!F184</f>
        <v>NParts_CPP_CPP/RT_Conts_RCT_focus</v>
      </c>
      <c r="G436" s="1">
        <f>'r_in_502a.02 winter impacts'!G184</f>
        <v>11</v>
      </c>
      <c r="H436" s="1">
        <f>'r_in_502a.02 winter impacts'!H184</f>
        <v>1.64485701228462</v>
      </c>
      <c r="I436" s="1">
        <f>'r_in_502a.02 winter impacts'!I184</f>
        <v>1.7533582011276001</v>
      </c>
      <c r="J436" s="1" t="str">
        <f>'r_in_502a.02 winter impacts'!J184</f>
        <v>Weekend Off-Peak</v>
      </c>
      <c r="K436" s="1" t="str">
        <f>'r_in_502a.02 winter impacts'!K184</f>
        <v>Combined Impact</v>
      </c>
      <c r="L436" s="1" t="str">
        <f>'r_in_502a.02 winter impacts'!L184</f>
        <v>focus_grp</v>
      </c>
      <c r="N436" s="1" t="str">
        <f t="shared" si="19"/>
        <v>focus</v>
      </c>
      <c r="O436" s="1" t="str">
        <f t="shared" si="20"/>
        <v>NParts_CPP_CPP/RT_Conts_RCT</v>
      </c>
      <c r="Q436" s="1" t="str">
        <f t="shared" si="18"/>
        <v>focus_NParts_CPP_CPP/RT_Conts_RCT_Winter_Combined Impact_focus_grp_Weekend Off-Peak</v>
      </c>
    </row>
    <row r="437" spans="1:17" x14ac:dyDescent="0.2">
      <c r="A437" s="1">
        <f>'r_in_502a.02 winter impacts'!A185</f>
        <v>8.7878650734942901E-2</v>
      </c>
      <c r="B437" s="1">
        <f>'r_in_502a.02 winter impacts'!B185</f>
        <v>0.103135302411389</v>
      </c>
      <c r="C437" s="1">
        <f>'r_in_502a.02 winter impacts'!C185</f>
        <v>0.39417486825613401</v>
      </c>
      <c r="D437" s="1" t="str">
        <f>'r_in_502a.02 winter impacts'!D185</f>
        <v>tou_period_fMid-Peak:participant:cpp_dum</v>
      </c>
      <c r="E437" s="1" t="str">
        <f>'r_in_502a.02 winter impacts'!E185</f>
        <v>Winter</v>
      </c>
      <c r="F437" s="1" t="str">
        <f>'r_in_502a.02 winter impacts'!F185</f>
        <v>Parts_CPP_CPP/RT_Conts_RCT_breakfast</v>
      </c>
      <c r="G437" s="1">
        <f>'r_in_502a.02 winter impacts'!G185</f>
        <v>12</v>
      </c>
      <c r="H437" s="1">
        <f>'r_in_502a.02 winter impacts'!H185</f>
        <v>1.64485701228462</v>
      </c>
      <c r="I437" s="1">
        <f>'r_in_502a.02 winter impacts'!I185</f>
        <v>0.16964282538546799</v>
      </c>
      <c r="J437" s="1" t="str">
        <f>'r_in_502a.02 winter impacts'!J185</f>
        <v>Mid-Peak</v>
      </c>
      <c r="K437" s="1" t="str">
        <f>'r_in_502a.02 winter impacts'!K185</f>
        <v>Base Impact</v>
      </c>
      <c r="L437" s="1" t="str">
        <f>'r_in_502a.02 winter impacts'!L185</f>
        <v>no_event</v>
      </c>
      <c r="N437" s="1" t="str">
        <f t="shared" si="19"/>
        <v>breakfast</v>
      </c>
      <c r="O437" s="1" t="str">
        <f t="shared" si="20"/>
        <v>Parts_CPP_CPP/RT_Conts_RCT</v>
      </c>
      <c r="Q437" s="1" t="str">
        <f t="shared" si="18"/>
        <v>breakfast_Parts_CPP_CPP/RT_Conts_RCT_Winter_Base Impact_no_event_Mid-Peak</v>
      </c>
    </row>
    <row r="438" spans="1:17" x14ac:dyDescent="0.2">
      <c r="A438" s="1">
        <f>'r_in_502a.02 winter impacts'!A186</f>
        <v>0.18854958769750699</v>
      </c>
      <c r="B438" s="1">
        <f>'r_in_502a.02 winter impacts'!B186</f>
        <v>0.20119096984829399</v>
      </c>
      <c r="C438" s="1">
        <f>'r_in_502a.02 winter impacts'!C186</f>
        <v>0.34867303657618798</v>
      </c>
      <c r="D438" s="1" t="str">
        <f>'r_in_502a.02 winter impacts'!D186</f>
        <v>tou_period_fOff-Peak:participant:cpp_dum</v>
      </c>
      <c r="E438" s="1" t="str">
        <f>'r_in_502a.02 winter impacts'!E186</f>
        <v>Winter</v>
      </c>
      <c r="F438" s="1" t="str">
        <f>'r_in_502a.02 winter impacts'!F186</f>
        <v>Parts_CPP_CPP/RT_Conts_RCT_breakfast</v>
      </c>
      <c r="G438" s="1">
        <f>'r_in_502a.02 winter impacts'!G186</f>
        <v>12</v>
      </c>
      <c r="H438" s="1">
        <f>'r_in_502a.02 winter impacts'!H186</f>
        <v>1.64485701228462</v>
      </c>
      <c r="I438" s="1">
        <f>'r_in_502a.02 winter impacts'!I186</f>
        <v>0.33093037756330901</v>
      </c>
      <c r="J438" s="1" t="str">
        <f>'r_in_502a.02 winter impacts'!J186</f>
        <v>Off-Peak</v>
      </c>
      <c r="K438" s="1" t="str">
        <f>'r_in_502a.02 winter impacts'!K186</f>
        <v>Base Impact</v>
      </c>
      <c r="L438" s="1" t="str">
        <f>'r_in_502a.02 winter impacts'!L186</f>
        <v>no_event</v>
      </c>
      <c r="N438" s="1" t="str">
        <f t="shared" si="19"/>
        <v>breakfast</v>
      </c>
      <c r="O438" s="1" t="str">
        <f t="shared" si="20"/>
        <v>Parts_CPP_CPP/RT_Conts_RCT</v>
      </c>
      <c r="Q438" s="1" t="str">
        <f t="shared" si="18"/>
        <v>breakfast_Parts_CPP_CPP/RT_Conts_RCT_Winter_Base Impact_no_event_Off-Peak</v>
      </c>
    </row>
    <row r="439" spans="1:17" x14ac:dyDescent="0.2">
      <c r="A439" s="1">
        <f>'r_in_502a.02 winter impacts'!A187</f>
        <v>-8.8672818084198801E-2</v>
      </c>
      <c r="B439" s="1">
        <f>'r_in_502a.02 winter impacts'!B187</f>
        <v>0.102885453698686</v>
      </c>
      <c r="C439" s="1">
        <f>'r_in_502a.02 winter impacts'!C187</f>
        <v>0.388765230791494</v>
      </c>
      <c r="D439" s="1" t="str">
        <f>'r_in_502a.02 winter impacts'!D187</f>
        <v>tou_period_fOn-Peak:participant:cpp_dum</v>
      </c>
      <c r="E439" s="1" t="str">
        <f>'r_in_502a.02 winter impacts'!E187</f>
        <v>Winter</v>
      </c>
      <c r="F439" s="1" t="str">
        <f>'r_in_502a.02 winter impacts'!F187</f>
        <v>Parts_CPP_CPP/RT_Conts_RCT_breakfast</v>
      </c>
      <c r="G439" s="1">
        <f>'r_in_502a.02 winter impacts'!G187</f>
        <v>12</v>
      </c>
      <c r="H439" s="1">
        <f>'r_in_502a.02 winter impacts'!H187</f>
        <v>1.64485701228462</v>
      </c>
      <c r="I439" s="1">
        <f>'r_in_502a.02 winter impacts'!I187</f>
        <v>0.16923185997836901</v>
      </c>
      <c r="J439" s="1" t="str">
        <f>'r_in_502a.02 winter impacts'!J187</f>
        <v>On-Peak</v>
      </c>
      <c r="K439" s="1" t="str">
        <f>'r_in_502a.02 winter impacts'!K187</f>
        <v>Base Impact</v>
      </c>
      <c r="L439" s="1" t="str">
        <f>'r_in_502a.02 winter impacts'!L187</f>
        <v>no_event</v>
      </c>
      <c r="N439" s="1" t="str">
        <f t="shared" si="19"/>
        <v>breakfast</v>
      </c>
      <c r="O439" s="1" t="str">
        <f t="shared" si="20"/>
        <v>Parts_CPP_CPP/RT_Conts_RCT</v>
      </c>
      <c r="Q439" s="1" t="str">
        <f t="shared" si="18"/>
        <v>breakfast_Parts_CPP_CPP/RT_Conts_RCT_Winter_Base Impact_no_event_On-Peak</v>
      </c>
    </row>
    <row r="440" spans="1:17" x14ac:dyDescent="0.2">
      <c r="A440" s="1">
        <f>'r_in_502a.02 winter impacts'!A188</f>
        <v>0.47821521640373399</v>
      </c>
      <c r="B440" s="1">
        <f>'r_in_502a.02 winter impacts'!B188</f>
        <v>0.38731214808306602</v>
      </c>
      <c r="C440" s="1">
        <f>'r_in_502a.02 winter impacts'!C188</f>
        <v>0.21694194843122</v>
      </c>
      <c r="D440" s="1" t="str">
        <f>'r_in_502a.02 winter impacts'!D188</f>
        <v>tou_period_fWeekend Off-Peak:participant:cpp_dum</v>
      </c>
      <c r="E440" s="1" t="str">
        <f>'r_in_502a.02 winter impacts'!E188</f>
        <v>Winter</v>
      </c>
      <c r="F440" s="1" t="str">
        <f>'r_in_502a.02 winter impacts'!F188</f>
        <v>Parts_CPP_CPP/RT_Conts_RCT_breakfast</v>
      </c>
      <c r="G440" s="1">
        <f>'r_in_502a.02 winter impacts'!G188</f>
        <v>12</v>
      </c>
      <c r="H440" s="1">
        <f>'r_in_502a.02 winter impacts'!H188</f>
        <v>1.64485701228462</v>
      </c>
      <c r="I440" s="1">
        <f>'r_in_502a.02 winter impacts'!I188</f>
        <v>0.63707310271744999</v>
      </c>
      <c r="J440" s="1" t="str">
        <f>'r_in_502a.02 winter impacts'!J188</f>
        <v>Weekend Off-Peak</v>
      </c>
      <c r="K440" s="1" t="str">
        <f>'r_in_502a.02 winter impacts'!K188</f>
        <v>Base Impact</v>
      </c>
      <c r="L440" s="1" t="str">
        <f>'r_in_502a.02 winter impacts'!L188</f>
        <v>no_event</v>
      </c>
      <c r="N440" s="1" t="str">
        <f t="shared" si="19"/>
        <v>breakfast</v>
      </c>
      <c r="O440" s="1" t="str">
        <f t="shared" si="20"/>
        <v>Parts_CPP_CPP/RT_Conts_RCT</v>
      </c>
      <c r="Q440" s="1" t="str">
        <f t="shared" si="18"/>
        <v>breakfast_Parts_CPP_CPP/RT_Conts_RCT_Winter_Base Impact_no_event_Weekend Off-Peak</v>
      </c>
    </row>
    <row r="441" spans="1:17" x14ac:dyDescent="0.2">
      <c r="A441" s="1">
        <f>'r_in_502a.02 winter impacts'!A189</f>
        <v>-0.197481292256907</v>
      </c>
      <c r="B441" s="1">
        <f>'r_in_502a.02 winter impacts'!B189</f>
        <v>0.15592678851830499</v>
      </c>
      <c r="C441" s="1">
        <f>'r_in_502a.02 winter impacts'!C189</f>
        <v>0.20533475132523499</v>
      </c>
      <c r="D441" s="1" t="str">
        <f>'r_in_502a.02 winter impacts'!D189</f>
        <v>tou_period_fMid-Peak:participant:cpp_dum:ko_breakfast_engage_dummy</v>
      </c>
      <c r="E441" s="1" t="str">
        <f>'r_in_502a.02 winter impacts'!E189</f>
        <v>Winter</v>
      </c>
      <c r="F441" s="1" t="str">
        <f>'r_in_502a.02 winter impacts'!F189</f>
        <v>Parts_CPP_CPP/RT_Conts_RCT_breakfast</v>
      </c>
      <c r="G441" s="1">
        <f>'r_in_502a.02 winter impacts'!G189</f>
        <v>12</v>
      </c>
      <c r="H441" s="1">
        <f>'r_in_502a.02 winter impacts'!H189</f>
        <v>1.64485701228462</v>
      </c>
      <c r="I441" s="1">
        <f>'r_in_502a.02 winter impacts'!I189</f>
        <v>0.256477271497354</v>
      </c>
      <c r="J441" s="1" t="str">
        <f>'r_in_502a.02 winter impacts'!J189</f>
        <v>Mid-Peak</v>
      </c>
      <c r="K441" s="1" t="str">
        <f>'r_in_502a.02 winter impacts'!K189</f>
        <v>ko_breakfast_engage_dummy</v>
      </c>
      <c r="L441" s="1" t="str">
        <f>'r_in_502a.02 winter impacts'!L189</f>
        <v>ko_breakfast</v>
      </c>
      <c r="N441" s="1" t="str">
        <f t="shared" si="19"/>
        <v>breakfast</v>
      </c>
      <c r="O441" s="1" t="str">
        <f t="shared" si="20"/>
        <v>Parts_CPP_CPP/RT_Conts_RCT</v>
      </c>
      <c r="Q441" s="1" t="str">
        <f t="shared" si="18"/>
        <v>breakfast_Parts_CPP_CPP/RT_Conts_RCT_Winter_ko_breakfast_engage_dummy_ko_breakfast_Mid-Peak</v>
      </c>
    </row>
    <row r="442" spans="1:17" x14ac:dyDescent="0.2">
      <c r="A442" s="1">
        <f>'r_in_502a.02 winter impacts'!A190</f>
        <v>-5.3973444736127203E-3</v>
      </c>
      <c r="B442" s="1">
        <f>'r_in_502a.02 winter impacts'!B190</f>
        <v>0.28934486151980998</v>
      </c>
      <c r="C442" s="1">
        <f>'r_in_502a.02 winter impacts'!C190</f>
        <v>0.98511739355785399</v>
      </c>
      <c r="D442" s="1" t="str">
        <f>'r_in_502a.02 winter impacts'!D190</f>
        <v>tou_period_fOff-Peak:participant:cpp_dum:ko_breakfast_engage_dummy</v>
      </c>
      <c r="E442" s="1" t="str">
        <f>'r_in_502a.02 winter impacts'!E190</f>
        <v>Winter</v>
      </c>
      <c r="F442" s="1" t="str">
        <f>'r_in_502a.02 winter impacts'!F190</f>
        <v>Parts_CPP_CPP/RT_Conts_RCT_breakfast</v>
      </c>
      <c r="G442" s="1">
        <f>'r_in_502a.02 winter impacts'!G190</f>
        <v>12</v>
      </c>
      <c r="H442" s="1">
        <f>'r_in_502a.02 winter impacts'!H190</f>
        <v>1.64485701228462</v>
      </c>
      <c r="I442" s="1">
        <f>'r_in_502a.02 winter impacts'!I190</f>
        <v>0.47593092443938201</v>
      </c>
      <c r="J442" s="1" t="str">
        <f>'r_in_502a.02 winter impacts'!J190</f>
        <v>Off-Peak</v>
      </c>
      <c r="K442" s="1" t="str">
        <f>'r_in_502a.02 winter impacts'!K190</f>
        <v>ko_breakfast_engage_dummy</v>
      </c>
      <c r="L442" s="1" t="str">
        <f>'r_in_502a.02 winter impacts'!L190</f>
        <v>ko_breakfast</v>
      </c>
      <c r="N442" s="1" t="str">
        <f t="shared" si="19"/>
        <v>breakfast</v>
      </c>
      <c r="O442" s="1" t="str">
        <f t="shared" si="20"/>
        <v>Parts_CPP_CPP/RT_Conts_RCT</v>
      </c>
      <c r="Q442" s="1" t="str">
        <f t="shared" si="18"/>
        <v>breakfast_Parts_CPP_CPP/RT_Conts_RCT_Winter_ko_breakfast_engage_dummy_ko_breakfast_Off-Peak</v>
      </c>
    </row>
    <row r="443" spans="1:17" x14ac:dyDescent="0.2">
      <c r="A443" s="1">
        <f>'r_in_502a.02 winter impacts'!A191</f>
        <v>-7.3479197580233593E-2</v>
      </c>
      <c r="B443" s="1">
        <f>'r_in_502a.02 winter impacts'!B191</f>
        <v>0.13314172390363699</v>
      </c>
      <c r="C443" s="1">
        <f>'r_in_502a.02 winter impacts'!C191</f>
        <v>0.58102599301821301</v>
      </c>
      <c r="D443" s="1" t="str">
        <f>'r_in_502a.02 winter impacts'!D191</f>
        <v>tou_period_fOn-Peak:participant:cpp_dum:ko_breakfast_engage_dummy</v>
      </c>
      <c r="E443" s="1" t="str">
        <f>'r_in_502a.02 winter impacts'!E191</f>
        <v>Winter</v>
      </c>
      <c r="F443" s="1" t="str">
        <f>'r_in_502a.02 winter impacts'!F191</f>
        <v>Parts_CPP_CPP/RT_Conts_RCT_breakfast</v>
      </c>
      <c r="G443" s="1">
        <f>'r_in_502a.02 winter impacts'!G191</f>
        <v>12</v>
      </c>
      <c r="H443" s="1">
        <f>'r_in_502a.02 winter impacts'!H191</f>
        <v>1.64485701228462</v>
      </c>
      <c r="I443" s="1">
        <f>'r_in_502a.02 winter impacts'!I191</f>
        <v>0.21899909819055999</v>
      </c>
      <c r="J443" s="1" t="str">
        <f>'r_in_502a.02 winter impacts'!J191</f>
        <v>On-Peak</v>
      </c>
      <c r="K443" s="1" t="str">
        <f>'r_in_502a.02 winter impacts'!K191</f>
        <v>ko_breakfast_engage_dummy</v>
      </c>
      <c r="L443" s="1" t="str">
        <f>'r_in_502a.02 winter impacts'!L191</f>
        <v>ko_breakfast</v>
      </c>
      <c r="N443" s="1" t="str">
        <f t="shared" si="19"/>
        <v>breakfast</v>
      </c>
      <c r="O443" s="1" t="str">
        <f t="shared" si="20"/>
        <v>Parts_CPP_CPP/RT_Conts_RCT</v>
      </c>
      <c r="Q443" s="1" t="str">
        <f t="shared" si="18"/>
        <v>breakfast_Parts_CPP_CPP/RT_Conts_RCT_Winter_ko_breakfast_engage_dummy_ko_breakfast_On-Peak</v>
      </c>
    </row>
    <row r="444" spans="1:17" x14ac:dyDescent="0.2">
      <c r="A444" s="1">
        <f>'r_in_502a.02 winter impacts'!A192</f>
        <v>-0.39250015718465903</v>
      </c>
      <c r="B444" s="1">
        <f>'r_in_502a.02 winter impacts'!B192</f>
        <v>0.50143790028982205</v>
      </c>
      <c r="C444" s="1">
        <f>'r_in_502a.02 winter impacts'!C192</f>
        <v>0.43377476695901601</v>
      </c>
      <c r="D444" s="1" t="str">
        <f>'r_in_502a.02 winter impacts'!D192</f>
        <v>tou_period_fWeekend Off-Peak:participant:cpp_dum:ko_breakfast_engage_dummy</v>
      </c>
      <c r="E444" s="1" t="str">
        <f>'r_in_502a.02 winter impacts'!E192</f>
        <v>Winter</v>
      </c>
      <c r="F444" s="1" t="str">
        <f>'r_in_502a.02 winter impacts'!F192</f>
        <v>Parts_CPP_CPP/RT_Conts_RCT_breakfast</v>
      </c>
      <c r="G444" s="1">
        <f>'r_in_502a.02 winter impacts'!G192</f>
        <v>12</v>
      </c>
      <c r="H444" s="1">
        <f>'r_in_502a.02 winter impacts'!H192</f>
        <v>1.64485701228462</v>
      </c>
      <c r="I444" s="1">
        <f>'r_in_502a.02 winter impacts'!I192</f>
        <v>0.82479364651699005</v>
      </c>
      <c r="J444" s="1" t="str">
        <f>'r_in_502a.02 winter impacts'!J192</f>
        <v>Weekend Off-Peak</v>
      </c>
      <c r="K444" s="1" t="str">
        <f>'r_in_502a.02 winter impacts'!K192</f>
        <v>ko_breakfast_engage_dummy</v>
      </c>
      <c r="L444" s="1" t="str">
        <f>'r_in_502a.02 winter impacts'!L192</f>
        <v>ko_breakfast</v>
      </c>
      <c r="N444" s="1" t="str">
        <f t="shared" si="19"/>
        <v>breakfast</v>
      </c>
      <c r="O444" s="1" t="str">
        <f t="shared" si="20"/>
        <v>Parts_CPP_CPP/RT_Conts_RCT</v>
      </c>
      <c r="Q444" s="1" t="str">
        <f t="shared" si="18"/>
        <v>breakfast_Parts_CPP_CPP/RT_Conts_RCT_Winter_ko_breakfast_engage_dummy_ko_breakfast_Weekend Off-Peak</v>
      </c>
    </row>
    <row r="445" spans="1:17" x14ac:dyDescent="0.2">
      <c r="A445" s="1">
        <f>'r_in_502a.02 winter impacts'!A193</f>
        <v>-0.109602641521964</v>
      </c>
      <c r="B445" s="1">
        <f>'r_in_502a.02 winter impacts'!B193</f>
        <v>0.158872668335375</v>
      </c>
      <c r="C445" s="1">
        <f>'r_in_502a.02 winter impacts'!C193</f>
        <v>0.49027173138322599</v>
      </c>
      <c r="D445" s="1" t="str">
        <f>'r_in_502a.02 winter impacts'!D193</f>
        <v>total_attendee_impact_ko_breakfast</v>
      </c>
      <c r="E445" s="1" t="str">
        <f>'r_in_502a.02 winter impacts'!E193</f>
        <v>Winter</v>
      </c>
      <c r="F445" s="1" t="str">
        <f>'r_in_502a.02 winter impacts'!F193</f>
        <v>Parts_CPP_CPP/RT_Conts_RCT_breakfast</v>
      </c>
      <c r="G445" s="1">
        <f>'r_in_502a.02 winter impacts'!G193</f>
        <v>12</v>
      </c>
      <c r="H445" s="1">
        <f>'r_in_502a.02 winter impacts'!H193</f>
        <v>1.64485701228462</v>
      </c>
      <c r="I445" s="1">
        <f>'r_in_502a.02 winter impacts'!I193</f>
        <v>0.26132282257181</v>
      </c>
      <c r="J445" s="1" t="str">
        <f>'r_in_502a.02 winter impacts'!J193</f>
        <v>Mid-Peak</v>
      </c>
      <c r="K445" s="1" t="str">
        <f>'r_in_502a.02 winter impacts'!K193</f>
        <v>Combined Impact</v>
      </c>
      <c r="L445" s="1" t="str">
        <f>'r_in_502a.02 winter impacts'!L193</f>
        <v>ko_breakfast</v>
      </c>
      <c r="N445" s="1" t="str">
        <f t="shared" si="19"/>
        <v>breakfast</v>
      </c>
      <c r="O445" s="1" t="str">
        <f t="shared" si="20"/>
        <v>Parts_CPP_CPP/RT_Conts_RCT</v>
      </c>
      <c r="Q445" s="1" t="str">
        <f t="shared" si="18"/>
        <v>breakfast_Parts_CPP_CPP/RT_Conts_RCT_Winter_Combined Impact_ko_breakfast_Mid-Peak</v>
      </c>
    </row>
    <row r="446" spans="1:17" x14ac:dyDescent="0.2">
      <c r="A446" s="1">
        <f>'r_in_502a.02 winter impacts'!A194</f>
        <v>0.18315224322389401</v>
      </c>
      <c r="B446" s="1">
        <f>'r_in_502a.02 winter impacts'!B194</f>
        <v>0.28990751734481002</v>
      </c>
      <c r="C446" s="1">
        <f>'r_in_502a.02 winter impacts'!C194</f>
        <v>0.527543426944722</v>
      </c>
      <c r="D446" s="1" t="str">
        <f>'r_in_502a.02 winter impacts'!D194</f>
        <v>total_attendee_impact_ko_breakfast</v>
      </c>
      <c r="E446" s="1" t="str">
        <f>'r_in_502a.02 winter impacts'!E194</f>
        <v>Winter</v>
      </c>
      <c r="F446" s="1" t="str">
        <f>'r_in_502a.02 winter impacts'!F194</f>
        <v>Parts_CPP_CPP/RT_Conts_RCT_breakfast</v>
      </c>
      <c r="G446" s="1">
        <f>'r_in_502a.02 winter impacts'!G194</f>
        <v>12</v>
      </c>
      <c r="H446" s="1">
        <f>'r_in_502a.02 winter impacts'!H194</f>
        <v>1.64485701228462</v>
      </c>
      <c r="I446" s="1">
        <f>'r_in_502a.02 winter impacts'!I194</f>
        <v>0.476856412818636</v>
      </c>
      <c r="J446" s="1" t="str">
        <f>'r_in_502a.02 winter impacts'!J194</f>
        <v>Off-Peak</v>
      </c>
      <c r="K446" s="1" t="str">
        <f>'r_in_502a.02 winter impacts'!K194</f>
        <v>Combined Impact</v>
      </c>
      <c r="L446" s="1" t="str">
        <f>'r_in_502a.02 winter impacts'!L194</f>
        <v>ko_breakfast</v>
      </c>
      <c r="N446" s="1" t="str">
        <f t="shared" si="19"/>
        <v>breakfast</v>
      </c>
      <c r="O446" s="1" t="str">
        <f t="shared" si="20"/>
        <v>Parts_CPP_CPP/RT_Conts_RCT</v>
      </c>
      <c r="Q446" s="1" t="str">
        <f t="shared" si="18"/>
        <v>breakfast_Parts_CPP_CPP/RT_Conts_RCT_Winter_Combined Impact_ko_breakfast_Off-Peak</v>
      </c>
    </row>
    <row r="447" spans="1:17" x14ac:dyDescent="0.2">
      <c r="A447" s="1">
        <f>'r_in_502a.02 winter impacts'!A195</f>
        <v>-0.16215201566443199</v>
      </c>
      <c r="B447" s="1">
        <f>'r_in_502a.02 winter impacts'!B195</f>
        <v>0.136409365456546</v>
      </c>
      <c r="C447" s="1">
        <f>'r_in_502a.02 winter impacts'!C195</f>
        <v>0.23455201058195199</v>
      </c>
      <c r="D447" s="1" t="str">
        <f>'r_in_502a.02 winter impacts'!D195</f>
        <v>total_attendee_impact_ko_breakfast</v>
      </c>
      <c r="E447" s="1" t="str">
        <f>'r_in_502a.02 winter impacts'!E195</f>
        <v>Winter</v>
      </c>
      <c r="F447" s="1" t="str">
        <f>'r_in_502a.02 winter impacts'!F195</f>
        <v>Parts_CPP_CPP/RT_Conts_RCT_breakfast</v>
      </c>
      <c r="G447" s="1">
        <f>'r_in_502a.02 winter impacts'!G195</f>
        <v>12</v>
      </c>
      <c r="H447" s="1">
        <f>'r_in_502a.02 winter impacts'!H195</f>
        <v>1.64485701228462</v>
      </c>
      <c r="I447" s="1">
        <f>'r_in_502a.02 winter impacts'!I195</f>
        <v>0.22437390131249499</v>
      </c>
      <c r="J447" s="1" t="str">
        <f>'r_in_502a.02 winter impacts'!J195</f>
        <v>On-Peak</v>
      </c>
      <c r="K447" s="1" t="str">
        <f>'r_in_502a.02 winter impacts'!K195</f>
        <v>Combined Impact</v>
      </c>
      <c r="L447" s="1" t="str">
        <f>'r_in_502a.02 winter impacts'!L195</f>
        <v>ko_breakfast</v>
      </c>
      <c r="N447" s="1" t="str">
        <f t="shared" si="19"/>
        <v>breakfast</v>
      </c>
      <c r="O447" s="1" t="str">
        <f t="shared" si="20"/>
        <v>Parts_CPP_CPP/RT_Conts_RCT</v>
      </c>
      <c r="Q447" s="1" t="str">
        <f t="shared" si="18"/>
        <v>breakfast_Parts_CPP_CPP/RT_Conts_RCT_Winter_Combined Impact_ko_breakfast_On-Peak</v>
      </c>
    </row>
    <row r="448" spans="1:17" x14ac:dyDescent="0.2">
      <c r="A448" s="1">
        <f>'r_in_502a.02 winter impacts'!A196</f>
        <v>8.5715059219075004E-2</v>
      </c>
      <c r="B448" s="1">
        <f>'r_in_502a.02 winter impacts'!B196</f>
        <v>0.51870506852640796</v>
      </c>
      <c r="C448" s="1">
        <f>'r_in_502a.02 winter impacts'!C196</f>
        <v>0.86874873267763597</v>
      </c>
      <c r="D448" s="1" t="str">
        <f>'r_in_502a.02 winter impacts'!D196</f>
        <v>total_attendee_impact_ko_breakfast</v>
      </c>
      <c r="E448" s="1" t="str">
        <f>'r_in_502a.02 winter impacts'!E196</f>
        <v>Winter</v>
      </c>
      <c r="F448" s="1" t="str">
        <f>'r_in_502a.02 winter impacts'!F196</f>
        <v>Parts_CPP_CPP/RT_Conts_RCT_breakfast</v>
      </c>
      <c r="G448" s="1">
        <f>'r_in_502a.02 winter impacts'!G196</f>
        <v>12</v>
      </c>
      <c r="H448" s="1">
        <f>'r_in_502a.02 winter impacts'!H196</f>
        <v>1.64485701228462</v>
      </c>
      <c r="I448" s="1">
        <f>'r_in_502a.02 winter impacts'!I196</f>
        <v>0.85319566927323698</v>
      </c>
      <c r="J448" s="1" t="str">
        <f>'r_in_502a.02 winter impacts'!J196</f>
        <v>Weekend Off-Peak</v>
      </c>
      <c r="K448" s="1" t="str">
        <f>'r_in_502a.02 winter impacts'!K196</f>
        <v>Combined Impact</v>
      </c>
      <c r="L448" s="1" t="str">
        <f>'r_in_502a.02 winter impacts'!L196</f>
        <v>ko_breakfast</v>
      </c>
      <c r="N448" s="1" t="str">
        <f t="shared" si="19"/>
        <v>breakfast</v>
      </c>
      <c r="O448" s="1" t="str">
        <f t="shared" si="20"/>
        <v>Parts_CPP_CPP/RT_Conts_RCT</v>
      </c>
      <c r="Q448" s="1" t="str">
        <f t="shared" si="18"/>
        <v>breakfast_Parts_CPP_CPP/RT_Conts_RCT_Winter_Combined Impact_ko_breakfast_Weekend Off-Peak</v>
      </c>
    </row>
    <row r="449" spans="1:17" x14ac:dyDescent="0.2">
      <c r="A449" s="1">
        <f>'r_in_502a.02 winter impacts'!A197</f>
        <v>7.3227599999870996E-2</v>
      </c>
      <c r="B449" s="1">
        <f>'r_in_502a.02 winter impacts'!B197</f>
        <v>0.10068398936237</v>
      </c>
      <c r="C449" s="1">
        <f>'r_in_502a.02 winter impacts'!C197</f>
        <v>0.46704175802834602</v>
      </c>
      <c r="D449" s="1" t="str">
        <f>'r_in_502a.02 winter impacts'!D197</f>
        <v>tou_period_fMid-Peak:participant:cpp_dum</v>
      </c>
      <c r="E449" s="1" t="str">
        <f>'r_in_502a.02 winter impacts'!E197</f>
        <v>Winter</v>
      </c>
      <c r="F449" s="1" t="str">
        <f>'r_in_502a.02 winter impacts'!F197</f>
        <v>Parts_CPP_CPP/RT_Conts_RCT_openhouse</v>
      </c>
      <c r="G449" s="1">
        <f>'r_in_502a.02 winter impacts'!G197</f>
        <v>13</v>
      </c>
      <c r="H449" s="1">
        <f>'r_in_502a.02 winter impacts'!H197</f>
        <v>1.64485701228462</v>
      </c>
      <c r="I449" s="1">
        <f>'r_in_502a.02 winter impacts'!I197</f>
        <v>0.165610765927484</v>
      </c>
      <c r="J449" s="1" t="str">
        <f>'r_in_502a.02 winter impacts'!J197</f>
        <v>Mid-Peak</v>
      </c>
      <c r="K449" s="1" t="str">
        <f>'r_in_502a.02 winter impacts'!K197</f>
        <v>Base Impact</v>
      </c>
      <c r="L449" s="1" t="str">
        <f>'r_in_502a.02 winter impacts'!L197</f>
        <v>no_event</v>
      </c>
      <c r="N449" s="1" t="str">
        <f t="shared" si="19"/>
        <v>openhouse</v>
      </c>
      <c r="O449" s="1" t="str">
        <f t="shared" si="20"/>
        <v>Parts_CPP_CPP/RT_Conts_RCT</v>
      </c>
      <c r="Q449" s="1" t="str">
        <f t="shared" ref="Q449:Q508" si="21">$N449&amp;"_"&amp;$O449&amp;"_"&amp;$E449&amp;"_"&amp;$K449&amp;"_"&amp;$L449&amp;"_"&amp;$J449</f>
        <v>openhouse_Parts_CPP_CPP/RT_Conts_RCT_Winter_Base Impact_no_event_Mid-Peak</v>
      </c>
    </row>
    <row r="450" spans="1:17" x14ac:dyDescent="0.2">
      <c r="A450" s="1">
        <f>'r_in_502a.02 winter impacts'!A198</f>
        <v>0.208390653227506</v>
      </c>
      <c r="B450" s="1">
        <f>'r_in_502a.02 winter impacts'!B198</f>
        <v>0.193021361038865</v>
      </c>
      <c r="C450" s="1">
        <f>'r_in_502a.02 winter impacts'!C198</f>
        <v>0.280309860362564</v>
      </c>
      <c r="D450" s="1" t="str">
        <f>'r_in_502a.02 winter impacts'!D198</f>
        <v>tou_period_fOff-Peak:participant:cpp_dum</v>
      </c>
      <c r="E450" s="1" t="str">
        <f>'r_in_502a.02 winter impacts'!E198</f>
        <v>Winter</v>
      </c>
      <c r="F450" s="1" t="str">
        <f>'r_in_502a.02 winter impacts'!F198</f>
        <v>Parts_CPP_CPP/RT_Conts_RCT_openhouse</v>
      </c>
      <c r="G450" s="1">
        <f>'r_in_502a.02 winter impacts'!G198</f>
        <v>13</v>
      </c>
      <c r="H450" s="1">
        <f>'r_in_502a.02 winter impacts'!H198</f>
        <v>1.64485701228462</v>
      </c>
      <c r="I450" s="1">
        <f>'r_in_502a.02 winter impacts'!I198</f>
        <v>0.31749253922549803</v>
      </c>
      <c r="J450" s="1" t="str">
        <f>'r_in_502a.02 winter impacts'!J198</f>
        <v>Off-Peak</v>
      </c>
      <c r="K450" s="1" t="str">
        <f>'r_in_502a.02 winter impacts'!K198</f>
        <v>Base Impact</v>
      </c>
      <c r="L450" s="1" t="str">
        <f>'r_in_502a.02 winter impacts'!L198</f>
        <v>no_event</v>
      </c>
      <c r="N450" s="1" t="str">
        <f t="shared" si="19"/>
        <v>openhouse</v>
      </c>
      <c r="O450" s="1" t="str">
        <f t="shared" si="20"/>
        <v>Parts_CPP_CPP/RT_Conts_RCT</v>
      </c>
      <c r="Q450" s="1" t="str">
        <f t="shared" si="21"/>
        <v>openhouse_Parts_CPP_CPP/RT_Conts_RCT_Winter_Base Impact_no_event_Off-Peak</v>
      </c>
    </row>
    <row r="451" spans="1:17" x14ac:dyDescent="0.2">
      <c r="A451" s="1">
        <f>'r_in_502a.02 winter impacts'!A199</f>
        <v>-9.4245487978870501E-2</v>
      </c>
      <c r="B451" s="1">
        <f>'r_in_502a.02 winter impacts'!B199</f>
        <v>9.8796600692787895E-2</v>
      </c>
      <c r="C451" s="1">
        <f>'r_in_502a.02 winter impacts'!C199</f>
        <v>0.34011730020289299</v>
      </c>
      <c r="D451" s="1" t="str">
        <f>'r_in_502a.02 winter impacts'!D199</f>
        <v>tou_period_fOn-Peak:participant:cpp_dum</v>
      </c>
      <c r="E451" s="1" t="str">
        <f>'r_in_502a.02 winter impacts'!E199</f>
        <v>Winter</v>
      </c>
      <c r="F451" s="1" t="str">
        <f>'r_in_502a.02 winter impacts'!F199</f>
        <v>Parts_CPP_CPP/RT_Conts_RCT_openhouse</v>
      </c>
      <c r="G451" s="1">
        <f>'r_in_502a.02 winter impacts'!G199</f>
        <v>13</v>
      </c>
      <c r="H451" s="1">
        <f>'r_in_502a.02 winter impacts'!H199</f>
        <v>1.64485701228462</v>
      </c>
      <c r="I451" s="1">
        <f>'r_in_502a.02 winter impacts'!I199</f>
        <v>0.16250628143941601</v>
      </c>
      <c r="J451" s="1" t="str">
        <f>'r_in_502a.02 winter impacts'!J199</f>
        <v>On-Peak</v>
      </c>
      <c r="K451" s="1" t="str">
        <f>'r_in_502a.02 winter impacts'!K199</f>
        <v>Base Impact</v>
      </c>
      <c r="L451" s="1" t="str">
        <f>'r_in_502a.02 winter impacts'!L199</f>
        <v>no_event</v>
      </c>
      <c r="N451" s="1" t="str">
        <f t="shared" si="19"/>
        <v>openhouse</v>
      </c>
      <c r="O451" s="1" t="str">
        <f t="shared" si="20"/>
        <v>Parts_CPP_CPP/RT_Conts_RCT</v>
      </c>
      <c r="Q451" s="1" t="str">
        <f t="shared" si="21"/>
        <v>openhouse_Parts_CPP_CPP/RT_Conts_RCT_Winter_Base Impact_no_event_On-Peak</v>
      </c>
    </row>
    <row r="452" spans="1:17" x14ac:dyDescent="0.2">
      <c r="A452" s="1">
        <f>'r_in_502a.02 winter impacts'!A200</f>
        <v>0.455475239622393</v>
      </c>
      <c r="B452" s="1">
        <f>'r_in_502a.02 winter impacts'!B200</f>
        <v>0.37289034040751001</v>
      </c>
      <c r="C452" s="1">
        <f>'r_in_502a.02 winter impacts'!C200</f>
        <v>0.221907868878048</v>
      </c>
      <c r="D452" s="1" t="str">
        <f>'r_in_502a.02 winter impacts'!D200</f>
        <v>tou_period_fWeekend Off-Peak:participant:cpp_dum</v>
      </c>
      <c r="E452" s="1" t="str">
        <f>'r_in_502a.02 winter impacts'!E200</f>
        <v>Winter</v>
      </c>
      <c r="F452" s="1" t="str">
        <f>'r_in_502a.02 winter impacts'!F200</f>
        <v>Parts_CPP_CPP/RT_Conts_RCT_openhouse</v>
      </c>
      <c r="G452" s="1">
        <f>'r_in_502a.02 winter impacts'!G200</f>
        <v>13</v>
      </c>
      <c r="H452" s="1">
        <f>'r_in_502a.02 winter impacts'!H200</f>
        <v>1.64485701228462</v>
      </c>
      <c r="I452" s="1">
        <f>'r_in_502a.02 winter impacts'!I200</f>
        <v>0.61335129123249099</v>
      </c>
      <c r="J452" s="1" t="str">
        <f>'r_in_502a.02 winter impacts'!J200</f>
        <v>Weekend Off-Peak</v>
      </c>
      <c r="K452" s="1" t="str">
        <f>'r_in_502a.02 winter impacts'!K200</f>
        <v>Base Impact</v>
      </c>
      <c r="L452" s="1" t="str">
        <f>'r_in_502a.02 winter impacts'!L200</f>
        <v>no_event</v>
      </c>
      <c r="N452" s="1" t="str">
        <f t="shared" si="19"/>
        <v>openhouse</v>
      </c>
      <c r="O452" s="1" t="str">
        <f t="shared" si="20"/>
        <v>Parts_CPP_CPP/RT_Conts_RCT</v>
      </c>
      <c r="Q452" s="1" t="str">
        <f t="shared" si="21"/>
        <v>openhouse_Parts_CPP_CPP/RT_Conts_RCT_Winter_Base Impact_no_event_Weekend Off-Peak</v>
      </c>
    </row>
    <row r="453" spans="1:17" x14ac:dyDescent="0.2">
      <c r="A453" s="1">
        <f>'r_in_502a.02 winter impacts'!A201</f>
        <v>-0.37043187314787801</v>
      </c>
      <c r="B453" s="1">
        <f>'r_in_502a.02 winter impacts'!B201</f>
        <v>0.15643217130961601</v>
      </c>
      <c r="C453" s="1">
        <f>'r_in_502a.02 winter impacts'!C201</f>
        <v>1.78848041117423E-2</v>
      </c>
      <c r="D453" s="1" t="str">
        <f>'r_in_502a.02 winter impacts'!D201</f>
        <v>tou_period_fMid-Peak:participant:cpp_dum:open_house_engage_dummy</v>
      </c>
      <c r="E453" s="1" t="str">
        <f>'r_in_502a.02 winter impacts'!E201</f>
        <v>Winter</v>
      </c>
      <c r="F453" s="1" t="str">
        <f>'r_in_502a.02 winter impacts'!F201</f>
        <v>Parts_CPP_CPP/RT_Conts_RCT_openhouse</v>
      </c>
      <c r="G453" s="1">
        <f>'r_in_502a.02 winter impacts'!G201</f>
        <v>13</v>
      </c>
      <c r="H453" s="1">
        <f>'r_in_502a.02 winter impacts'!H201</f>
        <v>1.64485701228462</v>
      </c>
      <c r="I453" s="1">
        <f>'r_in_502a.02 winter impacts'!I201</f>
        <v>0.25730855392553098</v>
      </c>
      <c r="J453" s="1" t="str">
        <f>'r_in_502a.02 winter impacts'!J201</f>
        <v>Mid-Peak</v>
      </c>
      <c r="K453" s="1" t="str">
        <f>'r_in_502a.02 winter impacts'!K201</f>
        <v>open_house_engage_dummy</v>
      </c>
      <c r="L453" s="1" t="str">
        <f>'r_in_502a.02 winter impacts'!L201</f>
        <v>open_house</v>
      </c>
      <c r="N453" s="1" t="str">
        <f t="shared" ref="N453:N508" si="22">RIGHT($F453,LEN(F453)-FIND("RCT_",$F453,1)-3)</f>
        <v>openhouse</v>
      </c>
      <c r="O453" s="1" t="str">
        <f t="shared" ref="O453:O508" si="23">LEFT($F453,FIND("_RCT",$F453,1)+3)</f>
        <v>Parts_CPP_CPP/RT_Conts_RCT</v>
      </c>
      <c r="Q453" s="1" t="str">
        <f t="shared" si="21"/>
        <v>openhouse_Parts_CPP_CPP/RT_Conts_RCT_Winter_open_house_engage_dummy_open_house_Mid-Peak</v>
      </c>
    </row>
    <row r="454" spans="1:17" x14ac:dyDescent="0.2">
      <c r="A454" s="1">
        <f>'r_in_502a.02 winter impacts'!A202</f>
        <v>-0.30011294936657801</v>
      </c>
      <c r="B454" s="1">
        <f>'r_in_502a.02 winter impacts'!B202</f>
        <v>0.38955723719116497</v>
      </c>
      <c r="C454" s="1">
        <f>'r_in_502a.02 winter impacts'!C202</f>
        <v>0.441066020340248</v>
      </c>
      <c r="D454" s="1" t="str">
        <f>'r_in_502a.02 winter impacts'!D202</f>
        <v>tou_period_fOff-Peak:participant:cpp_dum:open_house_engage_dummy</v>
      </c>
      <c r="E454" s="1" t="str">
        <f>'r_in_502a.02 winter impacts'!E202</f>
        <v>Winter</v>
      </c>
      <c r="F454" s="1" t="str">
        <f>'r_in_502a.02 winter impacts'!F202</f>
        <v>Parts_CPP_CPP/RT_Conts_RCT_openhouse</v>
      </c>
      <c r="G454" s="1">
        <f>'r_in_502a.02 winter impacts'!G202</f>
        <v>13</v>
      </c>
      <c r="H454" s="1">
        <f>'r_in_502a.02 winter impacts'!H202</f>
        <v>1.64485701228462</v>
      </c>
      <c r="I454" s="1">
        <f>'r_in_502a.02 winter impacts'!I202</f>
        <v>0.64076595328010999</v>
      </c>
      <c r="J454" s="1" t="str">
        <f>'r_in_502a.02 winter impacts'!J202</f>
        <v>Off-Peak</v>
      </c>
      <c r="K454" s="1" t="str">
        <f>'r_in_502a.02 winter impacts'!K202</f>
        <v>open_house_engage_dummy</v>
      </c>
      <c r="L454" s="1" t="str">
        <f>'r_in_502a.02 winter impacts'!L202</f>
        <v>open_house</v>
      </c>
      <c r="N454" s="1" t="str">
        <f t="shared" si="22"/>
        <v>openhouse</v>
      </c>
      <c r="O454" s="1" t="str">
        <f t="shared" si="23"/>
        <v>Parts_CPP_CPP/RT_Conts_RCT</v>
      </c>
      <c r="Q454" s="1" t="str">
        <f t="shared" si="21"/>
        <v>openhouse_Parts_CPP_CPP/RT_Conts_RCT_Winter_open_house_engage_dummy_open_house_Off-Peak</v>
      </c>
    </row>
    <row r="455" spans="1:17" x14ac:dyDescent="0.2">
      <c r="A455" s="1">
        <f>'r_in_502a.02 winter impacts'!A203</f>
        <v>-0.135723434398418</v>
      </c>
      <c r="B455" s="1">
        <f>'r_in_502a.02 winter impacts'!B203</f>
        <v>0.151222236237462</v>
      </c>
      <c r="C455" s="1">
        <f>'r_in_502a.02 winter impacts'!C203</f>
        <v>0.36944744271170299</v>
      </c>
      <c r="D455" s="1" t="str">
        <f>'r_in_502a.02 winter impacts'!D203</f>
        <v>tou_period_fOn-Peak:participant:cpp_dum:open_house_engage_dummy</v>
      </c>
      <c r="E455" s="1" t="str">
        <f>'r_in_502a.02 winter impacts'!E203</f>
        <v>Winter</v>
      </c>
      <c r="F455" s="1" t="str">
        <f>'r_in_502a.02 winter impacts'!F203</f>
        <v>Parts_CPP_CPP/RT_Conts_RCT_openhouse</v>
      </c>
      <c r="G455" s="1">
        <f>'r_in_502a.02 winter impacts'!G203</f>
        <v>13</v>
      </c>
      <c r="H455" s="1">
        <f>'r_in_502a.02 winter impacts'!H203</f>
        <v>1.64485701228462</v>
      </c>
      <c r="I455" s="1">
        <f>'r_in_502a.02 winter impacts'!I203</f>
        <v>0.24873895568855101</v>
      </c>
      <c r="J455" s="1" t="str">
        <f>'r_in_502a.02 winter impacts'!J203</f>
        <v>On-Peak</v>
      </c>
      <c r="K455" s="1" t="str">
        <f>'r_in_502a.02 winter impacts'!K203</f>
        <v>open_house_engage_dummy</v>
      </c>
      <c r="L455" s="1" t="str">
        <f>'r_in_502a.02 winter impacts'!L203</f>
        <v>open_house</v>
      </c>
      <c r="N455" s="1" t="str">
        <f t="shared" si="22"/>
        <v>openhouse</v>
      </c>
      <c r="O455" s="1" t="str">
        <f t="shared" si="23"/>
        <v>Parts_CPP_CPP/RT_Conts_RCT</v>
      </c>
      <c r="Q455" s="1" t="str">
        <f t="shared" si="21"/>
        <v>openhouse_Parts_CPP_CPP/RT_Conts_RCT_Winter_open_house_engage_dummy_open_house_On-Peak</v>
      </c>
    </row>
    <row r="456" spans="1:17" x14ac:dyDescent="0.2">
      <c r="A456" s="1">
        <f>'r_in_502a.02 winter impacts'!A204</f>
        <v>-0.82882706802373995</v>
      </c>
      <c r="B456" s="1">
        <f>'r_in_502a.02 winter impacts'!B204</f>
        <v>0.58851249861143595</v>
      </c>
      <c r="C456" s="1">
        <f>'r_in_502a.02 winter impacts'!C204</f>
        <v>0.15903041542975499</v>
      </c>
      <c r="D456" s="1" t="str">
        <f>'r_in_502a.02 winter impacts'!D204</f>
        <v>tou_period_fWeekend Off-Peak:participant:cpp_dum:open_house_engage_dummy</v>
      </c>
      <c r="E456" s="1" t="str">
        <f>'r_in_502a.02 winter impacts'!E204</f>
        <v>Winter</v>
      </c>
      <c r="F456" s="1" t="str">
        <f>'r_in_502a.02 winter impacts'!F204</f>
        <v>Parts_CPP_CPP/RT_Conts_RCT_openhouse</v>
      </c>
      <c r="G456" s="1">
        <f>'r_in_502a.02 winter impacts'!G204</f>
        <v>13</v>
      </c>
      <c r="H456" s="1">
        <f>'r_in_502a.02 winter impacts'!H204</f>
        <v>1.64485701228462</v>
      </c>
      <c r="I456" s="1">
        <f>'r_in_502a.02 winter impacts'!I204</f>
        <v>0.96801891015816199</v>
      </c>
      <c r="J456" s="1" t="str">
        <f>'r_in_502a.02 winter impacts'!J204</f>
        <v>Weekend Off-Peak</v>
      </c>
      <c r="K456" s="1" t="str">
        <f>'r_in_502a.02 winter impacts'!K204</f>
        <v>open_house_engage_dummy</v>
      </c>
      <c r="L456" s="1" t="str">
        <f>'r_in_502a.02 winter impacts'!L204</f>
        <v>open_house</v>
      </c>
      <c r="N456" s="1" t="str">
        <f t="shared" si="22"/>
        <v>openhouse</v>
      </c>
      <c r="O456" s="1" t="str">
        <f t="shared" si="23"/>
        <v>Parts_CPP_CPP/RT_Conts_RCT</v>
      </c>
      <c r="Q456" s="1" t="str">
        <f t="shared" si="21"/>
        <v>openhouse_Parts_CPP_CPP/RT_Conts_RCT_Winter_open_house_engage_dummy_open_house_Weekend Off-Peak</v>
      </c>
    </row>
    <row r="457" spans="1:17" x14ac:dyDescent="0.2">
      <c r="A457" s="1">
        <f>'r_in_502a.02 winter impacts'!A205</f>
        <v>-0.29720427314800701</v>
      </c>
      <c r="B457" s="1">
        <f>'r_in_502a.02 winter impacts'!B205</f>
        <v>0.161658951564005</v>
      </c>
      <c r="C457" s="1">
        <f>'r_in_502a.02 winter impacts'!C205</f>
        <v>6.5994619835707494E-2</v>
      </c>
      <c r="D457" s="1" t="str">
        <f>'r_in_502a.02 winter impacts'!D205</f>
        <v>total_attendee_impact_open_house</v>
      </c>
      <c r="E457" s="1" t="str">
        <f>'r_in_502a.02 winter impacts'!E205</f>
        <v>Winter</v>
      </c>
      <c r="F457" s="1" t="str">
        <f>'r_in_502a.02 winter impacts'!F205</f>
        <v>Parts_CPP_CPP/RT_Conts_RCT_openhouse</v>
      </c>
      <c r="G457" s="1">
        <f>'r_in_502a.02 winter impacts'!G205</f>
        <v>13</v>
      </c>
      <c r="H457" s="1">
        <f>'r_in_502a.02 winter impacts'!H205</f>
        <v>1.64485701228462</v>
      </c>
      <c r="I457" s="1">
        <f>'r_in_502a.02 winter impacts'!I205</f>
        <v>0.26590586007863298</v>
      </c>
      <c r="J457" s="1" t="str">
        <f>'r_in_502a.02 winter impacts'!J205</f>
        <v>Mid-Peak</v>
      </c>
      <c r="K457" s="1" t="str">
        <f>'r_in_502a.02 winter impacts'!K205</f>
        <v>Combined Impact</v>
      </c>
      <c r="L457" s="1" t="str">
        <f>'r_in_502a.02 winter impacts'!L205</f>
        <v>open_house</v>
      </c>
      <c r="N457" s="1" t="str">
        <f t="shared" si="22"/>
        <v>openhouse</v>
      </c>
      <c r="O457" s="1" t="str">
        <f t="shared" si="23"/>
        <v>Parts_CPP_CPP/RT_Conts_RCT</v>
      </c>
      <c r="Q457" s="1" t="str">
        <f t="shared" si="21"/>
        <v>openhouse_Parts_CPP_CPP/RT_Conts_RCT_Winter_Combined Impact_open_house_Mid-Peak</v>
      </c>
    </row>
    <row r="458" spans="1:17" x14ac:dyDescent="0.2">
      <c r="A458" s="1">
        <f>'r_in_502a.02 winter impacts'!A206</f>
        <v>-9.1722296139072498E-2</v>
      </c>
      <c r="B458" s="1">
        <f>'r_in_502a.02 winter impacts'!B206</f>
        <v>0.396126491413616</v>
      </c>
      <c r="C458" s="1">
        <f>'r_in_502a.02 winter impacts'!C206</f>
        <v>0.81688920642539298</v>
      </c>
      <c r="D458" s="1" t="str">
        <f>'r_in_502a.02 winter impacts'!D206</f>
        <v>total_attendee_impact_open_house</v>
      </c>
      <c r="E458" s="1" t="str">
        <f>'r_in_502a.02 winter impacts'!E206</f>
        <v>Winter</v>
      </c>
      <c r="F458" s="1" t="str">
        <f>'r_in_502a.02 winter impacts'!F206</f>
        <v>Parts_CPP_CPP/RT_Conts_RCT_openhouse</v>
      </c>
      <c r="G458" s="1">
        <f>'r_in_502a.02 winter impacts'!G206</f>
        <v>13</v>
      </c>
      <c r="H458" s="1">
        <f>'r_in_502a.02 winter impacts'!H206</f>
        <v>1.64485701228462</v>
      </c>
      <c r="I458" s="1">
        <f>'r_in_502a.02 winter impacts'!I206</f>
        <v>0.65157143715339005</v>
      </c>
      <c r="J458" s="1" t="str">
        <f>'r_in_502a.02 winter impacts'!J206</f>
        <v>Off-Peak</v>
      </c>
      <c r="K458" s="1" t="str">
        <f>'r_in_502a.02 winter impacts'!K206</f>
        <v>Combined Impact</v>
      </c>
      <c r="L458" s="1" t="str">
        <f>'r_in_502a.02 winter impacts'!L206</f>
        <v>open_house</v>
      </c>
      <c r="N458" s="1" t="str">
        <f t="shared" si="22"/>
        <v>openhouse</v>
      </c>
      <c r="O458" s="1" t="str">
        <f t="shared" si="23"/>
        <v>Parts_CPP_CPP/RT_Conts_RCT</v>
      </c>
      <c r="Q458" s="1" t="str">
        <f t="shared" si="21"/>
        <v>openhouse_Parts_CPP_CPP/RT_Conts_RCT_Winter_Combined Impact_open_house_Off-Peak</v>
      </c>
    </row>
    <row r="459" spans="1:17" x14ac:dyDescent="0.2">
      <c r="A459" s="1">
        <f>'r_in_502a.02 winter impacts'!A207</f>
        <v>-0.229968922377289</v>
      </c>
      <c r="B459" s="1">
        <f>'r_in_502a.02 winter impacts'!B207</f>
        <v>0.158141567120373</v>
      </c>
      <c r="C459" s="1">
        <f>'r_in_502a.02 winter impacts'!C207</f>
        <v>0.14589251665112499</v>
      </c>
      <c r="D459" s="1" t="str">
        <f>'r_in_502a.02 winter impacts'!D207</f>
        <v>total_attendee_impact_open_house</v>
      </c>
      <c r="E459" s="1" t="str">
        <f>'r_in_502a.02 winter impacts'!E207</f>
        <v>Winter</v>
      </c>
      <c r="F459" s="1" t="str">
        <f>'r_in_502a.02 winter impacts'!F207</f>
        <v>Parts_CPP_CPP/RT_Conts_RCT_openhouse</v>
      </c>
      <c r="G459" s="1">
        <f>'r_in_502a.02 winter impacts'!G207</f>
        <v>13</v>
      </c>
      <c r="H459" s="1">
        <f>'r_in_502a.02 winter impacts'!H207</f>
        <v>1.64485701228462</v>
      </c>
      <c r="I459" s="1">
        <f>'r_in_502a.02 winter impacts'!I207</f>
        <v>0.26012026561162399</v>
      </c>
      <c r="J459" s="1" t="str">
        <f>'r_in_502a.02 winter impacts'!J207</f>
        <v>On-Peak</v>
      </c>
      <c r="K459" s="1" t="str">
        <f>'r_in_502a.02 winter impacts'!K207</f>
        <v>Combined Impact</v>
      </c>
      <c r="L459" s="1" t="str">
        <f>'r_in_502a.02 winter impacts'!L207</f>
        <v>open_house</v>
      </c>
      <c r="N459" s="1" t="str">
        <f t="shared" si="22"/>
        <v>openhouse</v>
      </c>
      <c r="O459" s="1" t="str">
        <f t="shared" si="23"/>
        <v>Parts_CPP_CPP/RT_Conts_RCT</v>
      </c>
      <c r="Q459" s="1" t="str">
        <f t="shared" si="21"/>
        <v>openhouse_Parts_CPP_CPP/RT_Conts_RCT_Winter_Combined Impact_open_house_On-Peak</v>
      </c>
    </row>
    <row r="460" spans="1:17" x14ac:dyDescent="0.2">
      <c r="A460" s="1">
        <f>'r_in_502a.02 winter impacts'!A208</f>
        <v>-0.37335182840134701</v>
      </c>
      <c r="B460" s="1">
        <f>'r_in_502a.02 winter impacts'!B208</f>
        <v>0.616702667328767</v>
      </c>
      <c r="C460" s="1">
        <f>'r_in_502a.02 winter impacts'!C208</f>
        <v>0.54491352008182103</v>
      </c>
      <c r="D460" s="1" t="str">
        <f>'r_in_502a.02 winter impacts'!D208</f>
        <v>total_attendee_impact_open_house</v>
      </c>
      <c r="E460" s="1" t="str">
        <f>'r_in_502a.02 winter impacts'!E208</f>
        <v>Winter</v>
      </c>
      <c r="F460" s="1" t="str">
        <f>'r_in_502a.02 winter impacts'!F208</f>
        <v>Parts_CPP_CPP/RT_Conts_RCT_openhouse</v>
      </c>
      <c r="G460" s="1">
        <f>'r_in_502a.02 winter impacts'!G208</f>
        <v>13</v>
      </c>
      <c r="H460" s="1">
        <f>'r_in_502a.02 winter impacts'!H208</f>
        <v>1.64485701228462</v>
      </c>
      <c r="I460" s="1">
        <f>'r_in_502a.02 winter impacts'!I208</f>
        <v>1.01438770685035</v>
      </c>
      <c r="J460" s="1" t="str">
        <f>'r_in_502a.02 winter impacts'!J208</f>
        <v>Weekend Off-Peak</v>
      </c>
      <c r="K460" s="1" t="str">
        <f>'r_in_502a.02 winter impacts'!K208</f>
        <v>Combined Impact</v>
      </c>
      <c r="L460" s="1" t="str">
        <f>'r_in_502a.02 winter impacts'!L208</f>
        <v>open_house</v>
      </c>
      <c r="N460" s="1" t="str">
        <f t="shared" si="22"/>
        <v>openhouse</v>
      </c>
      <c r="O460" s="1" t="str">
        <f t="shared" si="23"/>
        <v>Parts_CPP_CPP/RT_Conts_RCT</v>
      </c>
      <c r="Q460" s="1" t="str">
        <f t="shared" si="21"/>
        <v>openhouse_Parts_CPP_CPP/RT_Conts_RCT_Winter_Combined Impact_open_house_Weekend Off-Peak</v>
      </c>
    </row>
    <row r="461" spans="1:17" x14ac:dyDescent="0.2">
      <c r="A461" s="1">
        <f>'r_in_502a.02 winter impacts'!A209</f>
        <v>5.3452602109710201E-2</v>
      </c>
      <c r="B461" s="1">
        <f>'r_in_502a.02 winter impacts'!B209</f>
        <v>9.8467413527756703E-2</v>
      </c>
      <c r="C461" s="1">
        <f>'r_in_502a.02 winter impacts'!C209</f>
        <v>0.58723638311099502</v>
      </c>
      <c r="D461" s="1" t="str">
        <f>'r_in_502a.02 winter impacts'!D209</f>
        <v>tou_period_fMid-Peak:participant:cpp_dum</v>
      </c>
      <c r="E461" s="1" t="str">
        <f>'r_in_502a.02 winter impacts'!E209</f>
        <v>Winter</v>
      </c>
      <c r="F461" s="1" t="str">
        <f>'r_in_502a.02 winter impacts'!F209</f>
        <v>Parts_CPP_CPP/RT_Conts_RCT_picnic</v>
      </c>
      <c r="G461" s="1">
        <f>'r_in_502a.02 winter impacts'!G209</f>
        <v>14</v>
      </c>
      <c r="H461" s="1">
        <f>'r_in_502a.02 winter impacts'!H209</f>
        <v>1.64485701228462</v>
      </c>
      <c r="I461" s="1">
        <f>'r_in_502a.02 winter impacts'!I209</f>
        <v>0.16196481562265999</v>
      </c>
      <c r="J461" s="1" t="str">
        <f>'r_in_502a.02 winter impacts'!J209</f>
        <v>Mid-Peak</v>
      </c>
      <c r="K461" s="1" t="str">
        <f>'r_in_502a.02 winter impacts'!K209</f>
        <v>Base Impact</v>
      </c>
      <c r="L461" s="1" t="str">
        <f>'r_in_502a.02 winter impacts'!L209</f>
        <v>no_event</v>
      </c>
      <c r="N461" s="1" t="str">
        <f t="shared" si="22"/>
        <v>picnic</v>
      </c>
      <c r="O461" s="1" t="str">
        <f t="shared" si="23"/>
        <v>Parts_CPP_CPP/RT_Conts_RCT</v>
      </c>
      <c r="Q461" s="1" t="str">
        <f t="shared" si="21"/>
        <v>picnic_Parts_CPP_CPP/RT_Conts_RCT_Winter_Base Impact_no_event_Mid-Peak</v>
      </c>
    </row>
    <row r="462" spans="1:17" x14ac:dyDescent="0.2">
      <c r="A462" s="1">
        <f>'r_in_502a.02 winter impacts'!A210</f>
        <v>0.18259022124229499</v>
      </c>
      <c r="B462" s="1">
        <f>'r_in_502a.02 winter impacts'!B210</f>
        <v>0.18929899486711499</v>
      </c>
      <c r="C462" s="1">
        <f>'r_in_502a.02 winter impacts'!C210</f>
        <v>0.33476580629702302</v>
      </c>
      <c r="D462" s="1" t="str">
        <f>'r_in_502a.02 winter impacts'!D210</f>
        <v>tou_period_fOff-Peak:participant:cpp_dum</v>
      </c>
      <c r="E462" s="1" t="str">
        <f>'r_in_502a.02 winter impacts'!E210</f>
        <v>Winter</v>
      </c>
      <c r="F462" s="1" t="str">
        <f>'r_in_502a.02 winter impacts'!F210</f>
        <v>Parts_CPP_CPP/RT_Conts_RCT_picnic</v>
      </c>
      <c r="G462" s="1">
        <f>'r_in_502a.02 winter impacts'!G210</f>
        <v>14</v>
      </c>
      <c r="H462" s="1">
        <f>'r_in_502a.02 winter impacts'!H210</f>
        <v>1.64485701228462</v>
      </c>
      <c r="I462" s="1">
        <f>'r_in_502a.02 winter impacts'!I210</f>
        <v>0.31136977912560498</v>
      </c>
      <c r="J462" s="1" t="str">
        <f>'r_in_502a.02 winter impacts'!J210</f>
        <v>Off-Peak</v>
      </c>
      <c r="K462" s="1" t="str">
        <f>'r_in_502a.02 winter impacts'!K210</f>
        <v>Base Impact</v>
      </c>
      <c r="L462" s="1" t="str">
        <f>'r_in_502a.02 winter impacts'!L210</f>
        <v>no_event</v>
      </c>
      <c r="N462" s="1" t="str">
        <f t="shared" si="22"/>
        <v>picnic</v>
      </c>
      <c r="O462" s="1" t="str">
        <f t="shared" si="23"/>
        <v>Parts_CPP_CPP/RT_Conts_RCT</v>
      </c>
      <c r="Q462" s="1" t="str">
        <f t="shared" si="21"/>
        <v>picnic_Parts_CPP_CPP/RT_Conts_RCT_Winter_Base Impact_no_event_Off-Peak</v>
      </c>
    </row>
    <row r="463" spans="1:17" x14ac:dyDescent="0.2">
      <c r="A463" s="1">
        <f>'r_in_502a.02 winter impacts'!A211</f>
        <v>-0.100682972481569</v>
      </c>
      <c r="B463" s="1">
        <f>'r_in_502a.02 winter impacts'!B211</f>
        <v>9.6819174880112102E-2</v>
      </c>
      <c r="C463" s="1">
        <f>'r_in_502a.02 winter impacts'!C211</f>
        <v>0.29838350162187599</v>
      </c>
      <c r="D463" s="1" t="str">
        <f>'r_in_502a.02 winter impacts'!D211</f>
        <v>tou_period_fOn-Peak:participant:cpp_dum</v>
      </c>
      <c r="E463" s="1" t="str">
        <f>'r_in_502a.02 winter impacts'!E211</f>
        <v>Winter</v>
      </c>
      <c r="F463" s="1" t="str">
        <f>'r_in_502a.02 winter impacts'!F211</f>
        <v>Parts_CPP_CPP/RT_Conts_RCT_picnic</v>
      </c>
      <c r="G463" s="1">
        <f>'r_in_502a.02 winter impacts'!G211</f>
        <v>14</v>
      </c>
      <c r="H463" s="1">
        <f>'r_in_502a.02 winter impacts'!H211</f>
        <v>1.64485701228462</v>
      </c>
      <c r="I463" s="1">
        <f>'r_in_502a.02 winter impacts'!I211</f>
        <v>0.15925369872516301</v>
      </c>
      <c r="J463" s="1" t="str">
        <f>'r_in_502a.02 winter impacts'!J211</f>
        <v>On-Peak</v>
      </c>
      <c r="K463" s="1" t="str">
        <f>'r_in_502a.02 winter impacts'!K211</f>
        <v>Base Impact</v>
      </c>
      <c r="L463" s="1" t="str">
        <f>'r_in_502a.02 winter impacts'!L211</f>
        <v>no_event</v>
      </c>
      <c r="N463" s="1" t="str">
        <f t="shared" si="22"/>
        <v>picnic</v>
      </c>
      <c r="O463" s="1" t="str">
        <f t="shared" si="23"/>
        <v>Parts_CPP_CPP/RT_Conts_RCT</v>
      </c>
      <c r="Q463" s="1" t="str">
        <f t="shared" si="21"/>
        <v>picnic_Parts_CPP_CPP/RT_Conts_RCT_Winter_Base Impact_no_event_On-Peak</v>
      </c>
    </row>
    <row r="464" spans="1:17" x14ac:dyDescent="0.2">
      <c r="A464" s="1">
        <f>'r_in_502a.02 winter impacts'!A212</f>
        <v>0.40207827851068001</v>
      </c>
      <c r="B464" s="1">
        <f>'r_in_502a.02 winter impacts'!B212</f>
        <v>0.36594834711972601</v>
      </c>
      <c r="C464" s="1">
        <f>'r_in_502a.02 winter impacts'!C212</f>
        <v>0.27188661821626797</v>
      </c>
      <c r="D464" s="1" t="str">
        <f>'r_in_502a.02 winter impacts'!D212</f>
        <v>tou_period_fWeekend Off-Peak:participant:cpp_dum</v>
      </c>
      <c r="E464" s="1" t="str">
        <f>'r_in_502a.02 winter impacts'!E212</f>
        <v>Winter</v>
      </c>
      <c r="F464" s="1" t="str">
        <f>'r_in_502a.02 winter impacts'!F212</f>
        <v>Parts_CPP_CPP/RT_Conts_RCT_picnic</v>
      </c>
      <c r="G464" s="1">
        <f>'r_in_502a.02 winter impacts'!G212</f>
        <v>14</v>
      </c>
      <c r="H464" s="1">
        <f>'r_in_502a.02 winter impacts'!H212</f>
        <v>1.64485701228462</v>
      </c>
      <c r="I464" s="1">
        <f>'r_in_502a.02 winter impacts'!I212</f>
        <v>0.60193270489384698</v>
      </c>
      <c r="J464" s="1" t="str">
        <f>'r_in_502a.02 winter impacts'!J212</f>
        <v>Weekend Off-Peak</v>
      </c>
      <c r="K464" s="1" t="str">
        <f>'r_in_502a.02 winter impacts'!K212</f>
        <v>Base Impact</v>
      </c>
      <c r="L464" s="1" t="str">
        <f>'r_in_502a.02 winter impacts'!L212</f>
        <v>no_event</v>
      </c>
      <c r="N464" s="1" t="str">
        <f t="shared" si="22"/>
        <v>picnic</v>
      </c>
      <c r="O464" s="1" t="str">
        <f t="shared" si="23"/>
        <v>Parts_CPP_CPP/RT_Conts_RCT</v>
      </c>
      <c r="Q464" s="1" t="str">
        <f t="shared" si="21"/>
        <v>picnic_Parts_CPP_CPP/RT_Conts_RCT_Winter_Base Impact_no_event_Weekend Off-Peak</v>
      </c>
    </row>
    <row r="465" spans="1:17" x14ac:dyDescent="0.2">
      <c r="A465" s="1">
        <f>'r_in_502a.02 winter impacts'!A213</f>
        <v>-1.2159834048179501</v>
      </c>
      <c r="B465" s="1">
        <f>'r_in_502a.02 winter impacts'!B213</f>
        <v>0.479931535367427</v>
      </c>
      <c r="C465" s="1">
        <f>'r_in_502a.02 winter impacts'!C213</f>
        <v>1.1288151069128701E-2</v>
      </c>
      <c r="D465" s="1" t="str">
        <f>'r_in_502a.02 winter impacts'!D213</f>
        <v>tou_period_fMid-Peak:participant:cpp_dum:picnic_engage_dummy</v>
      </c>
      <c r="E465" s="1" t="str">
        <f>'r_in_502a.02 winter impacts'!E213</f>
        <v>Winter</v>
      </c>
      <c r="F465" s="1" t="str">
        <f>'r_in_502a.02 winter impacts'!F213</f>
        <v>Parts_CPP_CPP/RT_Conts_RCT_picnic</v>
      </c>
      <c r="G465" s="1">
        <f>'r_in_502a.02 winter impacts'!G213</f>
        <v>14</v>
      </c>
      <c r="H465" s="1">
        <f>'r_in_502a.02 winter impacts'!H213</f>
        <v>1.64485701228462</v>
      </c>
      <c r="I465" s="1">
        <f>'r_in_502a.02 winter impacts'!I213</f>
        <v>0.78941875136563699</v>
      </c>
      <c r="J465" s="1" t="str">
        <f>'r_in_502a.02 winter impacts'!J213</f>
        <v>Mid-Peak</v>
      </c>
      <c r="K465" s="1" t="str">
        <f>'r_in_502a.02 winter impacts'!K213</f>
        <v>picnic_engage_dummy</v>
      </c>
      <c r="L465" s="1" t="str">
        <f>'r_in_502a.02 winter impacts'!L213</f>
        <v>picnic</v>
      </c>
      <c r="N465" s="1" t="str">
        <f t="shared" si="22"/>
        <v>picnic</v>
      </c>
      <c r="O465" s="1" t="str">
        <f t="shared" si="23"/>
        <v>Parts_CPP_CPP/RT_Conts_RCT</v>
      </c>
      <c r="Q465" s="1" t="str">
        <f t="shared" si="21"/>
        <v>picnic_Parts_CPP_CPP/RT_Conts_RCT_Winter_picnic_engage_dummy_picnic_Mid-Peak</v>
      </c>
    </row>
    <row r="466" spans="1:17" x14ac:dyDescent="0.2">
      <c r="A466" s="1">
        <f>'r_in_502a.02 winter impacts'!A214</f>
        <v>0.97823200836413304</v>
      </c>
      <c r="B466" s="1">
        <f>'r_in_502a.02 winter impacts'!B214</f>
        <v>1.66391939580115</v>
      </c>
      <c r="C466" s="1">
        <f>'r_in_502a.02 winter impacts'!C214</f>
        <v>0.55659414603041801</v>
      </c>
      <c r="D466" s="1" t="str">
        <f>'r_in_502a.02 winter impacts'!D214</f>
        <v>tou_period_fOff-Peak:participant:cpp_dum:picnic_engage_dummy</v>
      </c>
      <c r="E466" s="1" t="str">
        <f>'r_in_502a.02 winter impacts'!E214</f>
        <v>Winter</v>
      </c>
      <c r="F466" s="1" t="str">
        <f>'r_in_502a.02 winter impacts'!F214</f>
        <v>Parts_CPP_CPP/RT_Conts_RCT_picnic</v>
      </c>
      <c r="G466" s="1">
        <f>'r_in_502a.02 winter impacts'!G214</f>
        <v>14</v>
      </c>
      <c r="H466" s="1">
        <f>'r_in_502a.02 winter impacts'!H214</f>
        <v>1.64485701228462</v>
      </c>
      <c r="I466" s="1">
        <f>'r_in_502a.02 winter impacts'!I214</f>
        <v>2.7369094860599099</v>
      </c>
      <c r="J466" s="1" t="str">
        <f>'r_in_502a.02 winter impacts'!J214</f>
        <v>Off-Peak</v>
      </c>
      <c r="K466" s="1" t="str">
        <f>'r_in_502a.02 winter impacts'!K214</f>
        <v>picnic_engage_dummy</v>
      </c>
      <c r="L466" s="1" t="str">
        <f>'r_in_502a.02 winter impacts'!L214</f>
        <v>picnic</v>
      </c>
      <c r="N466" s="1" t="str">
        <f t="shared" si="22"/>
        <v>picnic</v>
      </c>
      <c r="O466" s="1" t="str">
        <f t="shared" si="23"/>
        <v>Parts_CPP_CPP/RT_Conts_RCT</v>
      </c>
      <c r="Q466" s="1" t="str">
        <f t="shared" si="21"/>
        <v>picnic_Parts_CPP_CPP/RT_Conts_RCT_Winter_picnic_engage_dummy_picnic_Off-Peak</v>
      </c>
    </row>
    <row r="467" spans="1:17" x14ac:dyDescent="0.2">
      <c r="A467" s="1">
        <f>'r_in_502a.02 winter impacts'!A215</f>
        <v>-0.62171703221478802</v>
      </c>
      <c r="B467" s="1">
        <f>'r_in_502a.02 winter impacts'!B215</f>
        <v>0.288232931231791</v>
      </c>
      <c r="C467" s="1">
        <f>'r_in_502a.02 winter impacts'!C215</f>
        <v>3.1006570686304798E-2</v>
      </c>
      <c r="D467" s="1" t="str">
        <f>'r_in_502a.02 winter impacts'!D215</f>
        <v>tou_period_fOn-Peak:participant:cpp_dum:picnic_engage_dummy</v>
      </c>
      <c r="E467" s="1" t="str">
        <f>'r_in_502a.02 winter impacts'!E215</f>
        <v>Winter</v>
      </c>
      <c r="F467" s="1" t="str">
        <f>'r_in_502a.02 winter impacts'!F215</f>
        <v>Parts_CPP_CPP/RT_Conts_RCT_picnic</v>
      </c>
      <c r="G467" s="1">
        <f>'r_in_502a.02 winter impacts'!G215</f>
        <v>14</v>
      </c>
      <c r="H467" s="1">
        <f>'r_in_502a.02 winter impacts'!H215</f>
        <v>1.64485701228462</v>
      </c>
      <c r="I467" s="1">
        <f>'r_in_502a.02 winter impacts'!I215</f>
        <v>0.47410195810796102</v>
      </c>
      <c r="J467" s="1" t="str">
        <f>'r_in_502a.02 winter impacts'!J215</f>
        <v>On-Peak</v>
      </c>
      <c r="K467" s="1" t="str">
        <f>'r_in_502a.02 winter impacts'!K215</f>
        <v>picnic_engage_dummy</v>
      </c>
      <c r="L467" s="1" t="str">
        <f>'r_in_502a.02 winter impacts'!L215</f>
        <v>picnic</v>
      </c>
      <c r="N467" s="1" t="str">
        <f t="shared" si="22"/>
        <v>picnic</v>
      </c>
      <c r="O467" s="1" t="str">
        <f t="shared" si="23"/>
        <v>Parts_CPP_CPP/RT_Conts_RCT</v>
      </c>
      <c r="Q467" s="1" t="str">
        <f t="shared" si="21"/>
        <v>picnic_Parts_CPP_CPP/RT_Conts_RCT_Winter_picnic_engage_dummy_picnic_On-Peak</v>
      </c>
    </row>
    <row r="468" spans="1:17" x14ac:dyDescent="0.2">
      <c r="A468" s="1">
        <f>'r_in_502a.02 winter impacts'!A216</f>
        <v>-0.90086159409644695</v>
      </c>
      <c r="B468" s="1">
        <f>'r_in_502a.02 winter impacts'!B216</f>
        <v>0.43171599231355101</v>
      </c>
      <c r="C468" s="1">
        <f>'r_in_502a.02 winter impacts'!C216</f>
        <v>3.6915857585577402E-2</v>
      </c>
      <c r="D468" s="1" t="str">
        <f>'r_in_502a.02 winter impacts'!D216</f>
        <v>tou_period_fWeekend Off-Peak:participant:cpp_dum:picnic_engage_dummy</v>
      </c>
      <c r="E468" s="1" t="str">
        <f>'r_in_502a.02 winter impacts'!E216</f>
        <v>Winter</v>
      </c>
      <c r="F468" s="1" t="str">
        <f>'r_in_502a.02 winter impacts'!F216</f>
        <v>Parts_CPP_CPP/RT_Conts_RCT_picnic</v>
      </c>
      <c r="G468" s="1">
        <f>'r_in_502a.02 winter impacts'!G216</f>
        <v>14</v>
      </c>
      <c r="H468" s="1">
        <f>'r_in_502a.02 winter impacts'!H216</f>
        <v>1.64485701228462</v>
      </c>
      <c r="I468" s="1">
        <f>'r_in_502a.02 winter impacts'!I216</f>
        <v>0.71011107727235701</v>
      </c>
      <c r="J468" s="1" t="str">
        <f>'r_in_502a.02 winter impacts'!J216</f>
        <v>Weekend Off-Peak</v>
      </c>
      <c r="K468" s="1" t="str">
        <f>'r_in_502a.02 winter impacts'!K216</f>
        <v>picnic_engage_dummy</v>
      </c>
      <c r="L468" s="1" t="str">
        <f>'r_in_502a.02 winter impacts'!L216</f>
        <v>picnic</v>
      </c>
      <c r="N468" s="1" t="str">
        <f t="shared" si="22"/>
        <v>picnic</v>
      </c>
      <c r="O468" s="1" t="str">
        <f t="shared" si="23"/>
        <v>Parts_CPP_CPP/RT_Conts_RCT</v>
      </c>
      <c r="Q468" s="1" t="str">
        <f t="shared" si="21"/>
        <v>picnic_Parts_CPP_CPP/RT_Conts_RCT_Winter_picnic_engage_dummy_picnic_Weekend Off-Peak</v>
      </c>
    </row>
    <row r="469" spans="1:17" x14ac:dyDescent="0.2">
      <c r="A469" s="1">
        <f>'r_in_502a.02 winter impacts'!A217</f>
        <v>-1.1625308027082399</v>
      </c>
      <c r="B469" s="1">
        <f>'r_in_502a.02 winter impacts'!B217</f>
        <v>0.48221464808858799</v>
      </c>
      <c r="C469" s="1">
        <f>'r_in_502a.02 winter impacts'!C217</f>
        <v>1.5917273015814502E-2</v>
      </c>
      <c r="D469" s="1" t="str">
        <f>'r_in_502a.02 winter impacts'!D217</f>
        <v>total_attendee_impact_picnic</v>
      </c>
      <c r="E469" s="1" t="str">
        <f>'r_in_502a.02 winter impacts'!E217</f>
        <v>Winter</v>
      </c>
      <c r="F469" s="1" t="str">
        <f>'r_in_502a.02 winter impacts'!F217</f>
        <v>Parts_CPP_CPP/RT_Conts_RCT_picnic</v>
      </c>
      <c r="G469" s="1">
        <f>'r_in_502a.02 winter impacts'!G217</f>
        <v>14</v>
      </c>
      <c r="H469" s="1">
        <f>'r_in_502a.02 winter impacts'!H217</f>
        <v>1.64485701228462</v>
      </c>
      <c r="I469" s="1">
        <f>'r_in_502a.02 winter impacts'!I217</f>
        <v>0.79317414533487396</v>
      </c>
      <c r="J469" s="1" t="str">
        <f>'r_in_502a.02 winter impacts'!J217</f>
        <v>Mid-Peak</v>
      </c>
      <c r="K469" s="1" t="str">
        <f>'r_in_502a.02 winter impacts'!K217</f>
        <v>Combined Impact</v>
      </c>
      <c r="L469" s="1" t="str">
        <f>'r_in_502a.02 winter impacts'!L217</f>
        <v>picnic</v>
      </c>
      <c r="N469" s="1" t="str">
        <f t="shared" si="22"/>
        <v>picnic</v>
      </c>
      <c r="O469" s="1" t="str">
        <f t="shared" si="23"/>
        <v>Parts_CPP_CPP/RT_Conts_RCT</v>
      </c>
      <c r="Q469" s="1" t="str">
        <f t="shared" si="21"/>
        <v>picnic_Parts_CPP_CPP/RT_Conts_RCT_Winter_Combined Impact_picnic_Mid-Peak</v>
      </c>
    </row>
    <row r="470" spans="1:17" x14ac:dyDescent="0.2">
      <c r="A470" s="1">
        <f>'r_in_502a.02 winter impacts'!A218</f>
        <v>1.1608222296064299</v>
      </c>
      <c r="B470" s="1">
        <f>'r_in_502a.02 winter impacts'!B218</f>
        <v>1.66592640433155</v>
      </c>
      <c r="C470" s="1">
        <f>'r_in_502a.02 winter impacts'!C218</f>
        <v>0.48592655596809298</v>
      </c>
      <c r="D470" s="1" t="str">
        <f>'r_in_502a.02 winter impacts'!D218</f>
        <v>total_attendee_impact_picnic</v>
      </c>
      <c r="E470" s="1" t="str">
        <f>'r_in_502a.02 winter impacts'!E218</f>
        <v>Winter</v>
      </c>
      <c r="F470" s="1" t="str">
        <f>'r_in_502a.02 winter impacts'!F218</f>
        <v>Parts_CPP_CPP/RT_Conts_RCT_picnic</v>
      </c>
      <c r="G470" s="1">
        <f>'r_in_502a.02 winter impacts'!G218</f>
        <v>14</v>
      </c>
      <c r="H470" s="1">
        <f>'r_in_502a.02 winter impacts'!H218</f>
        <v>1.64485701228462</v>
      </c>
      <c r="I470" s="1">
        <f>'r_in_502a.02 winter impacts'!I218</f>
        <v>2.74021072811485</v>
      </c>
      <c r="J470" s="1" t="str">
        <f>'r_in_502a.02 winter impacts'!J218</f>
        <v>Off-Peak</v>
      </c>
      <c r="K470" s="1" t="str">
        <f>'r_in_502a.02 winter impacts'!K218</f>
        <v>Combined Impact</v>
      </c>
      <c r="L470" s="1" t="str">
        <f>'r_in_502a.02 winter impacts'!L218</f>
        <v>picnic</v>
      </c>
      <c r="N470" s="1" t="str">
        <f t="shared" si="22"/>
        <v>picnic</v>
      </c>
      <c r="O470" s="1" t="str">
        <f t="shared" si="23"/>
        <v>Parts_CPP_CPP/RT_Conts_RCT</v>
      </c>
      <c r="Q470" s="1" t="str">
        <f t="shared" si="21"/>
        <v>picnic_Parts_CPP_CPP/RT_Conts_RCT_Winter_Combined Impact_picnic_Off-Peak</v>
      </c>
    </row>
    <row r="471" spans="1:17" x14ac:dyDescent="0.2">
      <c r="A471" s="1">
        <f>'r_in_502a.02 winter impacts'!A219</f>
        <v>-0.72240000469635701</v>
      </c>
      <c r="B471" s="1">
        <f>'r_in_502a.02 winter impacts'!B219</f>
        <v>0.29091549741053502</v>
      </c>
      <c r="C471" s="1">
        <f>'r_in_502a.02 winter impacts'!C219</f>
        <v>1.3021327923086299E-2</v>
      </c>
      <c r="D471" s="1" t="str">
        <f>'r_in_502a.02 winter impacts'!D219</f>
        <v>total_attendee_impact_picnic</v>
      </c>
      <c r="E471" s="1" t="str">
        <f>'r_in_502a.02 winter impacts'!E219</f>
        <v>Winter</v>
      </c>
      <c r="F471" s="1" t="str">
        <f>'r_in_502a.02 winter impacts'!F219</f>
        <v>Parts_CPP_CPP/RT_Conts_RCT_picnic</v>
      </c>
      <c r="G471" s="1">
        <f>'r_in_502a.02 winter impacts'!G219</f>
        <v>14</v>
      </c>
      <c r="H471" s="1">
        <f>'r_in_502a.02 winter impacts'!H219</f>
        <v>1.64485701228462</v>
      </c>
      <c r="I471" s="1">
        <f>'r_in_502a.02 winter impacts'!I219</f>
        <v>0.478514395897987</v>
      </c>
      <c r="J471" s="1" t="str">
        <f>'r_in_502a.02 winter impacts'!J219</f>
        <v>On-Peak</v>
      </c>
      <c r="K471" s="1" t="str">
        <f>'r_in_502a.02 winter impacts'!K219</f>
        <v>Combined Impact</v>
      </c>
      <c r="L471" s="1" t="str">
        <f>'r_in_502a.02 winter impacts'!L219</f>
        <v>picnic</v>
      </c>
      <c r="N471" s="1" t="str">
        <f t="shared" si="22"/>
        <v>picnic</v>
      </c>
      <c r="O471" s="1" t="str">
        <f t="shared" si="23"/>
        <v>Parts_CPP_CPP/RT_Conts_RCT</v>
      </c>
      <c r="Q471" s="1" t="str">
        <f t="shared" si="21"/>
        <v>picnic_Parts_CPP_CPP/RT_Conts_RCT_Winter_Combined Impact_picnic_On-Peak</v>
      </c>
    </row>
    <row r="472" spans="1:17" x14ac:dyDescent="0.2">
      <c r="A472" s="1">
        <f>'r_in_502a.02 winter impacts'!A220</f>
        <v>-0.498783315585766</v>
      </c>
      <c r="B472" s="1">
        <f>'r_in_502a.02 winter impacts'!B220</f>
        <v>0.47668933911223699</v>
      </c>
      <c r="C472" s="1">
        <f>'r_in_502a.02 winter impacts'!C220</f>
        <v>0.295400586497507</v>
      </c>
      <c r="D472" s="1" t="str">
        <f>'r_in_502a.02 winter impacts'!D220</f>
        <v>total_attendee_impact_picnic</v>
      </c>
      <c r="E472" s="1" t="str">
        <f>'r_in_502a.02 winter impacts'!E220</f>
        <v>Winter</v>
      </c>
      <c r="F472" s="1" t="str">
        <f>'r_in_502a.02 winter impacts'!F220</f>
        <v>Parts_CPP_CPP/RT_Conts_RCT_picnic</v>
      </c>
      <c r="G472" s="1">
        <f>'r_in_502a.02 winter impacts'!G220</f>
        <v>14</v>
      </c>
      <c r="H472" s="1">
        <f>'r_in_502a.02 winter impacts'!H220</f>
        <v>1.64485701228462</v>
      </c>
      <c r="I472" s="1">
        <f>'r_in_502a.02 winter impacts'!I220</f>
        <v>0.78408580212008505</v>
      </c>
      <c r="J472" s="1" t="str">
        <f>'r_in_502a.02 winter impacts'!J220</f>
        <v>Weekend Off-Peak</v>
      </c>
      <c r="K472" s="1" t="str">
        <f>'r_in_502a.02 winter impacts'!K220</f>
        <v>Combined Impact</v>
      </c>
      <c r="L472" s="1" t="str">
        <f>'r_in_502a.02 winter impacts'!L220</f>
        <v>picnic</v>
      </c>
      <c r="N472" s="1" t="str">
        <f t="shared" si="22"/>
        <v>picnic</v>
      </c>
      <c r="O472" s="1" t="str">
        <f t="shared" si="23"/>
        <v>Parts_CPP_CPP/RT_Conts_RCT</v>
      </c>
      <c r="Q472" s="1" t="str">
        <f t="shared" si="21"/>
        <v>picnic_Parts_CPP_CPP/RT_Conts_RCT_Winter_Combined Impact_picnic_Weekend Off-Peak</v>
      </c>
    </row>
    <row r="473" spans="1:17" x14ac:dyDescent="0.2">
      <c r="A473" s="1">
        <f>'r_in_502a.02 winter impacts'!A221</f>
        <v>0.112477762100718</v>
      </c>
      <c r="B473" s="1">
        <f>'r_in_502a.02 winter impacts'!B221</f>
        <v>0.10419260792096501</v>
      </c>
      <c r="C473" s="1">
        <f>'r_in_502a.02 winter impacts'!C221</f>
        <v>0.280357596233335</v>
      </c>
      <c r="D473" s="1" t="str">
        <f>'r_in_502a.02 winter impacts'!D221</f>
        <v>tou_period_fMid-Peak:participant:cpp_dum</v>
      </c>
      <c r="E473" s="1" t="str">
        <f>'r_in_502a.02 winter impacts'!E221</f>
        <v>Winter</v>
      </c>
      <c r="F473" s="1" t="str">
        <f>'r_in_502a.02 winter impacts'!F221</f>
        <v>Parts_CPP_CPP/RT_Conts_RCT_all</v>
      </c>
      <c r="G473" s="1">
        <f>'r_in_502a.02 winter impacts'!G221</f>
        <v>15</v>
      </c>
      <c r="H473" s="1">
        <f>'r_in_502a.02 winter impacts'!H221</f>
        <v>1.64485701237488</v>
      </c>
      <c r="I473" s="1">
        <f>'r_in_502a.02 winter impacts'!I221</f>
        <v>0.17138194177642499</v>
      </c>
      <c r="J473" s="1" t="str">
        <f>'r_in_502a.02 winter impacts'!J221</f>
        <v>Mid-Peak</v>
      </c>
      <c r="K473" s="1" t="str">
        <f>'r_in_502a.02 winter impacts'!K221</f>
        <v>Base Impact</v>
      </c>
      <c r="L473" s="1" t="str">
        <f>'r_in_502a.02 winter impacts'!L221</f>
        <v>no_event</v>
      </c>
      <c r="N473" s="1" t="str">
        <f t="shared" si="22"/>
        <v>all</v>
      </c>
      <c r="O473" s="1" t="str">
        <f t="shared" si="23"/>
        <v>Parts_CPP_CPP/RT_Conts_RCT</v>
      </c>
      <c r="Q473" s="1" t="str">
        <f t="shared" si="21"/>
        <v>all_Parts_CPP_CPP/RT_Conts_RCT_Winter_Base Impact_no_event_Mid-Peak</v>
      </c>
    </row>
    <row r="474" spans="1:17" x14ac:dyDescent="0.2">
      <c r="A474" s="1">
        <f>'r_in_502a.02 winter impacts'!A222</f>
        <v>0.20087011064860699</v>
      </c>
      <c r="B474" s="1">
        <f>'r_in_502a.02 winter impacts'!B222</f>
        <v>0.20242834342395</v>
      </c>
      <c r="C474" s="1">
        <f>'r_in_502a.02 winter impacts'!C222</f>
        <v>0.32105061540948998</v>
      </c>
      <c r="D474" s="1" t="str">
        <f>'r_in_502a.02 winter impacts'!D222</f>
        <v>tou_period_fOff-Peak:participant:cpp_dum</v>
      </c>
      <c r="E474" s="1" t="str">
        <f>'r_in_502a.02 winter impacts'!E222</f>
        <v>Winter</v>
      </c>
      <c r="F474" s="1" t="str">
        <f>'r_in_502a.02 winter impacts'!F222</f>
        <v>Parts_CPP_CPP/RT_Conts_RCT_all</v>
      </c>
      <c r="G474" s="1">
        <f>'r_in_502a.02 winter impacts'!G222</f>
        <v>15</v>
      </c>
      <c r="H474" s="1">
        <f>'r_in_502a.02 winter impacts'!H222</f>
        <v>1.64485701237488</v>
      </c>
      <c r="I474" s="1">
        <f>'r_in_502a.02 winter impacts'!I222</f>
        <v>0.33296568018431399</v>
      </c>
      <c r="J474" s="1" t="str">
        <f>'r_in_502a.02 winter impacts'!J222</f>
        <v>Off-Peak</v>
      </c>
      <c r="K474" s="1" t="str">
        <f>'r_in_502a.02 winter impacts'!K222</f>
        <v>Base Impact</v>
      </c>
      <c r="L474" s="1" t="str">
        <f>'r_in_502a.02 winter impacts'!L222</f>
        <v>no_event</v>
      </c>
      <c r="N474" s="1" t="str">
        <f t="shared" si="22"/>
        <v>all</v>
      </c>
      <c r="O474" s="1" t="str">
        <f t="shared" si="23"/>
        <v>Parts_CPP_CPP/RT_Conts_RCT</v>
      </c>
      <c r="Q474" s="1" t="str">
        <f t="shared" si="21"/>
        <v>all_Parts_CPP_CPP/RT_Conts_RCT_Winter_Base Impact_no_event_Off-Peak</v>
      </c>
    </row>
    <row r="475" spans="1:17" x14ac:dyDescent="0.2">
      <c r="A475" s="1">
        <f>'r_in_502a.02 winter impacts'!A223</f>
        <v>-7.7175683685195298E-2</v>
      </c>
      <c r="B475" s="1">
        <f>'r_in_502a.02 winter impacts'!B223</f>
        <v>0.104140446705316</v>
      </c>
      <c r="C475" s="1">
        <f>'r_in_502a.02 winter impacts'!C223</f>
        <v>0.458649505397623</v>
      </c>
      <c r="D475" s="1" t="str">
        <f>'r_in_502a.02 winter impacts'!D223</f>
        <v>tou_period_fOn-Peak:participant:cpp_dum</v>
      </c>
      <c r="E475" s="1" t="str">
        <f>'r_in_502a.02 winter impacts'!E223</f>
        <v>Winter</v>
      </c>
      <c r="F475" s="1" t="str">
        <f>'r_in_502a.02 winter impacts'!F223</f>
        <v>Parts_CPP_CPP/RT_Conts_RCT_all</v>
      </c>
      <c r="G475" s="1">
        <f>'r_in_502a.02 winter impacts'!G223</f>
        <v>15</v>
      </c>
      <c r="H475" s="1">
        <f>'r_in_502a.02 winter impacts'!H223</f>
        <v>1.64485701237488</v>
      </c>
      <c r="I475" s="1">
        <f>'r_in_502a.02 winter impacts'!I223</f>
        <v>0.171296144035091</v>
      </c>
      <c r="J475" s="1" t="str">
        <f>'r_in_502a.02 winter impacts'!J223</f>
        <v>On-Peak</v>
      </c>
      <c r="K475" s="1" t="str">
        <f>'r_in_502a.02 winter impacts'!K223</f>
        <v>Base Impact</v>
      </c>
      <c r="L475" s="1" t="str">
        <f>'r_in_502a.02 winter impacts'!L223</f>
        <v>no_event</v>
      </c>
      <c r="N475" s="1" t="str">
        <f t="shared" si="22"/>
        <v>all</v>
      </c>
      <c r="O475" s="1" t="str">
        <f t="shared" si="23"/>
        <v>Parts_CPP_CPP/RT_Conts_RCT</v>
      </c>
      <c r="Q475" s="1" t="str">
        <f t="shared" si="21"/>
        <v>all_Parts_CPP_CPP/RT_Conts_RCT_Winter_Base Impact_no_event_On-Peak</v>
      </c>
    </row>
    <row r="476" spans="1:17" x14ac:dyDescent="0.2">
      <c r="A476" s="1">
        <f>'r_in_502a.02 winter impacts'!A224</f>
        <v>0.52559595449472796</v>
      </c>
      <c r="B476" s="1">
        <f>'r_in_502a.02 winter impacts'!B224</f>
        <v>0.39170478179429702</v>
      </c>
      <c r="C476" s="1">
        <f>'r_in_502a.02 winter impacts'!C224</f>
        <v>0.17965616526241601</v>
      </c>
      <c r="D476" s="1" t="str">
        <f>'r_in_502a.02 winter impacts'!D224</f>
        <v>tou_period_fWeekend Off-Peak:participant:cpp_dum</v>
      </c>
      <c r="E476" s="1" t="str">
        <f>'r_in_502a.02 winter impacts'!E224</f>
        <v>Winter</v>
      </c>
      <c r="F476" s="1" t="str">
        <f>'r_in_502a.02 winter impacts'!F224</f>
        <v>Parts_CPP_CPP/RT_Conts_RCT_all</v>
      </c>
      <c r="G476" s="1">
        <f>'r_in_502a.02 winter impacts'!G224</f>
        <v>15</v>
      </c>
      <c r="H476" s="1">
        <f>'r_in_502a.02 winter impacts'!H224</f>
        <v>1.64485701237488</v>
      </c>
      <c r="I476" s="1">
        <f>'r_in_502a.02 winter impacts'!I224</f>
        <v>0.64429835711511996</v>
      </c>
      <c r="J476" s="1" t="str">
        <f>'r_in_502a.02 winter impacts'!J224</f>
        <v>Weekend Off-Peak</v>
      </c>
      <c r="K476" s="1" t="str">
        <f>'r_in_502a.02 winter impacts'!K224</f>
        <v>Base Impact</v>
      </c>
      <c r="L476" s="1" t="str">
        <f>'r_in_502a.02 winter impacts'!L224</f>
        <v>no_event</v>
      </c>
      <c r="N476" s="1" t="str">
        <f t="shared" si="22"/>
        <v>all</v>
      </c>
      <c r="O476" s="1" t="str">
        <f t="shared" si="23"/>
        <v>Parts_CPP_CPP/RT_Conts_RCT</v>
      </c>
      <c r="Q476" s="1" t="str">
        <f t="shared" si="21"/>
        <v>all_Parts_CPP_CPP/RT_Conts_RCT_Winter_Base Impact_no_event_Weekend Off-Peak</v>
      </c>
    </row>
    <row r="477" spans="1:17" x14ac:dyDescent="0.2">
      <c r="A477" s="1">
        <f>'r_in_502a.02 winter impacts'!A225</f>
        <v>-0.42550969526650001</v>
      </c>
      <c r="B477" s="1">
        <f>'r_in_502a.02 winter impacts'!B225</f>
        <v>0.28082841927760999</v>
      </c>
      <c r="C477" s="1">
        <f>'r_in_502a.02 winter impacts'!C225</f>
        <v>0.12972384066773601</v>
      </c>
      <c r="D477" s="1" t="str">
        <f>'r_in_502a.02 winter impacts'!D225</f>
        <v>tou_period_fMid-Peak:participant:cpp_dum:focus_grp_engage_dummy</v>
      </c>
      <c r="E477" s="1" t="str">
        <f>'r_in_502a.02 winter impacts'!E225</f>
        <v>Winter</v>
      </c>
      <c r="F477" s="1" t="str">
        <f>'r_in_502a.02 winter impacts'!F225</f>
        <v>Parts_CPP_CPP/RT_Conts_RCT_all</v>
      </c>
      <c r="G477" s="1">
        <f>'r_in_502a.02 winter impacts'!G225</f>
        <v>15</v>
      </c>
      <c r="H477" s="1">
        <f>'r_in_502a.02 winter impacts'!H225</f>
        <v>1.64485701237488</v>
      </c>
      <c r="I477" s="1">
        <f>'r_in_502a.02 winter impacts'!I225</f>
        <v>0.46192259472292901</v>
      </c>
      <c r="J477" s="1" t="str">
        <f>'r_in_502a.02 winter impacts'!J225</f>
        <v>Mid-Peak</v>
      </c>
      <c r="K477" s="1" t="str">
        <f>'r_in_502a.02 winter impacts'!K225</f>
        <v>focus_grp_engage_dummy</v>
      </c>
      <c r="L477" s="1" t="str">
        <f>'r_in_502a.02 winter impacts'!L225</f>
        <v>focus_grp</v>
      </c>
      <c r="N477" s="1" t="str">
        <f t="shared" si="22"/>
        <v>all</v>
      </c>
      <c r="O477" s="1" t="str">
        <f t="shared" si="23"/>
        <v>Parts_CPP_CPP/RT_Conts_RCT</v>
      </c>
      <c r="Q477" s="1" t="str">
        <f t="shared" si="21"/>
        <v>all_Parts_CPP_CPP/RT_Conts_RCT_Winter_focus_grp_engage_dummy_focus_grp_Mid-Peak</v>
      </c>
    </row>
    <row r="478" spans="1:17" x14ac:dyDescent="0.2">
      <c r="A478" s="1">
        <f>'r_in_502a.02 winter impacts'!A226</f>
        <v>-1.0286303529574099</v>
      </c>
      <c r="B478" s="1">
        <f>'r_in_502a.02 winter impacts'!B226</f>
        <v>0.58265941540959298</v>
      </c>
      <c r="C478" s="1">
        <f>'r_in_502a.02 winter impacts'!C226</f>
        <v>7.7496255268379693E-2</v>
      </c>
      <c r="D478" s="1" t="str">
        <f>'r_in_502a.02 winter impacts'!D226</f>
        <v>tou_period_fOff-Peak:participant:cpp_dum:focus_grp_engage_dummy</v>
      </c>
      <c r="E478" s="1" t="str">
        <f>'r_in_502a.02 winter impacts'!E226</f>
        <v>Winter</v>
      </c>
      <c r="F478" s="1" t="str">
        <f>'r_in_502a.02 winter impacts'!F226</f>
        <v>Parts_CPP_CPP/RT_Conts_RCT_all</v>
      </c>
      <c r="G478" s="1">
        <f>'r_in_502a.02 winter impacts'!G226</f>
        <v>15</v>
      </c>
      <c r="H478" s="1">
        <f>'r_in_502a.02 winter impacts'!H226</f>
        <v>1.64485701237488</v>
      </c>
      <c r="I478" s="1">
        <f>'r_in_502a.02 winter impacts'!I226</f>
        <v>0.95839142526271504</v>
      </c>
      <c r="J478" s="1" t="str">
        <f>'r_in_502a.02 winter impacts'!J226</f>
        <v>Off-Peak</v>
      </c>
      <c r="K478" s="1" t="str">
        <f>'r_in_502a.02 winter impacts'!K226</f>
        <v>focus_grp_engage_dummy</v>
      </c>
      <c r="L478" s="1" t="str">
        <f>'r_in_502a.02 winter impacts'!L226</f>
        <v>focus_grp</v>
      </c>
      <c r="N478" s="1" t="str">
        <f t="shared" si="22"/>
        <v>all</v>
      </c>
      <c r="O478" s="1" t="str">
        <f t="shared" si="23"/>
        <v>Parts_CPP_CPP/RT_Conts_RCT</v>
      </c>
      <c r="Q478" s="1" t="str">
        <f t="shared" si="21"/>
        <v>all_Parts_CPP_CPP/RT_Conts_RCT_Winter_focus_grp_engage_dummy_focus_grp_Off-Peak</v>
      </c>
    </row>
    <row r="479" spans="1:17" x14ac:dyDescent="0.2">
      <c r="A479" s="1">
        <f>'r_in_502a.02 winter impacts'!A227</f>
        <v>-0.47681981736235202</v>
      </c>
      <c r="B479" s="1">
        <f>'r_in_502a.02 winter impacts'!B227</f>
        <v>0.29600190678560301</v>
      </c>
      <c r="C479" s="1">
        <f>'r_in_502a.02 winter impacts'!C227</f>
        <v>0.10720933139816401</v>
      </c>
      <c r="D479" s="1" t="str">
        <f>'r_in_502a.02 winter impacts'!D227</f>
        <v>tou_period_fOn-Peak:participant:cpp_dum:focus_grp_engage_dummy</v>
      </c>
      <c r="E479" s="1" t="str">
        <f>'r_in_502a.02 winter impacts'!E227</f>
        <v>Winter</v>
      </c>
      <c r="F479" s="1" t="str">
        <f>'r_in_502a.02 winter impacts'!F227</f>
        <v>Parts_CPP_CPP/RT_Conts_RCT_all</v>
      </c>
      <c r="G479" s="1">
        <f>'r_in_502a.02 winter impacts'!G227</f>
        <v>15</v>
      </c>
      <c r="H479" s="1">
        <f>'r_in_502a.02 winter impacts'!H227</f>
        <v>1.64485701237488</v>
      </c>
      <c r="I479" s="1">
        <f>'r_in_502a.02 winter impacts'!I227</f>
        <v>0.486880812052634</v>
      </c>
      <c r="J479" s="1" t="str">
        <f>'r_in_502a.02 winter impacts'!J227</f>
        <v>On-Peak</v>
      </c>
      <c r="K479" s="1" t="str">
        <f>'r_in_502a.02 winter impacts'!K227</f>
        <v>focus_grp_engage_dummy</v>
      </c>
      <c r="L479" s="1" t="str">
        <f>'r_in_502a.02 winter impacts'!L227</f>
        <v>focus_grp</v>
      </c>
      <c r="N479" s="1" t="str">
        <f t="shared" si="22"/>
        <v>all</v>
      </c>
      <c r="O479" s="1" t="str">
        <f t="shared" si="23"/>
        <v>Parts_CPP_CPP/RT_Conts_RCT</v>
      </c>
      <c r="Q479" s="1" t="str">
        <f t="shared" si="21"/>
        <v>all_Parts_CPP_CPP/RT_Conts_RCT_Winter_focus_grp_engage_dummy_focus_grp_On-Peak</v>
      </c>
    </row>
    <row r="480" spans="1:17" x14ac:dyDescent="0.2">
      <c r="A480" s="1">
        <f>'r_in_502a.02 winter impacts'!A228</f>
        <v>-1.77771271357966</v>
      </c>
      <c r="B480" s="1">
        <f>'r_in_502a.02 winter impacts'!B228</f>
        <v>1.1047801620453901</v>
      </c>
      <c r="C480" s="1">
        <f>'r_in_502a.02 winter impacts'!C228</f>
        <v>0.107593010739284</v>
      </c>
      <c r="D480" s="1" t="str">
        <f>'r_in_502a.02 winter impacts'!D228</f>
        <v>tou_period_fWeekend Off-Peak:participant:cpp_dum:focus_grp_engage_dummy</v>
      </c>
      <c r="E480" s="1" t="str">
        <f>'r_in_502a.02 winter impacts'!E228</f>
        <v>Winter</v>
      </c>
      <c r="F480" s="1" t="str">
        <f>'r_in_502a.02 winter impacts'!F228</f>
        <v>Parts_CPP_CPP/RT_Conts_RCT_all</v>
      </c>
      <c r="G480" s="1">
        <f>'r_in_502a.02 winter impacts'!G228</f>
        <v>15</v>
      </c>
      <c r="H480" s="1">
        <f>'r_in_502a.02 winter impacts'!H228</f>
        <v>1.64485701237488</v>
      </c>
      <c r="I480" s="1">
        <f>'r_in_502a.02 winter impacts'!I228</f>
        <v>1.8172053966730199</v>
      </c>
      <c r="J480" s="1" t="str">
        <f>'r_in_502a.02 winter impacts'!J228</f>
        <v>Weekend Off-Peak</v>
      </c>
      <c r="K480" s="1" t="str">
        <f>'r_in_502a.02 winter impacts'!K228</f>
        <v>focus_grp_engage_dummy</v>
      </c>
      <c r="L480" s="1" t="str">
        <f>'r_in_502a.02 winter impacts'!L228</f>
        <v>focus_grp</v>
      </c>
      <c r="N480" s="1" t="str">
        <f t="shared" si="22"/>
        <v>all</v>
      </c>
      <c r="O480" s="1" t="str">
        <f t="shared" si="23"/>
        <v>Parts_CPP_CPP/RT_Conts_RCT</v>
      </c>
      <c r="Q480" s="1" t="str">
        <f t="shared" si="21"/>
        <v>all_Parts_CPP_CPP/RT_Conts_RCT_Winter_focus_grp_engage_dummy_focus_grp_Weekend Off-Peak</v>
      </c>
    </row>
    <row r="481" spans="1:17" x14ac:dyDescent="0.2">
      <c r="A481" s="1">
        <f>'r_in_502a.02 winter impacts'!A229</f>
        <v>-9.1729556891093994E-2</v>
      </c>
      <c r="B481" s="1">
        <f>'r_in_502a.02 winter impacts'!B229</f>
        <v>0.17529063123423699</v>
      </c>
      <c r="C481" s="1">
        <f>'r_in_502a.02 winter impacts'!C229</f>
        <v>0.60076587941303505</v>
      </c>
      <c r="D481" s="1" t="str">
        <f>'r_in_502a.02 winter impacts'!D229</f>
        <v>tou_period_fMid-Peak:participant:cpp_dum:ko_breakfast_engage_dummy</v>
      </c>
      <c r="E481" s="1" t="str">
        <f>'r_in_502a.02 winter impacts'!E229</f>
        <v>Winter</v>
      </c>
      <c r="F481" s="1" t="str">
        <f>'r_in_502a.02 winter impacts'!F229</f>
        <v>Parts_CPP_CPP/RT_Conts_RCT_all</v>
      </c>
      <c r="G481" s="1">
        <f>'r_in_502a.02 winter impacts'!G229</f>
        <v>15</v>
      </c>
      <c r="H481" s="1">
        <f>'r_in_502a.02 winter impacts'!H229</f>
        <v>1.64485701237488</v>
      </c>
      <c r="I481" s="1">
        <f>'r_in_502a.02 winter impacts'!I229</f>
        <v>0.288328023989253</v>
      </c>
      <c r="J481" s="1" t="str">
        <f>'r_in_502a.02 winter impacts'!J229</f>
        <v>Mid-Peak</v>
      </c>
      <c r="K481" s="1" t="str">
        <f>'r_in_502a.02 winter impacts'!K229</f>
        <v>ko_breakfast_engage_dummy</v>
      </c>
      <c r="L481" s="1" t="str">
        <f>'r_in_502a.02 winter impacts'!L229</f>
        <v>ko_breakfast</v>
      </c>
      <c r="N481" s="1" t="str">
        <f t="shared" si="22"/>
        <v>all</v>
      </c>
      <c r="O481" s="1" t="str">
        <f t="shared" si="23"/>
        <v>Parts_CPP_CPP/RT_Conts_RCT</v>
      </c>
      <c r="Q481" s="1" t="str">
        <f t="shared" si="21"/>
        <v>all_Parts_CPP_CPP/RT_Conts_RCT_Winter_ko_breakfast_engage_dummy_ko_breakfast_Mid-Peak</v>
      </c>
    </row>
    <row r="482" spans="1:17" x14ac:dyDescent="0.2">
      <c r="A482" s="1">
        <f>'r_in_502a.02 winter impacts'!A230</f>
        <v>0.216585455733421</v>
      </c>
      <c r="B482" s="1">
        <f>'r_in_502a.02 winter impacts'!B230</f>
        <v>0.32579752028418502</v>
      </c>
      <c r="C482" s="1">
        <f>'r_in_502a.02 winter impacts'!C230</f>
        <v>0.50618806175896203</v>
      </c>
      <c r="D482" s="1" t="str">
        <f>'r_in_502a.02 winter impacts'!D230</f>
        <v>tou_period_fOff-Peak:participant:cpp_dum:ko_breakfast_engage_dummy</v>
      </c>
      <c r="E482" s="1" t="str">
        <f>'r_in_502a.02 winter impacts'!E230</f>
        <v>Winter</v>
      </c>
      <c r="F482" s="1" t="str">
        <f>'r_in_502a.02 winter impacts'!F230</f>
        <v>Parts_CPP_CPP/RT_Conts_RCT_all</v>
      </c>
      <c r="G482" s="1">
        <f>'r_in_502a.02 winter impacts'!G230</f>
        <v>15</v>
      </c>
      <c r="H482" s="1">
        <f>'r_in_502a.02 winter impacts'!H230</f>
        <v>1.64485701237488</v>
      </c>
      <c r="I482" s="1">
        <f>'r_in_502a.02 winter impacts'!I230</f>
        <v>0.53589033585378698</v>
      </c>
      <c r="J482" s="1" t="str">
        <f>'r_in_502a.02 winter impacts'!J230</f>
        <v>Off-Peak</v>
      </c>
      <c r="K482" s="1" t="str">
        <f>'r_in_502a.02 winter impacts'!K230</f>
        <v>ko_breakfast_engage_dummy</v>
      </c>
      <c r="L482" s="1" t="str">
        <f>'r_in_502a.02 winter impacts'!L230</f>
        <v>ko_breakfast</v>
      </c>
      <c r="N482" s="1" t="str">
        <f t="shared" si="22"/>
        <v>all</v>
      </c>
      <c r="O482" s="1" t="str">
        <f t="shared" si="23"/>
        <v>Parts_CPP_CPP/RT_Conts_RCT</v>
      </c>
      <c r="Q482" s="1" t="str">
        <f t="shared" si="21"/>
        <v>all_Parts_CPP_CPP/RT_Conts_RCT_Winter_ko_breakfast_engage_dummy_ko_breakfast_Off-Peak</v>
      </c>
    </row>
    <row r="483" spans="1:17" x14ac:dyDescent="0.2">
      <c r="A483" s="1">
        <f>'r_in_502a.02 winter impacts'!A231</f>
        <v>2.0064173908592001E-2</v>
      </c>
      <c r="B483" s="1">
        <f>'r_in_502a.02 winter impacts'!B231</f>
        <v>0.140508872762443</v>
      </c>
      <c r="C483" s="1">
        <f>'r_in_502a.02 winter impacts'!C231</f>
        <v>0.88645097280535001</v>
      </c>
      <c r="D483" s="1" t="str">
        <f>'r_in_502a.02 winter impacts'!D231</f>
        <v>tou_period_fOn-Peak:participant:cpp_dum:ko_breakfast_engage_dummy</v>
      </c>
      <c r="E483" s="1" t="str">
        <f>'r_in_502a.02 winter impacts'!E231</f>
        <v>Winter</v>
      </c>
      <c r="F483" s="1" t="str">
        <f>'r_in_502a.02 winter impacts'!F231</f>
        <v>Parts_CPP_CPP/RT_Conts_RCT_all</v>
      </c>
      <c r="G483" s="1">
        <f>'r_in_502a.02 winter impacts'!G231</f>
        <v>15</v>
      </c>
      <c r="H483" s="1">
        <f>'r_in_502a.02 winter impacts'!H231</f>
        <v>1.64485701237488</v>
      </c>
      <c r="I483" s="1">
        <f>'r_in_502a.02 winter impacts'!I231</f>
        <v>0.23111700466419299</v>
      </c>
      <c r="J483" s="1" t="str">
        <f>'r_in_502a.02 winter impacts'!J231</f>
        <v>On-Peak</v>
      </c>
      <c r="K483" s="1" t="str">
        <f>'r_in_502a.02 winter impacts'!K231</f>
        <v>ko_breakfast_engage_dummy</v>
      </c>
      <c r="L483" s="1" t="str">
        <f>'r_in_502a.02 winter impacts'!L231</f>
        <v>ko_breakfast</v>
      </c>
      <c r="N483" s="1" t="str">
        <f t="shared" si="22"/>
        <v>all</v>
      </c>
      <c r="O483" s="1" t="str">
        <f t="shared" si="23"/>
        <v>Parts_CPP_CPP/RT_Conts_RCT</v>
      </c>
      <c r="Q483" s="1" t="str">
        <f t="shared" si="21"/>
        <v>all_Parts_CPP_CPP/RT_Conts_RCT_Winter_ko_breakfast_engage_dummy_ko_breakfast_On-Peak</v>
      </c>
    </row>
    <row r="484" spans="1:17" x14ac:dyDescent="0.2">
      <c r="A484" s="1">
        <f>'r_in_502a.02 winter impacts'!A232</f>
        <v>1.27470720599013E-3</v>
      </c>
      <c r="B484" s="1">
        <f>'r_in_502a.02 winter impacts'!B232</f>
        <v>0.53694720910837901</v>
      </c>
      <c r="C484" s="1">
        <f>'r_in_502a.02 winter impacts'!C232</f>
        <v>0.99810583300984301</v>
      </c>
      <c r="D484" s="1" t="str">
        <f>'r_in_502a.02 winter impacts'!D232</f>
        <v>tou_period_fWeekend Off-Peak:participant:cpp_dum:ko_breakfast_engage_dummy</v>
      </c>
      <c r="E484" s="1" t="str">
        <f>'r_in_502a.02 winter impacts'!E232</f>
        <v>Winter</v>
      </c>
      <c r="F484" s="1" t="str">
        <f>'r_in_502a.02 winter impacts'!F232</f>
        <v>Parts_CPP_CPP/RT_Conts_RCT_all</v>
      </c>
      <c r="G484" s="1">
        <f>'r_in_502a.02 winter impacts'!G232</f>
        <v>15</v>
      </c>
      <c r="H484" s="1">
        <f>'r_in_502a.02 winter impacts'!H232</f>
        <v>1.64485701237488</v>
      </c>
      <c r="I484" s="1">
        <f>'r_in_502a.02 winter impacts'!I232</f>
        <v>0.88320138217703503</v>
      </c>
      <c r="J484" s="1" t="str">
        <f>'r_in_502a.02 winter impacts'!J232</f>
        <v>Weekend Off-Peak</v>
      </c>
      <c r="K484" s="1" t="str">
        <f>'r_in_502a.02 winter impacts'!K232</f>
        <v>ko_breakfast_engage_dummy</v>
      </c>
      <c r="L484" s="1" t="str">
        <f>'r_in_502a.02 winter impacts'!L232</f>
        <v>ko_breakfast</v>
      </c>
      <c r="N484" s="1" t="str">
        <f t="shared" si="22"/>
        <v>all</v>
      </c>
      <c r="O484" s="1" t="str">
        <f t="shared" si="23"/>
        <v>Parts_CPP_CPP/RT_Conts_RCT</v>
      </c>
      <c r="Q484" s="1" t="str">
        <f t="shared" si="21"/>
        <v>all_Parts_CPP_CPP/RT_Conts_RCT_Winter_ko_breakfast_engage_dummy_ko_breakfast_Weekend Off-Peak</v>
      </c>
    </row>
    <row r="485" spans="1:17" x14ac:dyDescent="0.2">
      <c r="A485" s="1">
        <f>'r_in_502a.02 winter impacts'!A233</f>
        <v>-0.32863488312301298</v>
      </c>
      <c r="B485" s="1">
        <f>'r_in_502a.02 winter impacts'!B233</f>
        <v>0.16504294599749</v>
      </c>
      <c r="C485" s="1">
        <f>'r_in_502a.02 winter impacts'!C233</f>
        <v>4.6458595726548202E-2</v>
      </c>
      <c r="D485" s="1" t="str">
        <f>'r_in_502a.02 winter impacts'!D233</f>
        <v>tou_period_fMid-Peak:participant:cpp_dum:open_house_engage_dummy</v>
      </c>
      <c r="E485" s="1" t="str">
        <f>'r_in_502a.02 winter impacts'!E233</f>
        <v>Winter</v>
      </c>
      <c r="F485" s="1" t="str">
        <f>'r_in_502a.02 winter impacts'!F233</f>
        <v>Parts_CPP_CPP/RT_Conts_RCT_all</v>
      </c>
      <c r="G485" s="1">
        <f>'r_in_502a.02 winter impacts'!G233</f>
        <v>15</v>
      </c>
      <c r="H485" s="1">
        <f>'r_in_502a.02 winter impacts'!H233</f>
        <v>1.64485701237488</v>
      </c>
      <c r="I485" s="1">
        <f>'r_in_502a.02 winter impacts'!I233</f>
        <v>0.27147204706697903</v>
      </c>
      <c r="J485" s="1" t="str">
        <f>'r_in_502a.02 winter impacts'!J233</f>
        <v>Mid-Peak</v>
      </c>
      <c r="K485" s="1" t="str">
        <f>'r_in_502a.02 winter impacts'!K233</f>
        <v>open_house_engage_dummy</v>
      </c>
      <c r="L485" s="1" t="str">
        <f>'r_in_502a.02 winter impacts'!L233</f>
        <v>open_house</v>
      </c>
      <c r="N485" s="1" t="str">
        <f t="shared" si="22"/>
        <v>all</v>
      </c>
      <c r="O485" s="1" t="str">
        <f t="shared" si="23"/>
        <v>Parts_CPP_CPP/RT_Conts_RCT</v>
      </c>
      <c r="Q485" s="1" t="str">
        <f t="shared" si="21"/>
        <v>all_Parts_CPP_CPP/RT_Conts_RCT_Winter_open_house_engage_dummy_open_house_Mid-Peak</v>
      </c>
    </row>
    <row r="486" spans="1:17" x14ac:dyDescent="0.2">
      <c r="A486" s="1">
        <f>'r_in_502a.02 winter impacts'!A234</f>
        <v>-0.31100601378418002</v>
      </c>
      <c r="B486" s="1">
        <f>'r_in_502a.02 winter impacts'!B234</f>
        <v>0.41501769801452798</v>
      </c>
      <c r="C486" s="1">
        <f>'r_in_502a.02 winter impacts'!C234</f>
        <v>0.45362851921951203</v>
      </c>
      <c r="D486" s="1" t="str">
        <f>'r_in_502a.02 winter impacts'!D234</f>
        <v>tou_period_fOff-Peak:participant:cpp_dum:open_house_engage_dummy</v>
      </c>
      <c r="E486" s="1" t="str">
        <f>'r_in_502a.02 winter impacts'!E234</f>
        <v>Winter</v>
      </c>
      <c r="F486" s="1" t="str">
        <f>'r_in_502a.02 winter impacts'!F234</f>
        <v>Parts_CPP_CPP/RT_Conts_RCT_all</v>
      </c>
      <c r="G486" s="1">
        <f>'r_in_502a.02 winter impacts'!G234</f>
        <v>15</v>
      </c>
      <c r="H486" s="1">
        <f>'r_in_502a.02 winter impacts'!H234</f>
        <v>1.64485701237488</v>
      </c>
      <c r="I486" s="1">
        <f>'r_in_502a.02 winter impacts'!I234</f>
        <v>0.68264477083887398</v>
      </c>
      <c r="J486" s="1" t="str">
        <f>'r_in_502a.02 winter impacts'!J234</f>
        <v>Off-Peak</v>
      </c>
      <c r="K486" s="1" t="str">
        <f>'r_in_502a.02 winter impacts'!K234</f>
        <v>open_house_engage_dummy</v>
      </c>
      <c r="L486" s="1" t="str">
        <f>'r_in_502a.02 winter impacts'!L234</f>
        <v>open_house</v>
      </c>
      <c r="N486" s="1" t="str">
        <f t="shared" si="22"/>
        <v>all</v>
      </c>
      <c r="O486" s="1" t="str">
        <f t="shared" si="23"/>
        <v>Parts_CPP_CPP/RT_Conts_RCT</v>
      </c>
      <c r="Q486" s="1" t="str">
        <f t="shared" si="21"/>
        <v>all_Parts_CPP_CPP/RT_Conts_RCT_Winter_open_house_engage_dummy_open_house_Off-Peak</v>
      </c>
    </row>
    <row r="487" spans="1:17" x14ac:dyDescent="0.2">
      <c r="A487" s="1">
        <f>'r_in_502a.02 winter impacts'!A235</f>
        <v>-0.122169864719282</v>
      </c>
      <c r="B487" s="1">
        <f>'r_in_502a.02 winter impacts'!B235</f>
        <v>0.15503434701871099</v>
      </c>
      <c r="C487" s="1">
        <f>'r_in_502a.02 winter impacts'!C235</f>
        <v>0.43068655957929902</v>
      </c>
      <c r="D487" s="1" t="str">
        <f>'r_in_502a.02 winter impacts'!D235</f>
        <v>tou_period_fOn-Peak:participant:cpp_dum:open_house_engage_dummy</v>
      </c>
      <c r="E487" s="1" t="str">
        <f>'r_in_502a.02 winter impacts'!E235</f>
        <v>Winter</v>
      </c>
      <c r="F487" s="1" t="str">
        <f>'r_in_502a.02 winter impacts'!F235</f>
        <v>Parts_CPP_CPP/RT_Conts_RCT_all</v>
      </c>
      <c r="G487" s="1">
        <f>'r_in_502a.02 winter impacts'!G235</f>
        <v>15</v>
      </c>
      <c r="H487" s="1">
        <f>'r_in_502a.02 winter impacts'!H235</f>
        <v>1.64485701237488</v>
      </c>
      <c r="I487" s="1">
        <f>'r_in_502a.02 winter impacts'!I235</f>
        <v>0.25500933285268601</v>
      </c>
      <c r="J487" s="1" t="str">
        <f>'r_in_502a.02 winter impacts'!J235</f>
        <v>On-Peak</v>
      </c>
      <c r="K487" s="1" t="str">
        <f>'r_in_502a.02 winter impacts'!K235</f>
        <v>open_house_engage_dummy</v>
      </c>
      <c r="L487" s="1" t="str">
        <f>'r_in_502a.02 winter impacts'!L235</f>
        <v>open_house</v>
      </c>
      <c r="N487" s="1" t="str">
        <f t="shared" si="22"/>
        <v>all</v>
      </c>
      <c r="O487" s="1" t="str">
        <f t="shared" si="23"/>
        <v>Parts_CPP_CPP/RT_Conts_RCT</v>
      </c>
      <c r="Q487" s="1" t="str">
        <f t="shared" si="21"/>
        <v>all_Parts_CPP_CPP/RT_Conts_RCT_Winter_open_house_engage_dummy_open_house_On-Peak</v>
      </c>
    </row>
    <row r="488" spans="1:17" x14ac:dyDescent="0.2">
      <c r="A488" s="1">
        <f>'r_in_502a.02 winter impacts'!A236</f>
        <v>-0.74887311241787502</v>
      </c>
      <c r="B488" s="1">
        <f>'r_in_502a.02 winter impacts'!B236</f>
        <v>0.609081118791858</v>
      </c>
      <c r="C488" s="1">
        <f>'r_in_502a.02 winter impacts'!C236</f>
        <v>0.21888019481788301</v>
      </c>
      <c r="D488" s="1" t="str">
        <f>'r_in_502a.02 winter impacts'!D236</f>
        <v>tou_period_fWeekend Off-Peak:participant:cpp_dum:open_house_engage_dummy</v>
      </c>
      <c r="E488" s="1" t="str">
        <f>'r_in_502a.02 winter impacts'!E236</f>
        <v>Winter</v>
      </c>
      <c r="F488" s="1" t="str">
        <f>'r_in_502a.02 winter impacts'!F236</f>
        <v>Parts_CPP_CPP/RT_Conts_RCT_all</v>
      </c>
      <c r="G488" s="1">
        <f>'r_in_502a.02 winter impacts'!G236</f>
        <v>15</v>
      </c>
      <c r="H488" s="1">
        <f>'r_in_502a.02 winter impacts'!H236</f>
        <v>1.64485701237488</v>
      </c>
      <c r="I488" s="1">
        <f>'r_in_502a.02 winter impacts'!I236</f>
        <v>1.0018513493499199</v>
      </c>
      <c r="J488" s="1" t="str">
        <f>'r_in_502a.02 winter impacts'!J236</f>
        <v>Weekend Off-Peak</v>
      </c>
      <c r="K488" s="1" t="str">
        <f>'r_in_502a.02 winter impacts'!K236</f>
        <v>open_house_engage_dummy</v>
      </c>
      <c r="L488" s="1" t="str">
        <f>'r_in_502a.02 winter impacts'!L236</f>
        <v>open_house</v>
      </c>
      <c r="N488" s="1" t="str">
        <f t="shared" si="22"/>
        <v>all</v>
      </c>
      <c r="O488" s="1" t="str">
        <f t="shared" si="23"/>
        <v>Parts_CPP_CPP/RT_Conts_RCT</v>
      </c>
      <c r="Q488" s="1" t="str">
        <f t="shared" si="21"/>
        <v>all_Parts_CPP_CPP/RT_Conts_RCT_Winter_open_house_engage_dummy_open_house_Weekend Off-Peak</v>
      </c>
    </row>
    <row r="489" spans="1:17" x14ac:dyDescent="0.2">
      <c r="A489" s="1">
        <f>'r_in_502a.02 winter impacts'!A237</f>
        <v>-1.2746331683169401</v>
      </c>
      <c r="B489" s="1">
        <f>'r_in_502a.02 winter impacts'!B237</f>
        <v>0.48089246424313398</v>
      </c>
      <c r="C489" s="1">
        <f>'r_in_502a.02 winter impacts'!C237</f>
        <v>8.0361838131901096E-3</v>
      </c>
      <c r="D489" s="1" t="str">
        <f>'r_in_502a.02 winter impacts'!D237</f>
        <v>tou_period_fMid-Peak:participant:cpp_dum:picnic_engage_dummy</v>
      </c>
      <c r="E489" s="1" t="str">
        <f>'r_in_502a.02 winter impacts'!E237</f>
        <v>Winter</v>
      </c>
      <c r="F489" s="1" t="str">
        <f>'r_in_502a.02 winter impacts'!F237</f>
        <v>Parts_CPP_CPP/RT_Conts_RCT_all</v>
      </c>
      <c r="G489" s="1">
        <f>'r_in_502a.02 winter impacts'!G237</f>
        <v>15</v>
      </c>
      <c r="H489" s="1">
        <f>'r_in_502a.02 winter impacts'!H237</f>
        <v>1.64485701237488</v>
      </c>
      <c r="I489" s="1">
        <f>'r_in_502a.02 winter impacts'!I237</f>
        <v>0.79099934200855204</v>
      </c>
      <c r="J489" s="1" t="str">
        <f>'r_in_502a.02 winter impacts'!J237</f>
        <v>Mid-Peak</v>
      </c>
      <c r="K489" s="1" t="str">
        <f>'r_in_502a.02 winter impacts'!K237</f>
        <v>picnic_engage_dummy</v>
      </c>
      <c r="L489" s="1" t="str">
        <f>'r_in_502a.02 winter impacts'!L237</f>
        <v>picnic</v>
      </c>
      <c r="N489" s="1" t="str">
        <f t="shared" si="22"/>
        <v>all</v>
      </c>
      <c r="O489" s="1" t="str">
        <f t="shared" si="23"/>
        <v>Parts_CPP_CPP/RT_Conts_RCT</v>
      </c>
      <c r="Q489" s="1" t="str">
        <f t="shared" si="21"/>
        <v>all_Parts_CPP_CPP/RT_Conts_RCT_Winter_picnic_engage_dummy_picnic_Mid-Peak</v>
      </c>
    </row>
    <row r="490" spans="1:17" x14ac:dyDescent="0.2">
      <c r="A490" s="1">
        <f>'r_in_502a.02 winter impacts'!A238</f>
        <v>0.96050757716040502</v>
      </c>
      <c r="B490" s="1">
        <f>'r_in_502a.02 winter impacts'!B238</f>
        <v>1.6659289686296199</v>
      </c>
      <c r="C490" s="1">
        <f>'r_in_502a.02 winter impacts'!C238</f>
        <v>0.56423718931855404</v>
      </c>
      <c r="D490" s="1" t="str">
        <f>'r_in_502a.02 winter impacts'!D238</f>
        <v>tou_period_fOff-Peak:participant:cpp_dum:picnic_engage_dummy</v>
      </c>
      <c r="E490" s="1" t="str">
        <f>'r_in_502a.02 winter impacts'!E238</f>
        <v>Winter</v>
      </c>
      <c r="F490" s="1" t="str">
        <f>'r_in_502a.02 winter impacts'!F238</f>
        <v>Parts_CPP_CPP/RT_Conts_RCT_all</v>
      </c>
      <c r="G490" s="1">
        <f>'r_in_502a.02 winter impacts'!G238</f>
        <v>15</v>
      </c>
      <c r="H490" s="1">
        <f>'r_in_502a.02 winter impacts'!H238</f>
        <v>1.64485701237488</v>
      </c>
      <c r="I490" s="1">
        <f>'r_in_502a.02 winter impacts'!I238</f>
        <v>2.7402149461688801</v>
      </c>
      <c r="J490" s="1" t="str">
        <f>'r_in_502a.02 winter impacts'!J238</f>
        <v>Off-Peak</v>
      </c>
      <c r="K490" s="1" t="str">
        <f>'r_in_502a.02 winter impacts'!K238</f>
        <v>picnic_engage_dummy</v>
      </c>
      <c r="L490" s="1" t="str">
        <f>'r_in_502a.02 winter impacts'!L238</f>
        <v>picnic</v>
      </c>
      <c r="N490" s="1" t="str">
        <f t="shared" si="22"/>
        <v>all</v>
      </c>
      <c r="O490" s="1" t="str">
        <f t="shared" si="23"/>
        <v>Parts_CPP_CPP/RT_Conts_RCT</v>
      </c>
      <c r="Q490" s="1" t="str">
        <f t="shared" si="21"/>
        <v>all_Parts_CPP_CPP/RT_Conts_RCT_Winter_picnic_engage_dummy_picnic_Off-Peak</v>
      </c>
    </row>
    <row r="491" spans="1:17" x14ac:dyDescent="0.2">
      <c r="A491" s="1">
        <f>'r_in_502a.02 winter impacts'!A239</f>
        <v>-0.645012495442566</v>
      </c>
      <c r="B491" s="1">
        <f>'r_in_502a.02 winter impacts'!B239</f>
        <v>0.29063075583623599</v>
      </c>
      <c r="C491" s="1">
        <f>'r_in_502a.02 winter impacts'!C239</f>
        <v>2.6463155283151098E-2</v>
      </c>
      <c r="D491" s="1" t="str">
        <f>'r_in_502a.02 winter impacts'!D239</f>
        <v>tou_period_fOn-Peak:participant:cpp_dum:picnic_engage_dummy</v>
      </c>
      <c r="E491" s="1" t="str">
        <f>'r_in_502a.02 winter impacts'!E239</f>
        <v>Winter</v>
      </c>
      <c r="F491" s="1" t="str">
        <f>'r_in_502a.02 winter impacts'!F239</f>
        <v>Parts_CPP_CPP/RT_Conts_RCT_all</v>
      </c>
      <c r="G491" s="1">
        <f>'r_in_502a.02 winter impacts'!G239</f>
        <v>15</v>
      </c>
      <c r="H491" s="1">
        <f>'r_in_502a.02 winter impacts'!H239</f>
        <v>1.64485701237488</v>
      </c>
      <c r="I491" s="1">
        <f>'r_in_502a.02 winter impacts'!I239</f>
        <v>0.478046036749043</v>
      </c>
      <c r="J491" s="1" t="str">
        <f>'r_in_502a.02 winter impacts'!J239</f>
        <v>On-Peak</v>
      </c>
      <c r="K491" s="1" t="str">
        <f>'r_in_502a.02 winter impacts'!K239</f>
        <v>picnic_engage_dummy</v>
      </c>
      <c r="L491" s="1" t="str">
        <f>'r_in_502a.02 winter impacts'!L239</f>
        <v>picnic</v>
      </c>
      <c r="N491" s="1" t="str">
        <f t="shared" si="22"/>
        <v>all</v>
      </c>
      <c r="O491" s="1" t="str">
        <f t="shared" si="23"/>
        <v>Parts_CPP_CPP/RT_Conts_RCT</v>
      </c>
      <c r="Q491" s="1" t="str">
        <f t="shared" si="21"/>
        <v>all_Parts_CPP_CPP/RT_Conts_RCT_Winter_picnic_engage_dummy_picnic_On-Peak</v>
      </c>
    </row>
    <row r="492" spans="1:17" x14ac:dyDescent="0.2">
      <c r="A492" s="1">
        <f>'r_in_502a.02 winter impacts'!A240</f>
        <v>-1.02327657299106</v>
      </c>
      <c r="B492" s="1">
        <f>'r_in_502a.02 winter impacts'!B240</f>
        <v>0.452872620073837</v>
      </c>
      <c r="C492" s="1">
        <f>'r_in_502a.02 winter impacts'!C240</f>
        <v>2.3851282600151302E-2</v>
      </c>
      <c r="D492" s="1" t="str">
        <f>'r_in_502a.02 winter impacts'!D240</f>
        <v>tou_period_fWeekend Off-Peak:participant:cpp_dum:picnic_engage_dummy</v>
      </c>
      <c r="E492" s="1" t="str">
        <f>'r_in_502a.02 winter impacts'!E240</f>
        <v>Winter</v>
      </c>
      <c r="F492" s="1" t="str">
        <f>'r_in_502a.02 winter impacts'!F240</f>
        <v>Parts_CPP_CPP/RT_Conts_RCT_all</v>
      </c>
      <c r="G492" s="1">
        <f>'r_in_502a.02 winter impacts'!G240</f>
        <v>15</v>
      </c>
      <c r="H492" s="1">
        <f>'r_in_502a.02 winter impacts'!H240</f>
        <v>1.64485701237488</v>
      </c>
      <c r="I492" s="1">
        <f>'r_in_502a.02 winter impacts'!I240</f>
        <v>0.74491070484103405</v>
      </c>
      <c r="J492" s="1" t="str">
        <f>'r_in_502a.02 winter impacts'!J240</f>
        <v>Weekend Off-Peak</v>
      </c>
      <c r="K492" s="1" t="str">
        <f>'r_in_502a.02 winter impacts'!K240</f>
        <v>picnic_engage_dummy</v>
      </c>
      <c r="L492" s="1" t="str">
        <f>'r_in_502a.02 winter impacts'!L240</f>
        <v>picnic</v>
      </c>
      <c r="N492" s="1" t="str">
        <f t="shared" si="22"/>
        <v>all</v>
      </c>
      <c r="O492" s="1" t="str">
        <f t="shared" si="23"/>
        <v>Parts_CPP_CPP/RT_Conts_RCT</v>
      </c>
      <c r="Q492" s="1" t="str">
        <f t="shared" si="21"/>
        <v>all_Parts_CPP_CPP/RT_Conts_RCT_Winter_picnic_engage_dummy_picnic_Weekend Off-Peak</v>
      </c>
    </row>
    <row r="493" spans="1:17" x14ac:dyDescent="0.2">
      <c r="A493" s="1">
        <f>'r_in_502a.02 winter impacts'!A241</f>
        <v>-0.31303193316578198</v>
      </c>
      <c r="B493" s="1">
        <f>'r_in_502a.02 winter impacts'!B241</f>
        <v>0.29626301647306602</v>
      </c>
      <c r="C493" s="1">
        <f>'r_in_502a.02 winter impacts'!C241</f>
        <v>0.29069408498879201</v>
      </c>
      <c r="D493" s="1" t="str">
        <f>'r_in_502a.02 winter impacts'!D241</f>
        <v>total_attendee_impact_focus_grp</v>
      </c>
      <c r="E493" s="1" t="str">
        <f>'r_in_502a.02 winter impacts'!E241</f>
        <v>Winter</v>
      </c>
      <c r="F493" s="1" t="str">
        <f>'r_in_502a.02 winter impacts'!F241</f>
        <v>Parts_CPP_CPP/RT_Conts_RCT_all</v>
      </c>
      <c r="G493" s="1">
        <f>'r_in_502a.02 winter impacts'!G241</f>
        <v>15</v>
      </c>
      <c r="H493" s="1">
        <f>'r_in_502a.02 winter impacts'!H241</f>
        <v>1.64485701237488</v>
      </c>
      <c r="I493" s="1">
        <f>'r_in_502a.02 winter impacts'!I241</f>
        <v>0.48731030015305599</v>
      </c>
      <c r="J493" s="1" t="str">
        <f>'r_in_502a.02 winter impacts'!J241</f>
        <v>Mid-Peak</v>
      </c>
      <c r="K493" s="1" t="str">
        <f>'r_in_502a.02 winter impacts'!K241</f>
        <v>Combined Impact</v>
      </c>
      <c r="L493" s="1" t="str">
        <f>'r_in_502a.02 winter impacts'!L241</f>
        <v>focus_grp</v>
      </c>
      <c r="N493" s="1" t="str">
        <f t="shared" si="22"/>
        <v>all</v>
      </c>
      <c r="O493" s="1" t="str">
        <f t="shared" si="23"/>
        <v>Parts_CPP_CPP/RT_Conts_RCT</v>
      </c>
      <c r="Q493" s="1" t="str">
        <f t="shared" si="21"/>
        <v>all_Parts_CPP_CPP/RT_Conts_RCT_Winter_Combined Impact_focus_grp_Mid-Peak</v>
      </c>
    </row>
    <row r="494" spans="1:17" x14ac:dyDescent="0.2">
      <c r="A494" s="1">
        <f>'r_in_502a.02 winter impacts'!A242</f>
        <v>-0.82776024230879797</v>
      </c>
      <c r="B494" s="1">
        <f>'r_in_502a.02 winter impacts'!B242</f>
        <v>0.61300595727454599</v>
      </c>
      <c r="C494" s="1">
        <f>'r_in_502a.02 winter impacts'!C242</f>
        <v>0.176910880515948</v>
      </c>
      <c r="D494" s="1" t="str">
        <f>'r_in_502a.02 winter impacts'!D242</f>
        <v>total_attendee_impact_focus_grp</v>
      </c>
      <c r="E494" s="1" t="str">
        <f>'r_in_502a.02 winter impacts'!E242</f>
        <v>Winter</v>
      </c>
      <c r="F494" s="1" t="str">
        <f>'r_in_502a.02 winter impacts'!F242</f>
        <v>Parts_CPP_CPP/RT_Conts_RCT_all</v>
      </c>
      <c r="G494" s="1">
        <f>'r_in_502a.02 winter impacts'!G242</f>
        <v>15</v>
      </c>
      <c r="H494" s="1">
        <f>'r_in_502a.02 winter impacts'!H242</f>
        <v>1.64485701237488</v>
      </c>
      <c r="I494" s="1">
        <f>'r_in_502a.02 winter impacts'!I242</f>
        <v>1.00830714745061</v>
      </c>
      <c r="J494" s="1" t="str">
        <f>'r_in_502a.02 winter impacts'!J242</f>
        <v>Off-Peak</v>
      </c>
      <c r="K494" s="1" t="str">
        <f>'r_in_502a.02 winter impacts'!K242</f>
        <v>Combined Impact</v>
      </c>
      <c r="L494" s="1" t="str">
        <f>'r_in_502a.02 winter impacts'!L242</f>
        <v>focus_grp</v>
      </c>
      <c r="N494" s="1" t="str">
        <f t="shared" si="22"/>
        <v>all</v>
      </c>
      <c r="O494" s="1" t="str">
        <f t="shared" si="23"/>
        <v>Parts_CPP_CPP/RT_Conts_RCT</v>
      </c>
      <c r="Q494" s="1" t="str">
        <f t="shared" si="21"/>
        <v>all_Parts_CPP_CPP/RT_Conts_RCT_Winter_Combined Impact_focus_grp_Off-Peak</v>
      </c>
    </row>
    <row r="495" spans="1:17" x14ac:dyDescent="0.2">
      <c r="A495" s="1">
        <f>'r_in_502a.02 winter impacts'!A243</f>
        <v>-0.55399550104754702</v>
      </c>
      <c r="B495" s="1">
        <f>'r_in_502a.02 winter impacts'!B243</f>
        <v>0.31104194226125398</v>
      </c>
      <c r="C495" s="1">
        <f>'r_in_502a.02 winter impacts'!C243</f>
        <v>7.4897473815080398E-2</v>
      </c>
      <c r="D495" s="1" t="str">
        <f>'r_in_502a.02 winter impacts'!D243</f>
        <v>total_attendee_impact_focus_grp</v>
      </c>
      <c r="E495" s="1" t="str">
        <f>'r_in_502a.02 winter impacts'!E243</f>
        <v>Winter</v>
      </c>
      <c r="F495" s="1" t="str">
        <f>'r_in_502a.02 winter impacts'!F243</f>
        <v>Parts_CPP_CPP/RT_Conts_RCT_all</v>
      </c>
      <c r="G495" s="1">
        <f>'r_in_502a.02 winter impacts'!G243</f>
        <v>15</v>
      </c>
      <c r="H495" s="1">
        <f>'r_in_502a.02 winter impacts'!H243</f>
        <v>1.64485701237488</v>
      </c>
      <c r="I495" s="1">
        <f>'r_in_502a.02 winter impacts'!I243</f>
        <v>0.51161951987112497</v>
      </c>
      <c r="J495" s="1" t="str">
        <f>'r_in_502a.02 winter impacts'!J243</f>
        <v>On-Peak</v>
      </c>
      <c r="K495" s="1" t="str">
        <f>'r_in_502a.02 winter impacts'!K243</f>
        <v>Combined Impact</v>
      </c>
      <c r="L495" s="1" t="str">
        <f>'r_in_502a.02 winter impacts'!L243</f>
        <v>focus_grp</v>
      </c>
      <c r="N495" s="1" t="str">
        <f t="shared" si="22"/>
        <v>all</v>
      </c>
      <c r="O495" s="1" t="str">
        <f t="shared" si="23"/>
        <v>Parts_CPP_CPP/RT_Conts_RCT</v>
      </c>
      <c r="Q495" s="1" t="str">
        <f t="shared" si="21"/>
        <v>all_Parts_CPP_CPP/RT_Conts_RCT_Winter_Combined Impact_focus_grp_On-Peak</v>
      </c>
    </row>
    <row r="496" spans="1:17" x14ac:dyDescent="0.2">
      <c r="A496" s="1">
        <f>'r_in_502a.02 winter impacts'!A244</f>
        <v>-1.25211675908493</v>
      </c>
      <c r="B496" s="1">
        <f>'r_in_502a.02 winter impacts'!B244</f>
        <v>1.16056746827136</v>
      </c>
      <c r="C496" s="1">
        <f>'r_in_502a.02 winter impacts'!C244</f>
        <v>0.28064037132382502</v>
      </c>
      <c r="D496" s="1" t="str">
        <f>'r_in_502a.02 winter impacts'!D244</f>
        <v>total_attendee_impact_focus_grp</v>
      </c>
      <c r="E496" s="1" t="str">
        <f>'r_in_502a.02 winter impacts'!E244</f>
        <v>Winter</v>
      </c>
      <c r="F496" s="1" t="str">
        <f>'r_in_502a.02 winter impacts'!F244</f>
        <v>Parts_CPP_CPP/RT_Conts_RCT_all</v>
      </c>
      <c r="G496" s="1">
        <f>'r_in_502a.02 winter impacts'!G244</f>
        <v>15</v>
      </c>
      <c r="H496" s="1">
        <f>'r_in_502a.02 winter impacts'!H244</f>
        <v>1.64485701237488</v>
      </c>
      <c r="I496" s="1">
        <f>'r_in_502a.02 winter impacts'!I244</f>
        <v>1.9089675385203</v>
      </c>
      <c r="J496" s="1" t="str">
        <f>'r_in_502a.02 winter impacts'!J244</f>
        <v>Weekend Off-Peak</v>
      </c>
      <c r="K496" s="1" t="str">
        <f>'r_in_502a.02 winter impacts'!K244</f>
        <v>Combined Impact</v>
      </c>
      <c r="L496" s="1" t="str">
        <f>'r_in_502a.02 winter impacts'!L244</f>
        <v>focus_grp</v>
      </c>
      <c r="N496" s="1" t="str">
        <f t="shared" si="22"/>
        <v>all</v>
      </c>
      <c r="O496" s="1" t="str">
        <f t="shared" si="23"/>
        <v>Parts_CPP_CPP/RT_Conts_RCT</v>
      </c>
      <c r="Q496" s="1" t="str">
        <f t="shared" si="21"/>
        <v>all_Parts_CPP_CPP/RT_Conts_RCT_Winter_Combined Impact_focus_grp_Weekend Off-Peak</v>
      </c>
    </row>
    <row r="497" spans="1:17" x14ac:dyDescent="0.2">
      <c r="A497" s="1">
        <f>'r_in_502a.02 winter impacts'!A245</f>
        <v>2.0748205209624199E-2</v>
      </c>
      <c r="B497" s="1">
        <f>'r_in_502a.02 winter impacts'!B245</f>
        <v>0.18279401528585301</v>
      </c>
      <c r="C497" s="1">
        <f>'r_in_502a.02 winter impacts'!C245</f>
        <v>0.90962951043472595</v>
      </c>
      <c r="D497" s="1" t="str">
        <f>'r_in_502a.02 winter impacts'!D245</f>
        <v>total_attendee_impact_ko_breakfast</v>
      </c>
      <c r="E497" s="1" t="str">
        <f>'r_in_502a.02 winter impacts'!E245</f>
        <v>Winter</v>
      </c>
      <c r="F497" s="1" t="str">
        <f>'r_in_502a.02 winter impacts'!F245</f>
        <v>Parts_CPP_CPP/RT_Conts_RCT_all</v>
      </c>
      <c r="G497" s="1">
        <f>'r_in_502a.02 winter impacts'!G245</f>
        <v>15</v>
      </c>
      <c r="H497" s="1">
        <f>'r_in_502a.02 winter impacts'!H245</f>
        <v>1.64485701237488</v>
      </c>
      <c r="I497" s="1">
        <f>'r_in_502a.02 winter impacts'!I245</f>
        <v>0.300670017863096</v>
      </c>
      <c r="J497" s="1" t="str">
        <f>'r_in_502a.02 winter impacts'!J245</f>
        <v>Mid-Peak</v>
      </c>
      <c r="K497" s="1" t="str">
        <f>'r_in_502a.02 winter impacts'!K245</f>
        <v>Combined Impact</v>
      </c>
      <c r="L497" s="1" t="str">
        <f>'r_in_502a.02 winter impacts'!L245</f>
        <v>ko_breakfast</v>
      </c>
      <c r="N497" s="1" t="str">
        <f t="shared" si="22"/>
        <v>all</v>
      </c>
      <c r="O497" s="1" t="str">
        <f t="shared" si="23"/>
        <v>Parts_CPP_CPP/RT_Conts_RCT</v>
      </c>
      <c r="Q497" s="1" t="str">
        <f t="shared" si="21"/>
        <v>all_Parts_CPP_CPP/RT_Conts_RCT_Winter_Combined Impact_ko_breakfast_Mid-Peak</v>
      </c>
    </row>
    <row r="498" spans="1:17" x14ac:dyDescent="0.2">
      <c r="A498" s="1">
        <f>'r_in_502a.02 winter impacts'!A246</f>
        <v>0.41745556638202902</v>
      </c>
      <c r="B498" s="1">
        <f>'r_in_502a.02 winter impacts'!B246</f>
        <v>0.33400332608966599</v>
      </c>
      <c r="C498" s="1">
        <f>'r_in_502a.02 winter impacts'!C246</f>
        <v>0.21135334607150999</v>
      </c>
      <c r="D498" s="1" t="str">
        <f>'r_in_502a.02 winter impacts'!D246</f>
        <v>total_attendee_impact_ko_breakfast</v>
      </c>
      <c r="E498" s="1" t="str">
        <f>'r_in_502a.02 winter impacts'!E246</f>
        <v>Winter</v>
      </c>
      <c r="F498" s="1" t="str">
        <f>'r_in_502a.02 winter impacts'!F246</f>
        <v>Parts_CPP_CPP/RT_Conts_RCT_all</v>
      </c>
      <c r="G498" s="1">
        <f>'r_in_502a.02 winter impacts'!G246</f>
        <v>15</v>
      </c>
      <c r="H498" s="1">
        <f>'r_in_502a.02 winter impacts'!H246</f>
        <v>1.64485701237488</v>
      </c>
      <c r="I498" s="1">
        <f>'r_in_502a.02 winter impacts'!I246</f>
        <v>0.54938771307512002</v>
      </c>
      <c r="J498" s="1" t="str">
        <f>'r_in_502a.02 winter impacts'!J246</f>
        <v>Off-Peak</v>
      </c>
      <c r="K498" s="1" t="str">
        <f>'r_in_502a.02 winter impacts'!K246</f>
        <v>Combined Impact</v>
      </c>
      <c r="L498" s="1" t="str">
        <f>'r_in_502a.02 winter impacts'!L246</f>
        <v>ko_breakfast</v>
      </c>
      <c r="N498" s="1" t="str">
        <f t="shared" si="22"/>
        <v>all</v>
      </c>
      <c r="O498" s="1" t="str">
        <f t="shared" si="23"/>
        <v>Parts_CPP_CPP/RT_Conts_RCT</v>
      </c>
      <c r="Q498" s="1" t="str">
        <f t="shared" si="21"/>
        <v>all_Parts_CPP_CPP/RT_Conts_RCT_Winter_Combined Impact_ko_breakfast_Off-Peak</v>
      </c>
    </row>
    <row r="499" spans="1:17" x14ac:dyDescent="0.2">
      <c r="A499" s="1">
        <f>'r_in_502a.02 winter impacts'!A247</f>
        <v>-5.71115097766033E-2</v>
      </c>
      <c r="B499" s="1">
        <f>'r_in_502a.02 winter impacts'!B247</f>
        <v>0.14774678297660901</v>
      </c>
      <c r="C499" s="1">
        <f>'r_in_502a.02 winter impacts'!C247</f>
        <v>0.69908960867122905</v>
      </c>
      <c r="D499" s="1" t="str">
        <f>'r_in_502a.02 winter impacts'!D247</f>
        <v>total_attendee_impact_ko_breakfast</v>
      </c>
      <c r="E499" s="1" t="str">
        <f>'r_in_502a.02 winter impacts'!E247</f>
        <v>Winter</v>
      </c>
      <c r="F499" s="1" t="str">
        <f>'r_in_502a.02 winter impacts'!F247</f>
        <v>Parts_CPP_CPP/RT_Conts_RCT_all</v>
      </c>
      <c r="G499" s="1">
        <f>'r_in_502a.02 winter impacts'!G247</f>
        <v>15</v>
      </c>
      <c r="H499" s="1">
        <f>'r_in_502a.02 winter impacts'!H247</f>
        <v>1.64485701237488</v>
      </c>
      <c r="I499" s="1">
        <f>'r_in_502a.02 winter impacts'!I247</f>
        <v>0.243022332034904</v>
      </c>
      <c r="J499" s="1" t="str">
        <f>'r_in_502a.02 winter impacts'!J247</f>
        <v>On-Peak</v>
      </c>
      <c r="K499" s="1" t="str">
        <f>'r_in_502a.02 winter impacts'!K247</f>
        <v>Combined Impact</v>
      </c>
      <c r="L499" s="1" t="str">
        <f>'r_in_502a.02 winter impacts'!L247</f>
        <v>ko_breakfast</v>
      </c>
      <c r="N499" s="1" t="str">
        <f t="shared" si="22"/>
        <v>all</v>
      </c>
      <c r="O499" s="1" t="str">
        <f t="shared" si="23"/>
        <v>Parts_CPP_CPP/RT_Conts_RCT</v>
      </c>
      <c r="Q499" s="1" t="str">
        <f t="shared" si="21"/>
        <v>all_Parts_CPP_CPP/RT_Conts_RCT_Winter_Combined Impact_ko_breakfast_On-Peak</v>
      </c>
    </row>
    <row r="500" spans="1:17" x14ac:dyDescent="0.2">
      <c r="A500" s="1">
        <f>'r_in_502a.02 winter impacts'!A248</f>
        <v>0.52687066170071795</v>
      </c>
      <c r="B500" s="1">
        <f>'r_in_502a.02 winter impacts'!B248</f>
        <v>0.56857800204498599</v>
      </c>
      <c r="C500" s="1">
        <f>'r_in_502a.02 winter impacts'!C248</f>
        <v>0.35411074085060701</v>
      </c>
      <c r="D500" s="1" t="str">
        <f>'r_in_502a.02 winter impacts'!D248</f>
        <v>total_attendee_impact_ko_breakfast</v>
      </c>
      <c r="E500" s="1" t="str">
        <f>'r_in_502a.02 winter impacts'!E248</f>
        <v>Winter</v>
      </c>
      <c r="F500" s="1" t="str">
        <f>'r_in_502a.02 winter impacts'!F248</f>
        <v>Parts_CPP_CPP/RT_Conts_RCT_all</v>
      </c>
      <c r="G500" s="1">
        <f>'r_in_502a.02 winter impacts'!G248</f>
        <v>15</v>
      </c>
      <c r="H500" s="1">
        <f>'r_in_502a.02 winter impacts'!H248</f>
        <v>1.64485701237488</v>
      </c>
      <c r="I500" s="1">
        <f>'r_in_502a.02 winter impacts'!I248</f>
        <v>0.935229513745791</v>
      </c>
      <c r="J500" s="1" t="str">
        <f>'r_in_502a.02 winter impacts'!J248</f>
        <v>Weekend Off-Peak</v>
      </c>
      <c r="K500" s="1" t="str">
        <f>'r_in_502a.02 winter impacts'!K248</f>
        <v>Combined Impact</v>
      </c>
      <c r="L500" s="1" t="str">
        <f>'r_in_502a.02 winter impacts'!L248</f>
        <v>ko_breakfast</v>
      </c>
      <c r="N500" s="1" t="str">
        <f t="shared" si="22"/>
        <v>all</v>
      </c>
      <c r="O500" s="1" t="str">
        <f t="shared" si="23"/>
        <v>Parts_CPP_CPP/RT_Conts_RCT</v>
      </c>
      <c r="Q500" s="1" t="str">
        <f t="shared" si="21"/>
        <v>all_Parts_CPP_CPP/RT_Conts_RCT_Winter_Combined Impact_ko_breakfast_Weekend Off-Peak</v>
      </c>
    </row>
    <row r="501" spans="1:17" x14ac:dyDescent="0.2">
      <c r="A501" s="1">
        <f>'r_in_502a.02 winter impacts'!A249</f>
        <v>-0.21615712102229501</v>
      </c>
      <c r="B501" s="1">
        <f>'r_in_502a.02 winter impacts'!B249</f>
        <v>0.17967514592550901</v>
      </c>
      <c r="C501" s="1">
        <f>'r_in_502a.02 winter impacts'!C249</f>
        <v>0.228959895105632</v>
      </c>
      <c r="D501" s="1" t="str">
        <f>'r_in_502a.02 winter impacts'!D249</f>
        <v>total_attendee_impact_open_house</v>
      </c>
      <c r="E501" s="1" t="str">
        <f>'r_in_502a.02 winter impacts'!E249</f>
        <v>Winter</v>
      </c>
      <c r="F501" s="1" t="str">
        <f>'r_in_502a.02 winter impacts'!F249</f>
        <v>Parts_CPP_CPP/RT_Conts_RCT_all</v>
      </c>
      <c r="G501" s="1">
        <f>'r_in_502a.02 winter impacts'!G249</f>
        <v>15</v>
      </c>
      <c r="H501" s="1">
        <f>'r_in_502a.02 winter impacts'!H249</f>
        <v>1.64485701237488</v>
      </c>
      <c r="I501" s="1">
        <f>'r_in_502a.02 winter impacts'!I249</f>
        <v>0.295539923725053</v>
      </c>
      <c r="J501" s="1" t="str">
        <f>'r_in_502a.02 winter impacts'!J249</f>
        <v>Mid-Peak</v>
      </c>
      <c r="K501" s="1" t="str">
        <f>'r_in_502a.02 winter impacts'!K249</f>
        <v>Combined Impact</v>
      </c>
      <c r="L501" s="1" t="str">
        <f>'r_in_502a.02 winter impacts'!L249</f>
        <v>open_house</v>
      </c>
      <c r="N501" s="1" t="str">
        <f t="shared" si="22"/>
        <v>all</v>
      </c>
      <c r="O501" s="1" t="str">
        <f t="shared" si="23"/>
        <v>Parts_CPP_CPP/RT_Conts_RCT</v>
      </c>
      <c r="Q501" s="1" t="str">
        <f t="shared" si="21"/>
        <v>all_Parts_CPP_CPP/RT_Conts_RCT_Winter_Combined Impact_open_house_Mid-Peak</v>
      </c>
    </row>
    <row r="502" spans="1:17" x14ac:dyDescent="0.2">
      <c r="A502" s="1">
        <f>'r_in_502a.02 winter impacts'!A250</f>
        <v>-0.110135903135573</v>
      </c>
      <c r="B502" s="1">
        <f>'r_in_502a.02 winter impacts'!B250</f>
        <v>0.445105035854515</v>
      </c>
      <c r="C502" s="1">
        <f>'r_in_502a.02 winter impacts'!C250</f>
        <v>0.80456937571042197</v>
      </c>
      <c r="D502" s="1" t="str">
        <f>'r_in_502a.02 winter impacts'!D250</f>
        <v>total_attendee_impact_open_house</v>
      </c>
      <c r="E502" s="1" t="str">
        <f>'r_in_502a.02 winter impacts'!E250</f>
        <v>Winter</v>
      </c>
      <c r="F502" s="1" t="str">
        <f>'r_in_502a.02 winter impacts'!F250</f>
        <v>Parts_CPP_CPP/RT_Conts_RCT_all</v>
      </c>
      <c r="G502" s="1">
        <f>'r_in_502a.02 winter impacts'!G250</f>
        <v>15</v>
      </c>
      <c r="H502" s="1">
        <f>'r_in_502a.02 winter impacts'!H250</f>
        <v>1.64485701237488</v>
      </c>
      <c r="I502" s="1">
        <f>'r_in_502a.02 winter impacts'!I250</f>
        <v>0.73213413946867001</v>
      </c>
      <c r="J502" s="1" t="str">
        <f>'r_in_502a.02 winter impacts'!J250</f>
        <v>Off-Peak</v>
      </c>
      <c r="K502" s="1" t="str">
        <f>'r_in_502a.02 winter impacts'!K250</f>
        <v>Combined Impact</v>
      </c>
      <c r="L502" s="1" t="str">
        <f>'r_in_502a.02 winter impacts'!L250</f>
        <v>open_house</v>
      </c>
      <c r="N502" s="1" t="str">
        <f t="shared" si="22"/>
        <v>all</v>
      </c>
      <c r="O502" s="1" t="str">
        <f t="shared" si="23"/>
        <v>Parts_CPP_CPP/RT_Conts_RCT</v>
      </c>
      <c r="Q502" s="1" t="str">
        <f t="shared" si="21"/>
        <v>all_Parts_CPP_CPP/RT_Conts_RCT_Winter_Combined Impact_open_house_Off-Peak</v>
      </c>
    </row>
    <row r="503" spans="1:17" x14ac:dyDescent="0.2">
      <c r="A503" s="1">
        <f>'r_in_502a.02 winter impacts'!A251</f>
        <v>-0.19934554840447699</v>
      </c>
      <c r="B503" s="1">
        <f>'r_in_502a.02 winter impacts'!B251</f>
        <v>0.171265009772468</v>
      </c>
      <c r="C503" s="1">
        <f>'r_in_502a.02 winter impacts'!C251</f>
        <v>0.244441010577405</v>
      </c>
      <c r="D503" s="1" t="str">
        <f>'r_in_502a.02 winter impacts'!D251</f>
        <v>total_attendee_impact_open_house</v>
      </c>
      <c r="E503" s="1" t="str">
        <f>'r_in_502a.02 winter impacts'!E251</f>
        <v>Winter</v>
      </c>
      <c r="F503" s="1" t="str">
        <f>'r_in_502a.02 winter impacts'!F251</f>
        <v>Parts_CPP_CPP/RT_Conts_RCT_all</v>
      </c>
      <c r="G503" s="1">
        <f>'r_in_502a.02 winter impacts'!G251</f>
        <v>15</v>
      </c>
      <c r="H503" s="1">
        <f>'r_in_502a.02 winter impacts'!H251</f>
        <v>1.64485701237488</v>
      </c>
      <c r="I503" s="1">
        <f>'r_in_502a.02 winter impacts'!I251</f>
        <v>0.28170645229869501</v>
      </c>
      <c r="J503" s="1" t="str">
        <f>'r_in_502a.02 winter impacts'!J251</f>
        <v>On-Peak</v>
      </c>
      <c r="K503" s="1" t="str">
        <f>'r_in_502a.02 winter impacts'!K251</f>
        <v>Combined Impact</v>
      </c>
      <c r="L503" s="1" t="str">
        <f>'r_in_502a.02 winter impacts'!L251</f>
        <v>open_house</v>
      </c>
      <c r="N503" s="1" t="str">
        <f t="shared" si="22"/>
        <v>all</v>
      </c>
      <c r="O503" s="1" t="str">
        <f t="shared" si="23"/>
        <v>Parts_CPP_CPP/RT_Conts_RCT</v>
      </c>
      <c r="Q503" s="1" t="str">
        <f t="shared" si="21"/>
        <v>all_Parts_CPP_CPP/RT_Conts_RCT_Winter_Combined Impact_open_house_On-Peak</v>
      </c>
    </row>
    <row r="504" spans="1:17" x14ac:dyDescent="0.2">
      <c r="A504" s="1">
        <f>'r_in_502a.02 winter impacts'!A252</f>
        <v>-0.22327715792314701</v>
      </c>
      <c r="B504" s="1">
        <f>'r_in_502a.02 winter impacts'!B252</f>
        <v>0.67123126803737898</v>
      </c>
      <c r="C504" s="1">
        <f>'r_in_502a.02 winter impacts'!C252</f>
        <v>0.73940756256578399</v>
      </c>
      <c r="D504" s="1" t="str">
        <f>'r_in_502a.02 winter impacts'!D252</f>
        <v>total_attendee_impact_open_house</v>
      </c>
      <c r="E504" s="1" t="str">
        <f>'r_in_502a.02 winter impacts'!E252</f>
        <v>Winter</v>
      </c>
      <c r="F504" s="1" t="str">
        <f>'r_in_502a.02 winter impacts'!F252</f>
        <v>Parts_CPP_CPP/RT_Conts_RCT_all</v>
      </c>
      <c r="G504" s="1">
        <f>'r_in_502a.02 winter impacts'!G252</f>
        <v>15</v>
      </c>
      <c r="H504" s="1">
        <f>'r_in_502a.02 winter impacts'!H252</f>
        <v>1.64485701237488</v>
      </c>
      <c r="I504" s="1">
        <f>'r_in_502a.02 winter impacts'!I252</f>
        <v>1.1040794581565601</v>
      </c>
      <c r="J504" s="1" t="str">
        <f>'r_in_502a.02 winter impacts'!J252</f>
        <v>Weekend Off-Peak</v>
      </c>
      <c r="K504" s="1" t="str">
        <f>'r_in_502a.02 winter impacts'!K252</f>
        <v>Combined Impact</v>
      </c>
      <c r="L504" s="1" t="str">
        <f>'r_in_502a.02 winter impacts'!L252</f>
        <v>open_house</v>
      </c>
      <c r="N504" s="1" t="str">
        <f t="shared" si="22"/>
        <v>all</v>
      </c>
      <c r="O504" s="1" t="str">
        <f t="shared" si="23"/>
        <v>Parts_CPP_CPP/RT_Conts_RCT</v>
      </c>
      <c r="Q504" s="1" t="str">
        <f t="shared" si="21"/>
        <v>all_Parts_CPP_CPP/RT_Conts_RCT_Winter_Combined Impact_open_house_Weekend Off-Peak</v>
      </c>
    </row>
    <row r="505" spans="1:17" x14ac:dyDescent="0.2">
      <c r="A505" s="1">
        <f>'r_in_502a.02 winter impacts'!A253</f>
        <v>-1.16215540621622</v>
      </c>
      <c r="B505" s="1">
        <f>'r_in_502a.02 winter impacts'!B253</f>
        <v>0.482111519933487</v>
      </c>
      <c r="C505" s="1">
        <f>'r_in_502a.02 winter impacts'!C253</f>
        <v>1.5928751829483102E-2</v>
      </c>
      <c r="D505" s="1" t="str">
        <f>'r_in_502a.02 winter impacts'!D253</f>
        <v>total_attendee_impact_picnic</v>
      </c>
      <c r="E505" s="1" t="str">
        <f>'r_in_502a.02 winter impacts'!E253</f>
        <v>Winter</v>
      </c>
      <c r="F505" s="1" t="str">
        <f>'r_in_502a.02 winter impacts'!F253</f>
        <v>Parts_CPP_CPP/RT_Conts_RCT_all</v>
      </c>
      <c r="G505" s="1">
        <f>'r_in_502a.02 winter impacts'!G253</f>
        <v>15</v>
      </c>
      <c r="H505" s="1">
        <f>'r_in_502a.02 winter impacts'!H253</f>
        <v>1.64485701237488</v>
      </c>
      <c r="I505" s="1">
        <f>'r_in_502a.02 winter impacts'!I253</f>
        <v>0.79300451430930596</v>
      </c>
      <c r="J505" s="1" t="str">
        <f>'r_in_502a.02 winter impacts'!J253</f>
        <v>Mid-Peak</v>
      </c>
      <c r="K505" s="1" t="str">
        <f>'r_in_502a.02 winter impacts'!K253</f>
        <v>Combined Impact</v>
      </c>
      <c r="L505" s="1" t="str">
        <f>'r_in_502a.02 winter impacts'!L253</f>
        <v>picnic</v>
      </c>
      <c r="N505" s="1" t="str">
        <f t="shared" si="22"/>
        <v>all</v>
      </c>
      <c r="O505" s="1" t="str">
        <f t="shared" si="23"/>
        <v>Parts_CPP_CPP/RT_Conts_RCT</v>
      </c>
      <c r="Q505" s="1" t="str">
        <f t="shared" si="21"/>
        <v>all_Parts_CPP_CPP/RT_Conts_RCT_Winter_Combined Impact_picnic_Mid-Peak</v>
      </c>
    </row>
    <row r="506" spans="1:17" x14ac:dyDescent="0.2">
      <c r="A506" s="1">
        <f>'r_in_502a.02 winter impacts'!A254</f>
        <v>1.1613776878090101</v>
      </c>
      <c r="B506" s="1">
        <f>'r_in_502a.02 winter impacts'!B254</f>
        <v>1.66646548619178</v>
      </c>
      <c r="C506" s="1">
        <f>'r_in_502a.02 winter impacts'!C254</f>
        <v>0.48585901873982001</v>
      </c>
      <c r="D506" s="1" t="str">
        <f>'r_in_502a.02 winter impacts'!D254</f>
        <v>total_attendee_impact_picnic</v>
      </c>
      <c r="E506" s="1" t="str">
        <f>'r_in_502a.02 winter impacts'!E254</f>
        <v>Winter</v>
      </c>
      <c r="F506" s="1" t="str">
        <f>'r_in_502a.02 winter impacts'!F254</f>
        <v>Parts_CPP_CPP/RT_Conts_RCT_all</v>
      </c>
      <c r="G506" s="1">
        <f>'r_in_502a.02 winter impacts'!G254</f>
        <v>15</v>
      </c>
      <c r="H506" s="1">
        <f>'r_in_502a.02 winter impacts'!H254</f>
        <v>1.64485701237488</v>
      </c>
      <c r="I506" s="1">
        <f>'r_in_502a.02 winter impacts'!I254</f>
        <v>2.7410974408432498</v>
      </c>
      <c r="J506" s="1" t="str">
        <f>'r_in_502a.02 winter impacts'!J254</f>
        <v>Off-Peak</v>
      </c>
      <c r="K506" s="1" t="str">
        <f>'r_in_502a.02 winter impacts'!K254</f>
        <v>Combined Impact</v>
      </c>
      <c r="L506" s="1" t="str">
        <f>'r_in_502a.02 winter impacts'!L254</f>
        <v>picnic</v>
      </c>
      <c r="N506" s="1" t="str">
        <f t="shared" si="22"/>
        <v>all</v>
      </c>
      <c r="O506" s="1" t="str">
        <f t="shared" si="23"/>
        <v>Parts_CPP_CPP/RT_Conts_RCT</v>
      </c>
      <c r="Q506" s="1" t="str">
        <f t="shared" si="21"/>
        <v>all_Parts_CPP_CPP/RT_Conts_RCT_Winter_Combined Impact_picnic_Off-Peak</v>
      </c>
    </row>
    <row r="507" spans="1:17" x14ac:dyDescent="0.2">
      <c r="A507" s="1">
        <f>'r_in_502a.02 winter impacts'!A255</f>
        <v>-0.72218817912776101</v>
      </c>
      <c r="B507" s="1">
        <f>'r_in_502a.02 winter impacts'!B255</f>
        <v>0.29087225903618902</v>
      </c>
      <c r="C507" s="1">
        <f>'r_in_502a.02 winter impacts'!C255</f>
        <v>1.3034461587721501E-2</v>
      </c>
      <c r="D507" s="1" t="str">
        <f>'r_in_502a.02 winter impacts'!D255</f>
        <v>total_attendee_impact_picnic</v>
      </c>
      <c r="E507" s="1" t="str">
        <f>'r_in_502a.02 winter impacts'!E255</f>
        <v>Winter</v>
      </c>
      <c r="F507" s="1" t="str">
        <f>'r_in_502a.02 winter impacts'!F255</f>
        <v>Parts_CPP_CPP/RT_Conts_RCT_all</v>
      </c>
      <c r="G507" s="1">
        <f>'r_in_502a.02 winter impacts'!G255</f>
        <v>15</v>
      </c>
      <c r="H507" s="1">
        <f>'r_in_502a.02 winter impacts'!H255</f>
        <v>1.64485701237488</v>
      </c>
      <c r="I507" s="1">
        <f>'r_in_502a.02 winter impacts'!I255</f>
        <v>0.47844327498099698</v>
      </c>
      <c r="J507" s="1" t="str">
        <f>'r_in_502a.02 winter impacts'!J255</f>
        <v>On-Peak</v>
      </c>
      <c r="K507" s="1" t="str">
        <f>'r_in_502a.02 winter impacts'!K255</f>
        <v>Combined Impact</v>
      </c>
      <c r="L507" s="1" t="str">
        <f>'r_in_502a.02 winter impacts'!L255</f>
        <v>picnic</v>
      </c>
      <c r="N507" s="1" t="str">
        <f t="shared" si="22"/>
        <v>all</v>
      </c>
      <c r="O507" s="1" t="str">
        <f t="shared" si="23"/>
        <v>Parts_CPP_CPP/RT_Conts_RCT</v>
      </c>
      <c r="Q507" s="1" t="str">
        <f t="shared" si="21"/>
        <v>all_Parts_CPP_CPP/RT_Conts_RCT_Winter_Combined Impact_picnic_On-Peak</v>
      </c>
    </row>
    <row r="508" spans="1:17" x14ac:dyDescent="0.2">
      <c r="A508" s="1">
        <f>'r_in_502a.02 winter impacts'!A256</f>
        <v>-0.497680618496331</v>
      </c>
      <c r="B508" s="1">
        <f>'r_in_502a.02 winter impacts'!B256</f>
        <v>0.476414624147875</v>
      </c>
      <c r="C508" s="1">
        <f>'r_in_502a.02 winter impacts'!C256</f>
        <v>0.29619106654475602</v>
      </c>
      <c r="D508" s="1" t="str">
        <f>'r_in_502a.02 winter impacts'!D256</f>
        <v>total_attendee_impact_picnic</v>
      </c>
      <c r="E508" s="1" t="str">
        <f>'r_in_502a.02 winter impacts'!E256</f>
        <v>Winter</v>
      </c>
      <c r="F508" s="1" t="str">
        <f>'r_in_502a.02 winter impacts'!F256</f>
        <v>Parts_CPP_CPP/RT_Conts_RCT_all</v>
      </c>
      <c r="G508" s="1">
        <f>'r_in_502a.02 winter impacts'!G256</f>
        <v>15</v>
      </c>
      <c r="H508" s="1">
        <f>'r_in_502a.02 winter impacts'!H256</f>
        <v>1.64485701237488</v>
      </c>
      <c r="I508" s="1">
        <f>'r_in_502a.02 winter impacts'!I256</f>
        <v>0.78363393532757397</v>
      </c>
      <c r="J508" s="1" t="str">
        <f>'r_in_502a.02 winter impacts'!J256</f>
        <v>Weekend Off-Peak</v>
      </c>
      <c r="K508" s="1" t="str">
        <f>'r_in_502a.02 winter impacts'!K256</f>
        <v>Combined Impact</v>
      </c>
      <c r="L508" s="1" t="str">
        <f>'r_in_502a.02 winter impacts'!L256</f>
        <v>picnic</v>
      </c>
      <c r="N508" s="1" t="str">
        <f t="shared" si="22"/>
        <v>all</v>
      </c>
      <c r="O508" s="1" t="str">
        <f t="shared" si="23"/>
        <v>Parts_CPP_CPP/RT_Conts_RCT</v>
      </c>
      <c r="Q508" s="1" t="str">
        <f t="shared" si="21"/>
        <v>all_Parts_CPP_CPP/RT_Conts_RCT_Winter_Combined Impact_picnic_Weekend Off-Peak</v>
      </c>
    </row>
    <row r="509" spans="1:17" x14ac:dyDescent="0.2">
      <c r="A509" s="1"/>
    </row>
    <row r="510" spans="1:17" x14ac:dyDescent="0.2">
      <c r="A510" s="1"/>
    </row>
    <row r="511" spans="1:17" x14ac:dyDescent="0.2">
      <c r="A511" s="1"/>
    </row>
    <row r="512" spans="1:17" x14ac:dyDescent="0.2">
      <c r="A512" s="1"/>
    </row>
    <row r="513" spans="1:1" x14ac:dyDescent="0.2">
      <c r="A513" s="1"/>
    </row>
    <row r="514" spans="1:1" x14ac:dyDescent="0.2">
      <c r="A514" s="1"/>
    </row>
    <row r="515" spans="1:1" x14ac:dyDescent="0.2">
      <c r="A515" s="1"/>
    </row>
    <row r="516" spans="1:1" x14ac:dyDescent="0.2">
      <c r="A516" s="1"/>
    </row>
    <row r="517" spans="1:1" x14ac:dyDescent="0.2">
      <c r="A517" s="1"/>
    </row>
    <row r="518" spans="1:1" x14ac:dyDescent="0.2">
      <c r="A518" s="1"/>
    </row>
    <row r="519" spans="1:1" x14ac:dyDescent="0.2">
      <c r="A519" s="1"/>
    </row>
    <row r="520" spans="1:1" x14ac:dyDescent="0.2">
      <c r="A520" s="1"/>
    </row>
    <row r="521" spans="1:1" x14ac:dyDescent="0.2">
      <c r="A521" s="1"/>
    </row>
    <row r="522" spans="1:1" x14ac:dyDescent="0.2">
      <c r="A522" s="1"/>
    </row>
    <row r="523" spans="1:1" x14ac:dyDescent="0.2">
      <c r="A523" s="1"/>
    </row>
    <row r="524" spans="1:1" x14ac:dyDescent="0.2">
      <c r="A524" s="1"/>
    </row>
    <row r="525" spans="1:1" x14ac:dyDescent="0.2">
      <c r="A525" s="1"/>
    </row>
    <row r="526" spans="1:1" x14ac:dyDescent="0.2">
      <c r="A526" s="1"/>
    </row>
    <row r="527" spans="1:1" x14ac:dyDescent="0.2">
      <c r="A527" s="1"/>
    </row>
    <row r="528" spans="1:1" x14ac:dyDescent="0.2">
      <c r="A528" s="1"/>
    </row>
    <row r="529" spans="1:1" x14ac:dyDescent="0.2">
      <c r="A529" s="1"/>
    </row>
    <row r="530" spans="1:1" x14ac:dyDescent="0.2">
      <c r="A530" s="1"/>
    </row>
    <row r="531" spans="1:1" x14ac:dyDescent="0.2">
      <c r="A531" s="1"/>
    </row>
    <row r="532" spans="1:1" x14ac:dyDescent="0.2">
      <c r="A532" s="1"/>
    </row>
    <row r="533" spans="1:1" x14ac:dyDescent="0.2">
      <c r="A533" s="1"/>
    </row>
    <row r="534" spans="1:1" x14ac:dyDescent="0.2">
      <c r="A534" s="1"/>
    </row>
    <row r="535" spans="1:1" x14ac:dyDescent="0.2">
      <c r="A535" s="1"/>
    </row>
    <row r="536" spans="1:1" x14ac:dyDescent="0.2">
      <c r="A536" s="1"/>
    </row>
    <row r="537" spans="1:1" x14ac:dyDescent="0.2">
      <c r="A537" s="1"/>
    </row>
    <row r="538" spans="1:1" x14ac:dyDescent="0.2">
      <c r="A538" s="1"/>
    </row>
    <row r="539" spans="1:1" x14ac:dyDescent="0.2">
      <c r="A539" s="1"/>
    </row>
    <row r="540" spans="1:1" x14ac:dyDescent="0.2">
      <c r="A540" s="1"/>
    </row>
    <row r="541" spans="1:1" x14ac:dyDescent="0.2">
      <c r="A541" s="1"/>
    </row>
    <row r="542" spans="1:1" x14ac:dyDescent="0.2">
      <c r="A542" s="1"/>
    </row>
    <row r="543" spans="1:1" x14ac:dyDescent="0.2">
      <c r="A543" s="1"/>
    </row>
    <row r="544" spans="1:1" x14ac:dyDescent="0.2">
      <c r="A544" s="1"/>
    </row>
    <row r="545" spans="1:1" x14ac:dyDescent="0.2">
      <c r="A545" s="1"/>
    </row>
    <row r="546" spans="1:1" x14ac:dyDescent="0.2">
      <c r="A546" s="1"/>
    </row>
    <row r="547" spans="1:1" x14ac:dyDescent="0.2">
      <c r="A547" s="1"/>
    </row>
    <row r="548" spans="1:1" x14ac:dyDescent="0.2">
      <c r="A548" s="1"/>
    </row>
    <row r="549" spans="1:1" x14ac:dyDescent="0.2">
      <c r="A549" s="1"/>
    </row>
    <row r="550" spans="1:1" x14ac:dyDescent="0.2">
      <c r="A550" s="1"/>
    </row>
    <row r="551" spans="1:1" x14ac:dyDescent="0.2">
      <c r="A551" s="1"/>
    </row>
    <row r="552" spans="1:1" x14ac:dyDescent="0.2">
      <c r="A552" s="1"/>
    </row>
    <row r="553" spans="1:1" x14ac:dyDescent="0.2">
      <c r="A553" s="1"/>
    </row>
    <row r="554" spans="1:1" x14ac:dyDescent="0.2">
      <c r="A554" s="1"/>
    </row>
    <row r="555" spans="1:1" x14ac:dyDescent="0.2">
      <c r="A555" s="1"/>
    </row>
    <row r="556" spans="1:1" x14ac:dyDescent="0.2">
      <c r="A556" s="1"/>
    </row>
    <row r="557" spans="1:1" x14ac:dyDescent="0.2">
      <c r="A557" s="1"/>
    </row>
    <row r="558" spans="1:1" x14ac:dyDescent="0.2">
      <c r="A558" s="1"/>
    </row>
    <row r="559" spans="1:1" x14ac:dyDescent="0.2">
      <c r="A559" s="1"/>
    </row>
    <row r="560" spans="1:1" x14ac:dyDescent="0.2">
      <c r="A560" s="1"/>
    </row>
    <row r="561" spans="1:1" x14ac:dyDescent="0.2">
      <c r="A561" s="1"/>
    </row>
    <row r="562" spans="1:1" x14ac:dyDescent="0.2">
      <c r="A562" s="1"/>
    </row>
    <row r="563" spans="1:1" x14ac:dyDescent="0.2">
      <c r="A563" s="1"/>
    </row>
    <row r="564" spans="1:1" x14ac:dyDescent="0.2">
      <c r="A564" s="1"/>
    </row>
    <row r="565" spans="1:1" x14ac:dyDescent="0.2">
      <c r="A565" s="1"/>
    </row>
    <row r="566" spans="1:1" x14ac:dyDescent="0.2">
      <c r="A566" s="1"/>
    </row>
    <row r="567" spans="1:1" x14ac:dyDescent="0.2">
      <c r="A567" s="1"/>
    </row>
    <row r="568" spans="1:1" x14ac:dyDescent="0.2">
      <c r="A568" s="1"/>
    </row>
    <row r="569" spans="1:1" x14ac:dyDescent="0.2">
      <c r="A569" s="1"/>
    </row>
    <row r="570" spans="1:1" x14ac:dyDescent="0.2">
      <c r="A570" s="1"/>
    </row>
    <row r="571" spans="1:1" x14ac:dyDescent="0.2">
      <c r="A571" s="1"/>
    </row>
    <row r="572" spans="1:1" x14ac:dyDescent="0.2">
      <c r="A572" s="1"/>
    </row>
    <row r="573" spans="1:1" x14ac:dyDescent="0.2">
      <c r="A573" s="1"/>
    </row>
    <row r="574" spans="1:1" x14ac:dyDescent="0.2">
      <c r="A574" s="1"/>
    </row>
    <row r="575" spans="1:1" x14ac:dyDescent="0.2">
      <c r="A575" s="1"/>
    </row>
    <row r="576" spans="1:1" x14ac:dyDescent="0.2">
      <c r="A576" s="1"/>
    </row>
    <row r="577" spans="1:1" x14ac:dyDescent="0.2">
      <c r="A577" s="1"/>
    </row>
    <row r="578" spans="1:1" x14ac:dyDescent="0.2">
      <c r="A578" s="1"/>
    </row>
    <row r="579" spans="1:1" x14ac:dyDescent="0.2">
      <c r="A579" s="1"/>
    </row>
    <row r="580" spans="1:1" x14ac:dyDescent="0.2">
      <c r="A580" s="1"/>
    </row>
    <row r="581" spans="1:1" x14ac:dyDescent="0.2">
      <c r="A581" s="1"/>
    </row>
    <row r="582" spans="1:1" x14ac:dyDescent="0.2">
      <c r="A582" s="1"/>
    </row>
    <row r="583" spans="1:1" x14ac:dyDescent="0.2">
      <c r="A583" s="1"/>
    </row>
    <row r="584" spans="1:1" x14ac:dyDescent="0.2">
      <c r="A584" s="1"/>
    </row>
    <row r="585" spans="1:1" x14ac:dyDescent="0.2">
      <c r="A585" s="1"/>
    </row>
    <row r="586" spans="1:1" x14ac:dyDescent="0.2">
      <c r="A586" s="1"/>
    </row>
    <row r="587" spans="1:1" x14ac:dyDescent="0.2">
      <c r="A587" s="1"/>
    </row>
    <row r="588" spans="1:1" x14ac:dyDescent="0.2">
      <c r="A588" s="1"/>
    </row>
    <row r="589" spans="1:1" x14ac:dyDescent="0.2">
      <c r="A589" s="1"/>
    </row>
    <row r="590" spans="1:1" x14ac:dyDescent="0.2">
      <c r="A590" s="1"/>
    </row>
    <row r="591" spans="1:1" x14ac:dyDescent="0.2">
      <c r="A591" s="1"/>
    </row>
    <row r="592" spans="1:1" x14ac:dyDescent="0.2">
      <c r="A592" s="1"/>
    </row>
    <row r="593" spans="1:1" x14ac:dyDescent="0.2">
      <c r="A593" s="1"/>
    </row>
    <row r="594" spans="1:1" x14ac:dyDescent="0.2">
      <c r="A594" s="1"/>
    </row>
    <row r="595" spans="1:1" x14ac:dyDescent="0.2">
      <c r="A595" s="1"/>
    </row>
    <row r="596" spans="1:1" x14ac:dyDescent="0.2">
      <c r="A596" s="1"/>
    </row>
    <row r="597" spans="1:1" x14ac:dyDescent="0.2">
      <c r="A597" s="1"/>
    </row>
    <row r="598" spans="1:1" x14ac:dyDescent="0.2">
      <c r="A598" s="1"/>
    </row>
    <row r="599" spans="1:1" x14ac:dyDescent="0.2">
      <c r="A599" s="1"/>
    </row>
    <row r="600" spans="1:1" x14ac:dyDescent="0.2">
      <c r="A600" s="1"/>
    </row>
    <row r="601" spans="1:1" x14ac:dyDescent="0.2">
      <c r="A601" s="1"/>
    </row>
    <row r="602" spans="1:1" x14ac:dyDescent="0.2">
      <c r="A602" s="1"/>
    </row>
    <row r="603" spans="1:1" x14ac:dyDescent="0.2">
      <c r="A603" s="1"/>
    </row>
    <row r="604" spans="1:1" x14ac:dyDescent="0.2">
      <c r="A604" s="1"/>
    </row>
    <row r="605" spans="1:1" x14ac:dyDescent="0.2">
      <c r="A605" s="1"/>
    </row>
    <row r="606" spans="1:1" x14ac:dyDescent="0.2">
      <c r="A606" s="1"/>
    </row>
    <row r="607" spans="1:1" x14ac:dyDescent="0.2">
      <c r="A607" s="1"/>
    </row>
    <row r="608" spans="1:1" x14ac:dyDescent="0.2">
      <c r="A608" s="1"/>
    </row>
    <row r="609" spans="1:1" x14ac:dyDescent="0.2">
      <c r="A609" s="1"/>
    </row>
    <row r="610" spans="1:1" x14ac:dyDescent="0.2">
      <c r="A610" s="1"/>
    </row>
    <row r="611" spans="1:1" x14ac:dyDescent="0.2">
      <c r="A611" s="1"/>
    </row>
    <row r="612" spans="1:1" x14ac:dyDescent="0.2">
      <c r="A612" s="1"/>
    </row>
    <row r="613" spans="1:1" x14ac:dyDescent="0.2">
      <c r="A613" s="1"/>
    </row>
    <row r="614" spans="1:1" x14ac:dyDescent="0.2">
      <c r="A614" s="1"/>
    </row>
    <row r="615" spans="1:1" x14ac:dyDescent="0.2">
      <c r="A615" s="1"/>
    </row>
    <row r="616" spans="1:1" x14ac:dyDescent="0.2">
      <c r="A616" s="1"/>
    </row>
    <row r="617" spans="1:1" x14ac:dyDescent="0.2">
      <c r="A617" s="1"/>
    </row>
    <row r="618" spans="1:1" x14ac:dyDescent="0.2">
      <c r="A618" s="1"/>
    </row>
    <row r="619" spans="1:1" x14ac:dyDescent="0.2">
      <c r="A619" s="1"/>
    </row>
    <row r="620" spans="1:1" x14ac:dyDescent="0.2">
      <c r="A620" s="1"/>
    </row>
    <row r="621" spans="1:1" x14ac:dyDescent="0.2">
      <c r="A621" s="1"/>
    </row>
    <row r="622" spans="1:1" x14ac:dyDescent="0.2">
      <c r="A622" s="1"/>
    </row>
    <row r="623" spans="1:1" x14ac:dyDescent="0.2">
      <c r="A623" s="1"/>
    </row>
    <row r="624" spans="1:1" x14ac:dyDescent="0.2">
      <c r="A624" s="1"/>
    </row>
    <row r="625" spans="1:1" x14ac:dyDescent="0.2">
      <c r="A625" s="1"/>
    </row>
    <row r="626" spans="1:1" x14ac:dyDescent="0.2">
      <c r="A626" s="1"/>
    </row>
    <row r="627" spans="1:1" x14ac:dyDescent="0.2">
      <c r="A627" s="1"/>
    </row>
    <row r="628" spans="1:1" x14ac:dyDescent="0.2">
      <c r="A628" s="1"/>
    </row>
    <row r="629" spans="1:1" x14ac:dyDescent="0.2">
      <c r="A629" s="1"/>
    </row>
    <row r="630" spans="1:1" x14ac:dyDescent="0.2">
      <c r="A630" s="1"/>
    </row>
    <row r="631" spans="1:1" x14ac:dyDescent="0.2">
      <c r="A631" s="1"/>
    </row>
    <row r="632" spans="1:1" x14ac:dyDescent="0.2">
      <c r="A632" s="1"/>
    </row>
    <row r="633" spans="1:1" x14ac:dyDescent="0.2">
      <c r="A633" s="1"/>
    </row>
    <row r="634" spans="1:1" x14ac:dyDescent="0.2">
      <c r="A634" s="1"/>
    </row>
    <row r="635" spans="1:1" x14ac:dyDescent="0.2">
      <c r="A635" s="1"/>
    </row>
    <row r="636" spans="1:1" x14ac:dyDescent="0.2">
      <c r="A636" s="1"/>
    </row>
    <row r="637" spans="1:1" x14ac:dyDescent="0.2">
      <c r="A637" s="1"/>
    </row>
    <row r="638" spans="1:1" x14ac:dyDescent="0.2">
      <c r="A638" s="1"/>
    </row>
    <row r="639" spans="1:1" x14ac:dyDescent="0.2">
      <c r="A639" s="1"/>
    </row>
    <row r="640" spans="1:1" x14ac:dyDescent="0.2">
      <c r="A640" s="1"/>
    </row>
    <row r="641" spans="1:1" x14ac:dyDescent="0.2">
      <c r="A641" s="1"/>
    </row>
    <row r="642" spans="1:1" x14ac:dyDescent="0.2">
      <c r="A642" s="1"/>
    </row>
    <row r="643" spans="1:1" x14ac:dyDescent="0.2">
      <c r="A643" s="1"/>
    </row>
    <row r="644" spans="1:1" x14ac:dyDescent="0.2">
      <c r="A644" s="1"/>
    </row>
    <row r="645" spans="1:1" x14ac:dyDescent="0.2">
      <c r="A645" s="1"/>
    </row>
    <row r="646" spans="1:1" x14ac:dyDescent="0.2">
      <c r="A646" s="1"/>
    </row>
    <row r="647" spans="1:1" x14ac:dyDescent="0.2">
      <c r="A647" s="1"/>
    </row>
    <row r="648" spans="1:1" x14ac:dyDescent="0.2">
      <c r="A648" s="1"/>
    </row>
  </sheetData>
  <autoFilter ref="A3:Q255" xr:uid="{99A4B4C5-EC2C-446A-8B45-F891CD306CD5}"/>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8CF64-EDCC-46F3-BAB3-AE2CD4DE1E80}">
  <sheetPr>
    <tabColor theme="7"/>
  </sheetPr>
  <dimension ref="A4:L37"/>
  <sheetViews>
    <sheetView topLeftCell="A3" workbookViewId="0">
      <selection activeCell="F14" sqref="F14:F16"/>
    </sheetView>
  </sheetViews>
  <sheetFormatPr defaultRowHeight="10" x14ac:dyDescent="0.2"/>
  <sheetData>
    <row r="4" spans="1:12" x14ac:dyDescent="0.2">
      <c r="A4" t="s">
        <v>5</v>
      </c>
      <c r="B4" t="str">
        <f>'r_in_303a.04'!A5</f>
        <v>rpp_group</v>
      </c>
      <c r="C4" s="1" t="str">
        <f>'r_in_303a.04'!B5</f>
        <v>mean_total_num_accts</v>
      </c>
      <c r="D4" s="1" t="str">
        <f>'r_in_303a.04'!C5</f>
        <v>event_type</v>
      </c>
      <c r="E4" s="1" t="str">
        <f>'r_in_303a.04'!D5</f>
        <v>mean_num_event_attendees</v>
      </c>
      <c r="F4" s="1" t="str">
        <f>'r_in_303a.04'!E5</f>
        <v>max_num_event_attendees</v>
      </c>
      <c r="G4" s="1"/>
      <c r="I4" t="s">
        <v>81</v>
      </c>
      <c r="L4" t="s">
        <v>194</v>
      </c>
    </row>
    <row r="5" spans="1:12" x14ac:dyDescent="0.2">
      <c r="A5" t="s">
        <v>9</v>
      </c>
      <c r="B5" t="str">
        <f>'r_in_303a.04'!A6</f>
        <v>CPP</v>
      </c>
      <c r="C5">
        <f>'r_in_303a.04'!B6</f>
        <v>310</v>
      </c>
      <c r="D5" t="str">
        <f>'r_in_303a.04'!C6</f>
        <v>no_event</v>
      </c>
      <c r="E5">
        <f>'r_in_303a.04'!D6</f>
        <v>0</v>
      </c>
      <c r="F5">
        <f>'r_in_303a.04'!E6</f>
        <v>0</v>
      </c>
      <c r="I5" t="str">
        <f>$A5&amp;"_"&amp;$B5&amp;"_"&amp;$D5</f>
        <v>Summer_CPP_no_event</v>
      </c>
      <c r="L5">
        <f>IF(D5=$D$5,C5,F5)</f>
        <v>310</v>
      </c>
    </row>
    <row r="6" spans="1:12" x14ac:dyDescent="0.2">
      <c r="A6" s="1" t="s">
        <v>9</v>
      </c>
      <c r="B6" t="str">
        <f>'r_in_303a.04'!A7</f>
        <v>CPP/RT</v>
      </c>
      <c r="C6">
        <f>'r_in_303a.04'!B7</f>
        <v>331</v>
      </c>
      <c r="D6" t="str">
        <f>'r_in_303a.04'!C7</f>
        <v>no_event</v>
      </c>
      <c r="E6">
        <f>'r_in_303a.04'!D7</f>
        <v>0</v>
      </c>
      <c r="F6">
        <f>'r_in_303a.04'!E7</f>
        <v>0</v>
      </c>
      <c r="I6" s="1" t="str">
        <f t="shared" ref="I6:I19" si="0">$A6&amp;"_"&amp;$B6&amp;"_"&amp;$D6</f>
        <v>Summer_CPP/RT_no_event</v>
      </c>
      <c r="L6" s="1">
        <f t="shared" ref="L6:L19" si="1">IF(D6=$D$5,C6,F6)</f>
        <v>331</v>
      </c>
    </row>
    <row r="7" spans="1:12" x14ac:dyDescent="0.2">
      <c r="A7" s="1" t="s">
        <v>9</v>
      </c>
      <c r="B7" t="str">
        <f>'r_in_303a.04'!A8</f>
        <v>RT</v>
      </c>
      <c r="C7">
        <f>'r_in_303a.04'!B8</f>
        <v>1133</v>
      </c>
      <c r="D7" t="str">
        <f>'r_in_303a.04'!C8</f>
        <v>no_event</v>
      </c>
      <c r="E7">
        <f>'r_in_303a.04'!D8</f>
        <v>0</v>
      </c>
      <c r="F7">
        <f>'r_in_303a.04'!E8</f>
        <v>0</v>
      </c>
      <c r="I7" s="1" t="str">
        <f t="shared" si="0"/>
        <v>Summer_RT_no_event</v>
      </c>
      <c r="L7" s="1">
        <f t="shared" si="1"/>
        <v>1133</v>
      </c>
    </row>
    <row r="8" spans="1:12" x14ac:dyDescent="0.2">
      <c r="A8" s="1" t="s">
        <v>9</v>
      </c>
      <c r="B8" t="str">
        <f>'r_in_303a.04'!A9</f>
        <v>CPP</v>
      </c>
      <c r="C8">
        <f>'r_in_303a.04'!B9</f>
        <v>310</v>
      </c>
      <c r="D8" t="str">
        <f>'r_in_303a.04'!C9</f>
        <v>focus_grp</v>
      </c>
      <c r="E8">
        <f>'r_in_303a.04'!D9</f>
        <v>12</v>
      </c>
      <c r="F8">
        <f>'r_in_303a.04'!E9</f>
        <v>12</v>
      </c>
      <c r="I8" s="1" t="str">
        <f t="shared" si="0"/>
        <v>Summer_CPP_focus_grp</v>
      </c>
      <c r="L8" s="1">
        <f t="shared" si="1"/>
        <v>12</v>
      </c>
    </row>
    <row r="9" spans="1:12" x14ac:dyDescent="0.2">
      <c r="A9" s="1" t="s">
        <v>9</v>
      </c>
      <c r="B9" t="str">
        <f>'r_in_303a.04'!A10</f>
        <v>CPP/RT</v>
      </c>
      <c r="C9">
        <f>'r_in_303a.04'!B10</f>
        <v>331</v>
      </c>
      <c r="D9" t="str">
        <f>'r_in_303a.04'!C10</f>
        <v>focus_grp</v>
      </c>
      <c r="E9">
        <f>'r_in_303a.04'!D10</f>
        <v>11</v>
      </c>
      <c r="F9">
        <f>'r_in_303a.04'!E10</f>
        <v>11</v>
      </c>
      <c r="I9" s="1" t="str">
        <f t="shared" si="0"/>
        <v>Summer_CPP/RT_focus_grp</v>
      </c>
      <c r="L9" s="1">
        <f t="shared" si="1"/>
        <v>11</v>
      </c>
    </row>
    <row r="10" spans="1:12" x14ac:dyDescent="0.2">
      <c r="A10" s="1" t="s">
        <v>9</v>
      </c>
      <c r="B10" t="str">
        <f>'r_in_303a.04'!A11</f>
        <v>RT</v>
      </c>
      <c r="C10">
        <f>'r_in_303a.04'!B11</f>
        <v>1133</v>
      </c>
      <c r="D10" t="str">
        <f>'r_in_303a.04'!C11</f>
        <v>focus_grp</v>
      </c>
      <c r="E10">
        <f>'r_in_303a.04'!D11</f>
        <v>30</v>
      </c>
      <c r="F10">
        <f>'r_in_303a.04'!E11</f>
        <v>30</v>
      </c>
      <c r="I10" s="1" t="str">
        <f t="shared" si="0"/>
        <v>Summer_RT_focus_grp</v>
      </c>
      <c r="L10" s="1">
        <f t="shared" si="1"/>
        <v>30</v>
      </c>
    </row>
    <row r="11" spans="1:12" x14ac:dyDescent="0.2">
      <c r="A11" s="1" t="s">
        <v>9</v>
      </c>
      <c r="B11" t="str">
        <f>'r_in_303a.04'!A12</f>
        <v>CPP</v>
      </c>
      <c r="C11">
        <f>'r_in_303a.04'!B12</f>
        <v>310</v>
      </c>
      <c r="D11" t="str">
        <f>'r_in_303a.04'!C12</f>
        <v>ko_breakfast</v>
      </c>
      <c r="E11">
        <f>'r_in_303a.04'!D12</f>
        <v>57</v>
      </c>
      <c r="F11">
        <f>'r_in_303a.04'!E12</f>
        <v>59</v>
      </c>
      <c r="I11" s="1" t="str">
        <f t="shared" si="0"/>
        <v>Summer_CPP_ko_breakfast</v>
      </c>
      <c r="L11" s="1">
        <f t="shared" si="1"/>
        <v>59</v>
      </c>
    </row>
    <row r="12" spans="1:12" x14ac:dyDescent="0.2">
      <c r="A12" s="1" t="s">
        <v>9</v>
      </c>
      <c r="B12" t="str">
        <f>'r_in_303a.04'!A13</f>
        <v>CPP/RT</v>
      </c>
      <c r="C12">
        <f>'r_in_303a.04'!B13</f>
        <v>331</v>
      </c>
      <c r="D12" t="str">
        <f>'r_in_303a.04'!C13</f>
        <v>ko_breakfast</v>
      </c>
      <c r="E12">
        <f>'r_in_303a.04'!D13</f>
        <v>73</v>
      </c>
      <c r="F12">
        <f>'r_in_303a.04'!E13</f>
        <v>74</v>
      </c>
      <c r="I12" s="1" t="str">
        <f t="shared" si="0"/>
        <v>Summer_CPP/RT_ko_breakfast</v>
      </c>
      <c r="L12" s="1">
        <f t="shared" si="1"/>
        <v>74</v>
      </c>
    </row>
    <row r="13" spans="1:12" x14ac:dyDescent="0.2">
      <c r="A13" s="1" t="s">
        <v>9</v>
      </c>
      <c r="B13" t="str">
        <f>'r_in_303a.04'!A14</f>
        <v>RT</v>
      </c>
      <c r="C13">
        <f>'r_in_303a.04'!B14</f>
        <v>1133</v>
      </c>
      <c r="D13" t="str">
        <f>'r_in_303a.04'!C14</f>
        <v>ko_breakfast</v>
      </c>
      <c r="E13">
        <f>'r_in_303a.04'!D14</f>
        <v>117</v>
      </c>
      <c r="F13">
        <f>'r_in_303a.04'!E14</f>
        <v>117</v>
      </c>
      <c r="I13" s="1" t="str">
        <f t="shared" si="0"/>
        <v>Summer_RT_ko_breakfast</v>
      </c>
      <c r="L13" s="1">
        <f t="shared" si="1"/>
        <v>117</v>
      </c>
    </row>
    <row r="14" spans="1:12" x14ac:dyDescent="0.2">
      <c r="A14" s="1" t="s">
        <v>9</v>
      </c>
      <c r="B14" t="str">
        <f>'r_in_303a.04'!A15</f>
        <v>CPP</v>
      </c>
      <c r="C14">
        <f>'r_in_303a.04'!B15</f>
        <v>310</v>
      </c>
      <c r="D14" t="str">
        <f>'r_in_303a.04'!C15</f>
        <v>open_house</v>
      </c>
      <c r="E14">
        <f>'r_in_303a.04'!D15</f>
        <v>9</v>
      </c>
      <c r="F14">
        <f>'r_in_303a.04'!E15</f>
        <v>15</v>
      </c>
      <c r="I14" s="1" t="str">
        <f t="shared" si="0"/>
        <v>Summer_CPP_open_house</v>
      </c>
      <c r="L14" s="1">
        <f t="shared" si="1"/>
        <v>15</v>
      </c>
    </row>
    <row r="15" spans="1:12" x14ac:dyDescent="0.2">
      <c r="A15" s="1" t="s">
        <v>9</v>
      </c>
      <c r="B15" t="str">
        <f>'r_in_303a.04'!A16</f>
        <v>CPP/RT</v>
      </c>
      <c r="C15">
        <f>'r_in_303a.04'!B16</f>
        <v>331</v>
      </c>
      <c r="D15" t="str">
        <f>'r_in_303a.04'!C16</f>
        <v>open_house</v>
      </c>
      <c r="E15">
        <f>'r_in_303a.04'!D16</f>
        <v>14</v>
      </c>
      <c r="F15">
        <f>'r_in_303a.04'!E16</f>
        <v>25</v>
      </c>
      <c r="I15" s="1" t="str">
        <f t="shared" si="0"/>
        <v>Summer_CPP/RT_open_house</v>
      </c>
      <c r="L15" s="1">
        <f t="shared" si="1"/>
        <v>25</v>
      </c>
    </row>
    <row r="16" spans="1:12" x14ac:dyDescent="0.2">
      <c r="A16" s="1" t="s">
        <v>9</v>
      </c>
      <c r="B16" t="str">
        <f>'r_in_303a.04'!A17</f>
        <v>RT</v>
      </c>
      <c r="C16">
        <f>'r_in_303a.04'!B17</f>
        <v>1133</v>
      </c>
      <c r="D16" t="str">
        <f>'r_in_303a.04'!C17</f>
        <v>open_house</v>
      </c>
      <c r="E16">
        <f>'r_in_303a.04'!D17</f>
        <v>25</v>
      </c>
      <c r="F16">
        <f>'r_in_303a.04'!E17</f>
        <v>43</v>
      </c>
      <c r="I16" s="1" t="str">
        <f t="shared" si="0"/>
        <v>Summer_RT_open_house</v>
      </c>
      <c r="L16" s="1">
        <f t="shared" si="1"/>
        <v>43</v>
      </c>
    </row>
    <row r="17" spans="1:12" x14ac:dyDescent="0.2">
      <c r="A17" s="1" t="s">
        <v>9</v>
      </c>
      <c r="B17" t="str">
        <f>'r_in_303a.04'!A18</f>
        <v>CPP</v>
      </c>
      <c r="C17">
        <f>'r_in_303a.04'!B18</f>
        <v>310</v>
      </c>
      <c r="D17" t="str">
        <f>'r_in_303a.04'!C18</f>
        <v>picnic</v>
      </c>
      <c r="E17">
        <f>'r_in_303a.04'!D18</f>
        <v>0</v>
      </c>
      <c r="F17">
        <f>'r_in_303a.04'!E18</f>
        <v>0</v>
      </c>
      <c r="I17" s="1" t="str">
        <f t="shared" si="0"/>
        <v>Summer_CPP_picnic</v>
      </c>
      <c r="L17" s="1">
        <f t="shared" si="1"/>
        <v>0</v>
      </c>
    </row>
    <row r="18" spans="1:12" x14ac:dyDescent="0.2">
      <c r="A18" s="1" t="s">
        <v>9</v>
      </c>
      <c r="B18" t="str">
        <f>'r_in_303a.04'!A19</f>
        <v>CPP/RT</v>
      </c>
      <c r="C18">
        <f>'r_in_303a.04'!B19</f>
        <v>331</v>
      </c>
      <c r="D18" t="str">
        <f>'r_in_303a.04'!C19</f>
        <v>picnic</v>
      </c>
      <c r="E18">
        <f>'r_in_303a.04'!D19</f>
        <v>1</v>
      </c>
      <c r="F18">
        <f>'r_in_303a.04'!E19</f>
        <v>3</v>
      </c>
      <c r="I18" s="1" t="str">
        <f t="shared" si="0"/>
        <v>Summer_CPP/RT_picnic</v>
      </c>
      <c r="L18" s="1">
        <f t="shared" si="1"/>
        <v>3</v>
      </c>
    </row>
    <row r="19" spans="1:12" x14ac:dyDescent="0.2">
      <c r="A19" s="1" t="s">
        <v>9</v>
      </c>
      <c r="B19" t="str">
        <f>'r_in_303a.04'!A20</f>
        <v>RT</v>
      </c>
      <c r="C19">
        <f>'r_in_303a.04'!B20</f>
        <v>1133</v>
      </c>
      <c r="D19" t="str">
        <f>'r_in_303a.04'!C20</f>
        <v>picnic</v>
      </c>
      <c r="E19">
        <f>'r_in_303a.04'!D20</f>
        <v>11</v>
      </c>
      <c r="F19">
        <f>'r_in_303a.04'!E20</f>
        <v>30</v>
      </c>
      <c r="I19" s="1" t="str">
        <f t="shared" si="0"/>
        <v>Summer_RT_picnic</v>
      </c>
      <c r="L19" s="1">
        <f t="shared" si="1"/>
        <v>30</v>
      </c>
    </row>
    <row r="23" spans="1:12" x14ac:dyDescent="0.2">
      <c r="A23" t="s">
        <v>131</v>
      </c>
      <c r="B23" t="str">
        <f>'r_in_502.04'!A6</f>
        <v>CPP</v>
      </c>
      <c r="C23">
        <f>'r_in_502.04'!B6</f>
        <v>299</v>
      </c>
      <c r="D23" t="str">
        <f>'r_in_502.04'!C6</f>
        <v>no_event</v>
      </c>
      <c r="E23">
        <f>'r_in_502.04'!D6</f>
        <v>0</v>
      </c>
      <c r="F23">
        <f>'r_in_502.04'!E6</f>
        <v>0</v>
      </c>
      <c r="I23" s="1" t="str">
        <f t="shared" ref="I23:I37" si="2">$A23&amp;"_"&amp;$B23&amp;"_"&amp;$D23</f>
        <v>Winter_CPP_no_event</v>
      </c>
      <c r="L23" s="1">
        <f t="shared" ref="L23:L37" si="3">IF(D23=$D$5,C23,F23)</f>
        <v>299</v>
      </c>
    </row>
    <row r="24" spans="1:12" x14ac:dyDescent="0.2">
      <c r="A24" s="1" t="s">
        <v>131</v>
      </c>
      <c r="B24" t="str">
        <f>'r_in_502.04'!A7</f>
        <v>CPP/RT</v>
      </c>
      <c r="C24">
        <f>'r_in_502.04'!B7</f>
        <v>312</v>
      </c>
      <c r="D24" t="str">
        <f>'r_in_502.04'!C7</f>
        <v>no_event</v>
      </c>
      <c r="E24">
        <f>'r_in_502.04'!D7</f>
        <v>0</v>
      </c>
      <c r="F24">
        <f>'r_in_502.04'!E7</f>
        <v>0</v>
      </c>
      <c r="I24" s="1" t="str">
        <f t="shared" si="2"/>
        <v>Winter_CPP/RT_no_event</v>
      </c>
      <c r="L24" s="1">
        <f t="shared" si="3"/>
        <v>312</v>
      </c>
    </row>
    <row r="25" spans="1:12" x14ac:dyDescent="0.2">
      <c r="A25" s="1" t="s">
        <v>131</v>
      </c>
      <c r="B25" t="str">
        <f>'r_in_502.04'!A8</f>
        <v>RT</v>
      </c>
      <c r="C25">
        <f>'r_in_502.04'!B8</f>
        <v>1121</v>
      </c>
      <c r="D25" t="str">
        <f>'r_in_502.04'!C8</f>
        <v>no_event</v>
      </c>
      <c r="E25">
        <f>'r_in_502.04'!D8</f>
        <v>0</v>
      </c>
      <c r="F25">
        <f>'r_in_502.04'!E8</f>
        <v>0</v>
      </c>
      <c r="I25" s="1" t="str">
        <f t="shared" si="2"/>
        <v>Winter_RT_no_event</v>
      </c>
      <c r="L25" s="1">
        <f t="shared" si="3"/>
        <v>1121</v>
      </c>
    </row>
    <row r="26" spans="1:12" x14ac:dyDescent="0.2">
      <c r="A26" s="1" t="s">
        <v>131</v>
      </c>
      <c r="B26" t="str">
        <f>'r_in_502.04'!A9</f>
        <v>CPP</v>
      </c>
      <c r="C26">
        <f>'r_in_502.04'!B9</f>
        <v>299</v>
      </c>
      <c r="D26" t="str">
        <f>'r_in_502.04'!C9</f>
        <v>focus_grp</v>
      </c>
      <c r="E26">
        <f>'r_in_502.04'!D9</f>
        <v>13</v>
      </c>
      <c r="F26">
        <f>'r_in_502.04'!E9</f>
        <v>13</v>
      </c>
      <c r="I26" s="1" t="str">
        <f t="shared" si="2"/>
        <v>Winter_CPP_focus_grp</v>
      </c>
      <c r="L26" s="1">
        <f t="shared" si="3"/>
        <v>13</v>
      </c>
    </row>
    <row r="27" spans="1:12" x14ac:dyDescent="0.2">
      <c r="A27" s="1" t="s">
        <v>131</v>
      </c>
      <c r="B27" t="str">
        <f>'r_in_502.04'!A10</f>
        <v>CPP/RT</v>
      </c>
      <c r="C27">
        <f>'r_in_502.04'!B10</f>
        <v>312</v>
      </c>
      <c r="D27" t="str">
        <f>'r_in_502.04'!C10</f>
        <v>focus_grp</v>
      </c>
      <c r="E27">
        <f>'r_in_502.04'!D10</f>
        <v>12</v>
      </c>
      <c r="F27">
        <f>'r_in_502.04'!E10</f>
        <v>12</v>
      </c>
      <c r="I27" s="1" t="str">
        <f t="shared" si="2"/>
        <v>Winter_CPP/RT_focus_grp</v>
      </c>
      <c r="L27" s="1">
        <f t="shared" si="3"/>
        <v>12</v>
      </c>
    </row>
    <row r="28" spans="1:12" x14ac:dyDescent="0.2">
      <c r="A28" s="1" t="s">
        <v>131</v>
      </c>
      <c r="B28" t="str">
        <f>'r_in_502.04'!A11</f>
        <v>RT</v>
      </c>
      <c r="C28">
        <f>'r_in_502.04'!B11</f>
        <v>1121</v>
      </c>
      <c r="D28" t="str">
        <f>'r_in_502.04'!C11</f>
        <v>focus_grp</v>
      </c>
      <c r="E28">
        <f>'r_in_502.04'!D11</f>
        <v>33</v>
      </c>
      <c r="F28">
        <f>'r_in_502.04'!E11</f>
        <v>34</v>
      </c>
      <c r="I28" s="1" t="str">
        <f t="shared" si="2"/>
        <v>Winter_RT_focus_grp</v>
      </c>
      <c r="L28" s="1">
        <f t="shared" si="3"/>
        <v>34</v>
      </c>
    </row>
    <row r="29" spans="1:12" x14ac:dyDescent="0.2">
      <c r="A29" s="1" t="s">
        <v>131</v>
      </c>
      <c r="B29" t="str">
        <f>'r_in_502.04'!A12</f>
        <v>CPP</v>
      </c>
      <c r="C29">
        <f>'r_in_502.04'!B12</f>
        <v>299</v>
      </c>
      <c r="D29" t="str">
        <f>'r_in_502.04'!C12</f>
        <v>ko_breakfast</v>
      </c>
      <c r="E29">
        <f>'r_in_502.04'!D12</f>
        <v>56</v>
      </c>
      <c r="F29">
        <f>'r_in_502.04'!E12</f>
        <v>56</v>
      </c>
      <c r="I29" s="1" t="str">
        <f t="shared" si="2"/>
        <v>Winter_CPP_ko_breakfast</v>
      </c>
      <c r="L29" s="1">
        <f t="shared" si="3"/>
        <v>56</v>
      </c>
    </row>
    <row r="30" spans="1:12" x14ac:dyDescent="0.2">
      <c r="A30" s="1" t="s">
        <v>131</v>
      </c>
      <c r="B30" t="str">
        <f>'r_in_502.04'!A13</f>
        <v>CPP/RT</v>
      </c>
      <c r="C30">
        <f>'r_in_502.04'!B13</f>
        <v>312</v>
      </c>
      <c r="D30" t="str">
        <f>'r_in_502.04'!C13</f>
        <v>ko_breakfast</v>
      </c>
      <c r="E30">
        <f>'r_in_502.04'!D13</f>
        <v>69</v>
      </c>
      <c r="F30">
        <f>'r_in_502.04'!E13</f>
        <v>71</v>
      </c>
      <c r="I30" s="1" t="str">
        <f t="shared" si="2"/>
        <v>Winter_CPP/RT_ko_breakfast</v>
      </c>
      <c r="L30" s="1">
        <f t="shared" si="3"/>
        <v>71</v>
      </c>
    </row>
    <row r="31" spans="1:12" x14ac:dyDescent="0.2">
      <c r="A31" s="1" t="s">
        <v>131</v>
      </c>
      <c r="B31" t="str">
        <f>'r_in_502.04'!A14</f>
        <v>RT</v>
      </c>
      <c r="C31">
        <f>'r_in_502.04'!B14</f>
        <v>1121</v>
      </c>
      <c r="D31" t="str">
        <f>'r_in_502.04'!C14</f>
        <v>ko_breakfast</v>
      </c>
      <c r="E31">
        <f>'r_in_502.04'!D14</f>
        <v>117</v>
      </c>
      <c r="F31">
        <f>'r_in_502.04'!E14</f>
        <v>117</v>
      </c>
      <c r="I31" s="1" t="str">
        <f t="shared" si="2"/>
        <v>Winter_RT_ko_breakfast</v>
      </c>
      <c r="L31" s="1">
        <f t="shared" si="3"/>
        <v>117</v>
      </c>
    </row>
    <row r="32" spans="1:12" x14ac:dyDescent="0.2">
      <c r="A32" s="1" t="s">
        <v>131</v>
      </c>
      <c r="B32" t="str">
        <f>'r_in_502.04'!A15</f>
        <v>CPP</v>
      </c>
      <c r="C32">
        <f>'r_in_502.04'!B15</f>
        <v>299</v>
      </c>
      <c r="D32" t="str">
        <f>'r_in_502.04'!C15</f>
        <v>open_house</v>
      </c>
      <c r="E32">
        <f>'r_in_502.04'!D15</f>
        <v>17</v>
      </c>
      <c r="F32">
        <f>'r_in_502.04'!E15</f>
        <v>20</v>
      </c>
      <c r="I32" s="1" t="str">
        <f t="shared" si="2"/>
        <v>Winter_CPP_open_house</v>
      </c>
      <c r="L32" s="1">
        <f t="shared" si="3"/>
        <v>20</v>
      </c>
    </row>
    <row r="33" spans="1:12" x14ac:dyDescent="0.2">
      <c r="A33" s="1" t="s">
        <v>131</v>
      </c>
      <c r="B33" t="str">
        <f>'r_in_502.04'!A16</f>
        <v>CPP/RT</v>
      </c>
      <c r="C33">
        <f>'r_in_502.04'!B16</f>
        <v>312</v>
      </c>
      <c r="D33" t="str">
        <f>'r_in_502.04'!C16</f>
        <v>open_house</v>
      </c>
      <c r="E33">
        <f>'r_in_502.04'!D16</f>
        <v>26</v>
      </c>
      <c r="F33">
        <f>'r_in_502.04'!E16</f>
        <v>27</v>
      </c>
      <c r="I33" s="1" t="str">
        <f t="shared" si="2"/>
        <v>Winter_CPP/RT_open_house</v>
      </c>
      <c r="L33" s="1">
        <f t="shared" si="3"/>
        <v>27</v>
      </c>
    </row>
    <row r="34" spans="1:12" x14ac:dyDescent="0.2">
      <c r="A34" s="1" t="s">
        <v>131</v>
      </c>
      <c r="B34" t="str">
        <f>'r_in_502.04'!A17</f>
        <v>RT</v>
      </c>
      <c r="C34">
        <f>'r_in_502.04'!B17</f>
        <v>1121</v>
      </c>
      <c r="D34" t="str">
        <f>'r_in_502.04'!C17</f>
        <v>open_house</v>
      </c>
      <c r="E34">
        <f>'r_in_502.04'!D17</f>
        <v>44</v>
      </c>
      <c r="F34">
        <f>'r_in_502.04'!E17</f>
        <v>46</v>
      </c>
      <c r="I34" s="1" t="str">
        <f t="shared" si="2"/>
        <v>Winter_RT_open_house</v>
      </c>
      <c r="L34" s="1">
        <f t="shared" si="3"/>
        <v>46</v>
      </c>
    </row>
    <row r="35" spans="1:12" x14ac:dyDescent="0.2">
      <c r="A35" s="1" t="s">
        <v>131</v>
      </c>
      <c r="B35" t="str">
        <f>'r_in_502.04'!A18</f>
        <v>CPP</v>
      </c>
      <c r="C35">
        <f>'r_in_502.04'!B18</f>
        <v>299</v>
      </c>
      <c r="D35" t="str">
        <f>'r_in_502.04'!C18</f>
        <v>picnic</v>
      </c>
      <c r="E35">
        <f>'r_in_502.04'!D18</f>
        <v>0</v>
      </c>
      <c r="F35">
        <f>'r_in_502.04'!E18</f>
        <v>0</v>
      </c>
      <c r="I35" s="1" t="str">
        <f t="shared" si="2"/>
        <v>Winter_CPP_picnic</v>
      </c>
      <c r="L35" s="1">
        <f t="shared" si="3"/>
        <v>0</v>
      </c>
    </row>
    <row r="36" spans="1:12" x14ac:dyDescent="0.2">
      <c r="A36" s="1" t="s">
        <v>131</v>
      </c>
      <c r="B36" t="str">
        <f>'r_in_502.04'!A19</f>
        <v>CPP/RT</v>
      </c>
      <c r="C36">
        <f>'r_in_502.04'!B19</f>
        <v>312</v>
      </c>
      <c r="D36" t="str">
        <f>'r_in_502.04'!C19</f>
        <v>picnic</v>
      </c>
      <c r="E36">
        <f>'r_in_502.04'!D19</f>
        <v>3</v>
      </c>
      <c r="F36">
        <f>'r_in_502.04'!E19</f>
        <v>3</v>
      </c>
      <c r="I36" s="1" t="str">
        <f t="shared" si="2"/>
        <v>Winter_CPP/RT_picnic</v>
      </c>
      <c r="L36" s="1">
        <f t="shared" si="3"/>
        <v>3</v>
      </c>
    </row>
    <row r="37" spans="1:12" x14ac:dyDescent="0.2">
      <c r="A37" s="1" t="s">
        <v>131</v>
      </c>
      <c r="B37" t="str">
        <f>'r_in_502.04'!A20</f>
        <v>RT</v>
      </c>
      <c r="C37">
        <f>'r_in_502.04'!B20</f>
        <v>1121</v>
      </c>
      <c r="D37" t="str">
        <f>'r_in_502.04'!C20</f>
        <v>picnic</v>
      </c>
      <c r="E37">
        <f>'r_in_502.04'!D20</f>
        <v>30</v>
      </c>
      <c r="F37">
        <f>'r_in_502.04'!E20</f>
        <v>30</v>
      </c>
      <c r="I37" s="1" t="str">
        <f t="shared" si="2"/>
        <v>Winter_RT_picnic</v>
      </c>
      <c r="L37" s="1">
        <f t="shared" si="3"/>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01 All Reg Output</vt:lpstr>
      <vt:lpstr>Cover</vt:lpstr>
      <vt:lpstr>R01a Energy Impacts</vt:lpstr>
      <vt:lpstr>R02a Attendance Table</vt:lpstr>
      <vt:lpstr>R03a Engagement Timeline</vt:lpstr>
      <vt:lpstr>R04a Avg Disconnections</vt:lpstr>
      <vt:lpstr>R05a Open House Attend Reason</vt:lpstr>
      <vt:lpstr>R01a Combine Dummy Parms</vt:lpstr>
      <vt:lpstr>R02a Combine Attendance</vt:lpstr>
      <vt:lpstr>LookUps</vt:lpstr>
      <vt:lpstr>r_in_302a.02</vt:lpstr>
      <vt:lpstr>r_in_503a.03 open house details</vt:lpstr>
      <vt:lpstr>r_in_503a.01 attendace disconne</vt:lpstr>
      <vt:lpstr>r_in_301a.02</vt:lpstr>
      <vt:lpstr>r_in_303a.02 summer impacts</vt:lpstr>
      <vt:lpstr>r_in_502a.02 winter impacts</vt:lpstr>
      <vt:lpstr>r_in_502.04</vt:lpstr>
      <vt:lpstr>r_in_303a.04</vt:lpstr>
      <vt:lpstr>Excel_in_Open_House_Reasons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Steele-Mosey</dc:creator>
  <cp:lastModifiedBy>Peter Steele-Mosey</cp:lastModifiedBy>
  <dcterms:created xsi:type="dcterms:W3CDTF">2017-12-03T15:20:45Z</dcterms:created>
  <dcterms:modified xsi:type="dcterms:W3CDTF">2020-04-21T11:49:47Z</dcterms:modified>
</cp:coreProperties>
</file>