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56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5" i="1" l="1"/>
  <c r="F24" i="1"/>
  <c r="F17" i="1"/>
  <c r="F10" i="1"/>
  <c r="F8" i="1"/>
  <c r="F3" i="1"/>
  <c r="F7" i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O20" i="1"/>
  <c r="L20" i="1"/>
  <c r="M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4" i="1" l="1"/>
  <c r="V24" i="1" s="1"/>
  <c r="T23" i="1"/>
  <c r="V23" i="1" s="1"/>
  <c r="T6" i="1"/>
  <c r="V6" i="1" s="1"/>
  <c r="M24" i="1"/>
  <c r="O24" i="1" s="1"/>
  <c r="T16" i="1"/>
  <c r="V16" i="1" s="1"/>
  <c r="T26" i="1"/>
  <c r="V26" i="1" s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<sst xmlns="http://schemas.openxmlformats.org/spreadsheetml/2006/main" count="91" uniqueCount="54">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</sst>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164" fontId="5" fillId="0" borderId="1" xfId="1" applyNumberFormat="1" applyFont="1" applyFill="1" applyBorder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1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B15" workbookViewId="0">
      <selection activeCell="F25" sqref="F25"/>
    </sheetView>
  </sheetViews>
  <sheetFormatPr defaultRowHeight="14.5" x14ac:dyDescent="0.35"/>
  <cols>
    <col min="2" max="2" width="70.7265625" customWidth="1"/>
    <col min="3" max="22" width="15.7265625" customWidth="1"/>
  </cols>
  <sheetData>
    <row r="1" spans="1:22" ht="1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ht="15" x14ac:dyDescent="0.25">
      <c r="A2" s="4">
        <v>1</v>
      </c>
      <c r="B2" s="5" t="s">
        <v>31</v>
      </c>
      <c r="C2" s="6" t="s">
        <v>20</v>
      </c>
      <c r="D2" s="29">
        <v>164037375.36000001</v>
      </c>
      <c r="E2" s="8"/>
      <c r="F2" s="8"/>
      <c r="G2" s="8"/>
      <c r="H2" s="8"/>
      <c r="I2" s="8"/>
      <c r="J2" s="8"/>
      <c r="K2" s="9">
        <f>IFERROR(D2+E2+G2-J2,0)</f>
        <v>164037375.36000001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6561495.0144000007</v>
      </c>
      <c r="U2" s="9"/>
      <c r="V2" s="9">
        <f>IF(K2&lt;0,0,K2-S2-T2)</f>
        <v>157475880.34560001</v>
      </c>
    </row>
    <row r="3" spans="1:22" ht="15" x14ac:dyDescent="0.25">
      <c r="A3" s="4" t="s">
        <v>26</v>
      </c>
      <c r="B3" s="5" t="s">
        <v>32</v>
      </c>
      <c r="C3" s="6" t="s">
        <v>20</v>
      </c>
      <c r="D3" s="29">
        <v>27661183.809999999</v>
      </c>
      <c r="E3" s="8">
        <v>860917</v>
      </c>
      <c r="F3" s="8">
        <f>+E3*0</f>
        <v>0</v>
      </c>
      <c r="G3" s="8"/>
      <c r="H3" s="8"/>
      <c r="I3" s="8"/>
      <c r="J3" s="8"/>
      <c r="K3" s="9">
        <f t="shared" ref="K3:K33" si="0">IFERROR(D3+E3+G3-J3,"")</f>
        <v>28522100.809999999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430458.5</v>
      </c>
      <c r="Q3" s="11">
        <v>0.06</v>
      </c>
      <c r="R3" s="12"/>
      <c r="S3" s="12"/>
      <c r="T3" s="9">
        <f t="shared" ref="T3:T10" si="5">IF(OR(K3&lt;0,S3&gt;0),0,(K3+O3-P3)*Q3)</f>
        <v>1685498.5385999999</v>
      </c>
      <c r="U3" s="9"/>
      <c r="V3" s="9">
        <f t="shared" ref="V3:V34" si="6">IF(K3&lt;0,0,K3-S3-T3)</f>
        <v>26836602.271399997</v>
      </c>
    </row>
    <row r="4" spans="1:22" ht="15" x14ac:dyDescent="0.25">
      <c r="A4" s="4">
        <v>2</v>
      </c>
      <c r="B4" s="5" t="s">
        <v>33</v>
      </c>
      <c r="C4" s="6" t="s">
        <v>20</v>
      </c>
      <c r="D4" s="29">
        <v>49578030.840000004</v>
      </c>
      <c r="E4" s="13"/>
      <c r="F4" s="13"/>
      <c r="G4" s="8"/>
      <c r="H4" s="8"/>
      <c r="I4" s="8"/>
      <c r="J4" s="8"/>
      <c r="K4" s="9">
        <f t="shared" si="0"/>
        <v>49578030.840000004</v>
      </c>
      <c r="L4" s="9">
        <f t="shared" si="1"/>
        <v>0</v>
      </c>
      <c r="M4" s="9">
        <f t="shared" si="2"/>
        <v>0</v>
      </c>
      <c r="N4" s="10">
        <v>0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2974681.8503999999</v>
      </c>
      <c r="U4" s="9"/>
      <c r="V4" s="9">
        <f t="shared" si="6"/>
        <v>46603348.989600003</v>
      </c>
    </row>
    <row r="5" spans="1:22" ht="15" x14ac:dyDescent="0.25">
      <c r="A5" s="4">
        <v>3</v>
      </c>
      <c r="B5" s="5" t="s">
        <v>34</v>
      </c>
      <c r="C5" s="6" t="s">
        <v>20</v>
      </c>
      <c r="D5" s="29">
        <v>7879357</v>
      </c>
      <c r="E5" s="13"/>
      <c r="F5" s="13"/>
      <c r="G5" s="8"/>
      <c r="H5" s="8"/>
      <c r="I5" s="8"/>
      <c r="J5" s="8"/>
      <c r="K5" s="9">
        <f t="shared" si="0"/>
        <v>7879357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393967.85000000003</v>
      </c>
      <c r="U5" s="9"/>
      <c r="V5" s="9">
        <f t="shared" si="6"/>
        <v>7485389.1500000004</v>
      </c>
    </row>
    <row r="6" spans="1:22" ht="15" x14ac:dyDescent="0.25">
      <c r="A6" s="4">
        <v>6</v>
      </c>
      <c r="B6" s="5" t="s">
        <v>35</v>
      </c>
      <c r="C6" s="6" t="s">
        <v>20</v>
      </c>
      <c r="D6" s="7">
        <v>0</v>
      </c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ht="15" x14ac:dyDescent="0.25">
      <c r="A7" s="4">
        <v>8</v>
      </c>
      <c r="B7" s="5" t="s">
        <v>36</v>
      </c>
      <c r="C7" s="6" t="s">
        <v>20</v>
      </c>
      <c r="D7" s="29">
        <v>14476682.699999999</v>
      </c>
      <c r="E7" s="8">
        <v>3095502</v>
      </c>
      <c r="F7" s="8">
        <f>+E7*1</f>
        <v>3095502</v>
      </c>
      <c r="G7" s="8"/>
      <c r="H7" s="8"/>
      <c r="I7" s="8"/>
      <c r="J7" s="8"/>
      <c r="K7" s="9">
        <f t="shared" si="0"/>
        <v>17572184.699999999</v>
      </c>
      <c r="L7" s="9">
        <f t="shared" si="1"/>
        <v>0</v>
      </c>
      <c r="M7" s="9">
        <f t="shared" si="2"/>
        <v>3095502</v>
      </c>
      <c r="N7" s="10">
        <v>0.5</v>
      </c>
      <c r="O7" s="9">
        <f t="shared" si="3"/>
        <v>1547751</v>
      </c>
      <c r="P7" s="9">
        <f t="shared" si="4"/>
        <v>0</v>
      </c>
      <c r="Q7" s="11">
        <v>0.2</v>
      </c>
      <c r="R7" s="12"/>
      <c r="S7" s="12"/>
      <c r="T7" s="9">
        <f t="shared" si="5"/>
        <v>3823987.14</v>
      </c>
      <c r="U7" s="9"/>
      <c r="V7" s="9">
        <f t="shared" si="6"/>
        <v>13748197.559999999</v>
      </c>
    </row>
    <row r="8" spans="1:22" ht="15" x14ac:dyDescent="0.25">
      <c r="A8" s="4">
        <v>10</v>
      </c>
      <c r="B8" s="5" t="s">
        <v>37</v>
      </c>
      <c r="C8" s="6" t="s">
        <v>20</v>
      </c>
      <c r="D8" s="29">
        <v>4101604.4000000004</v>
      </c>
      <c r="E8" s="8">
        <v>1479811</v>
      </c>
      <c r="F8" s="8">
        <f>+E8*0.8405</f>
        <v>1243781.1455000001</v>
      </c>
      <c r="G8" s="8"/>
      <c r="H8" s="8"/>
      <c r="I8" s="8"/>
      <c r="J8" s="8"/>
      <c r="K8" s="9">
        <f t="shared" si="0"/>
        <v>5581415.4000000004</v>
      </c>
      <c r="L8" s="9">
        <f t="shared" si="1"/>
        <v>0</v>
      </c>
      <c r="M8" s="9">
        <f t="shared" si="2"/>
        <v>1243781.1455000001</v>
      </c>
      <c r="N8" s="10">
        <v>0.5</v>
      </c>
      <c r="O8" s="9">
        <f t="shared" si="3"/>
        <v>621890.57275000005</v>
      </c>
      <c r="P8" s="9">
        <f t="shared" si="4"/>
        <v>118014.92724999995</v>
      </c>
      <c r="Q8" s="11">
        <v>0.3</v>
      </c>
      <c r="R8" s="12"/>
      <c r="S8" s="12"/>
      <c r="T8" s="9">
        <f t="shared" si="5"/>
        <v>1825587.3136500001</v>
      </c>
      <c r="U8" s="9"/>
      <c r="V8" s="9">
        <f t="shared" si="6"/>
        <v>3755828.0863500005</v>
      </c>
    </row>
    <row r="9" spans="1:22" ht="15" x14ac:dyDescent="0.25">
      <c r="A9" s="4">
        <v>10.1</v>
      </c>
      <c r="B9" s="5" t="s">
        <v>38</v>
      </c>
      <c r="C9" s="6" t="s">
        <v>20</v>
      </c>
      <c r="D9" s="7">
        <v>0</v>
      </c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ht="15" x14ac:dyDescent="0.25">
      <c r="A10" s="4">
        <v>12</v>
      </c>
      <c r="B10" s="5" t="s">
        <v>39</v>
      </c>
      <c r="C10" s="6" t="s">
        <v>20</v>
      </c>
      <c r="D10" s="7">
        <v>2012402</v>
      </c>
      <c r="E10" s="8">
        <v>4325277</v>
      </c>
      <c r="F10" s="8">
        <f>+E10*0</f>
        <v>0</v>
      </c>
      <c r="G10" s="8"/>
      <c r="H10" s="8"/>
      <c r="I10" s="8"/>
      <c r="J10" s="8"/>
      <c r="K10" s="9">
        <f t="shared" si="0"/>
        <v>6337679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2162638.5</v>
      </c>
      <c r="Q10" s="11">
        <v>1</v>
      </c>
      <c r="R10" s="12"/>
      <c r="S10" s="12"/>
      <c r="T10" s="9">
        <f t="shared" si="5"/>
        <v>4175040.5</v>
      </c>
      <c r="U10" s="9"/>
      <c r="V10" s="9">
        <f t="shared" si="6"/>
        <v>2162638.5</v>
      </c>
    </row>
    <row r="11" spans="1:22" ht="15" x14ac:dyDescent="0.25">
      <c r="A11" s="14" t="s">
        <v>27</v>
      </c>
      <c r="B11" s="5" t="s">
        <v>40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ht="15" x14ac:dyDescent="0.25">
      <c r="A12" s="14" t="s">
        <v>28</v>
      </c>
      <c r="B12" s="5" t="s">
        <v>41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ht="15" x14ac:dyDescent="0.25">
      <c r="A13" s="14" t="s">
        <v>29</v>
      </c>
      <c r="B13" s="5" t="s">
        <v>42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ht="15" x14ac:dyDescent="0.25">
      <c r="A14" s="14" t="s">
        <v>30</v>
      </c>
      <c r="B14" s="5" t="s">
        <v>43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ht="15" x14ac:dyDescent="0.25">
      <c r="A15" s="4">
        <v>14</v>
      </c>
      <c r="B15" s="5" t="s">
        <v>44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ht="15" x14ac:dyDescent="0.25">
      <c r="A16" s="4">
        <v>14.1</v>
      </c>
      <c r="B16" s="17" t="s">
        <v>22</v>
      </c>
      <c r="C16" s="6" t="s">
        <v>20</v>
      </c>
      <c r="D16" s="29">
        <v>10901633.779800002</v>
      </c>
      <c r="E16" s="13"/>
      <c r="F16" s="13"/>
      <c r="G16" s="8"/>
      <c r="H16" s="8"/>
      <c r="I16" s="8"/>
      <c r="J16" s="8"/>
      <c r="K16" s="9">
        <f t="shared" si="0"/>
        <v>10901633.779800002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763114.36458600021</v>
      </c>
      <c r="U16" s="9"/>
      <c r="V16" s="9">
        <f t="shared" si="6"/>
        <v>10138519.415214002</v>
      </c>
    </row>
    <row r="17" spans="1:22" ht="15" x14ac:dyDescent="0.25">
      <c r="A17" s="4">
        <v>14.1</v>
      </c>
      <c r="B17" s="17" t="s">
        <v>23</v>
      </c>
      <c r="C17" s="6" t="s">
        <v>20</v>
      </c>
      <c r="D17" s="29">
        <v>380743.72125</v>
      </c>
      <c r="E17" s="8">
        <v>56723</v>
      </c>
      <c r="F17" s="8">
        <f>+E17*0.2688</f>
        <v>15247.142399999999</v>
      </c>
      <c r="G17" s="8"/>
      <c r="H17" s="8"/>
      <c r="I17" s="8"/>
      <c r="J17" s="8"/>
      <c r="K17" s="9">
        <f t="shared" si="0"/>
        <v>437466.72125</v>
      </c>
      <c r="L17" s="9">
        <f t="shared" si="1"/>
        <v>0</v>
      </c>
      <c r="M17" s="9">
        <f t="shared" si="2"/>
        <v>15247.142399999999</v>
      </c>
      <c r="N17" s="10">
        <v>0.5</v>
      </c>
      <c r="O17" s="9">
        <f t="shared" si="3"/>
        <v>7623.5711999999994</v>
      </c>
      <c r="P17" s="9">
        <f t="shared" si="4"/>
        <v>20737.928800000002</v>
      </c>
      <c r="Q17" s="11">
        <v>0.05</v>
      </c>
      <c r="R17" s="12"/>
      <c r="S17" s="12"/>
      <c r="T17" s="9">
        <f t="shared" si="7"/>
        <v>21217.618182500002</v>
      </c>
      <c r="U17" s="9"/>
      <c r="V17" s="9">
        <f t="shared" si="6"/>
        <v>416249.10306749999</v>
      </c>
    </row>
    <row r="18" spans="1:22" ht="15" x14ac:dyDescent="0.25">
      <c r="A18" s="4">
        <v>17</v>
      </c>
      <c r="B18" s="5" t="s">
        <v>45</v>
      </c>
      <c r="C18" s="6" t="s">
        <v>20</v>
      </c>
      <c r="D18" s="7"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ht="15" x14ac:dyDescent="0.25">
      <c r="A19" s="4">
        <v>42</v>
      </c>
      <c r="B19" s="5" t="s">
        <v>46</v>
      </c>
      <c r="C19" s="6" t="s">
        <v>20</v>
      </c>
      <c r="D19" s="29">
        <v>222898.72</v>
      </c>
      <c r="E19" s="8"/>
      <c r="F19" s="8"/>
      <c r="G19" s="8"/>
      <c r="H19" s="8"/>
      <c r="I19" s="8"/>
      <c r="J19" s="8"/>
      <c r="K19" s="9">
        <f t="shared" si="0"/>
        <v>222898.72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26747.846399999999</v>
      </c>
      <c r="U19" s="9"/>
      <c r="V19" s="9">
        <f t="shared" si="6"/>
        <v>196150.87359999999</v>
      </c>
    </row>
    <row r="20" spans="1:22" ht="15" x14ac:dyDescent="0.25">
      <c r="A20" s="4">
        <v>43.1</v>
      </c>
      <c r="B20" s="5" t="s">
        <v>47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ht="15" x14ac:dyDescent="0.25">
      <c r="A21" s="4">
        <v>43.2</v>
      </c>
      <c r="B21" s="5" t="s">
        <v>47</v>
      </c>
      <c r="C21" s="6" t="s">
        <v>20</v>
      </c>
      <c r="D21" s="7">
        <v>0</v>
      </c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ht="15" x14ac:dyDescent="0.25">
      <c r="A22" s="4">
        <v>45</v>
      </c>
      <c r="B22" s="5" t="s">
        <v>48</v>
      </c>
      <c r="C22" s="6" t="s">
        <v>20</v>
      </c>
      <c r="D22" s="29">
        <v>2391.9499999999998</v>
      </c>
      <c r="E22" s="13"/>
      <c r="F22" s="13"/>
      <c r="G22" s="8"/>
      <c r="H22" s="8"/>
      <c r="I22" s="8"/>
      <c r="J22" s="8"/>
      <c r="K22" s="9">
        <f t="shared" si="0"/>
        <v>2391.9499999999998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1076.3775000000001</v>
      </c>
      <c r="U22" s="9"/>
      <c r="V22" s="9">
        <f t="shared" si="6"/>
        <v>1315.5724999999998</v>
      </c>
    </row>
    <row r="23" spans="1:22" ht="15" x14ac:dyDescent="0.25">
      <c r="A23" s="4">
        <v>46</v>
      </c>
      <c r="B23" s="5" t="s">
        <v>49</v>
      </c>
      <c r="C23" s="6" t="s">
        <v>20</v>
      </c>
      <c r="D23" s="7">
        <v>0</v>
      </c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ht="15" x14ac:dyDescent="0.25">
      <c r="A24" s="4">
        <v>47</v>
      </c>
      <c r="B24" s="5" t="s">
        <v>50</v>
      </c>
      <c r="C24" s="6" t="s">
        <v>20</v>
      </c>
      <c r="D24" s="29">
        <v>481541808.68000001</v>
      </c>
      <c r="E24" s="8">
        <v>52817278</v>
      </c>
      <c r="F24" s="8">
        <f>+E24*0.6692</f>
        <v>35345322.437600002</v>
      </c>
      <c r="G24" s="8"/>
      <c r="H24" s="8"/>
      <c r="I24" s="8"/>
      <c r="J24" s="8"/>
      <c r="K24" s="9">
        <f t="shared" si="0"/>
        <v>534359086.68000001</v>
      </c>
      <c r="L24" s="9">
        <f t="shared" si="1"/>
        <v>0</v>
      </c>
      <c r="M24" s="9">
        <f t="shared" si="2"/>
        <v>35345322.437600002</v>
      </c>
      <c r="N24" s="10">
        <v>0.5</v>
      </c>
      <c r="O24" s="9">
        <f t="shared" si="3"/>
        <v>17672661.218800001</v>
      </c>
      <c r="P24" s="9">
        <f t="shared" si="4"/>
        <v>8735977.7811999992</v>
      </c>
      <c r="Q24" s="11">
        <v>0.08</v>
      </c>
      <c r="R24" s="12"/>
      <c r="S24" s="12"/>
      <c r="T24" s="9">
        <f t="shared" si="7"/>
        <v>43463661.609407999</v>
      </c>
      <c r="U24" s="9"/>
      <c r="V24" s="9">
        <f t="shared" si="6"/>
        <v>490895425.07059199</v>
      </c>
    </row>
    <row r="25" spans="1:22" ht="15" x14ac:dyDescent="0.25">
      <c r="A25" s="4">
        <v>50</v>
      </c>
      <c r="B25" s="5" t="s">
        <v>51</v>
      </c>
      <c r="C25" s="6" t="s">
        <v>20</v>
      </c>
      <c r="D25" s="29">
        <v>1599977.7749999999</v>
      </c>
      <c r="E25" s="8">
        <v>900848</v>
      </c>
      <c r="F25" s="8">
        <f>+E25*0.747</f>
        <v>672933.45600000001</v>
      </c>
      <c r="G25" s="8"/>
      <c r="H25" s="8"/>
      <c r="I25" s="8"/>
      <c r="J25" s="8"/>
      <c r="K25" s="9">
        <f t="shared" si="0"/>
        <v>2500825.7749999999</v>
      </c>
      <c r="L25" s="9">
        <f t="shared" si="1"/>
        <v>0</v>
      </c>
      <c r="M25" s="9">
        <f t="shared" si="2"/>
        <v>672933.45600000001</v>
      </c>
      <c r="N25" s="10">
        <v>0.5</v>
      </c>
      <c r="O25" s="9">
        <f t="shared" si="3"/>
        <v>336466.728</v>
      </c>
      <c r="P25" s="9">
        <f t="shared" si="4"/>
        <v>113957.272</v>
      </c>
      <c r="Q25" s="11">
        <v>0.55000000000000004</v>
      </c>
      <c r="R25" s="12"/>
      <c r="S25" s="12"/>
      <c r="T25" s="9">
        <f t="shared" si="7"/>
        <v>1497834.3770500002</v>
      </c>
      <c r="U25" s="9"/>
      <c r="V25" s="9">
        <f t="shared" si="6"/>
        <v>1002991.3979499997</v>
      </c>
    </row>
    <row r="26" spans="1:22" ht="15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ht="15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ht="15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ht="15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ht="15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ht="15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ht="15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ht="15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764396090.73605001</v>
      </c>
      <c r="E35" s="24">
        <f>SUM(E2:E34)</f>
        <v>63536356</v>
      </c>
      <c r="F35" s="24">
        <f>SUM(F2:F34)</f>
        <v>40372786.181500003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827932446.73605001</v>
      </c>
      <c r="L35" s="24">
        <f t="shared" si="9"/>
        <v>0</v>
      </c>
      <c r="M35" s="24">
        <f t="shared" si="9"/>
        <v>40372786.181500003</v>
      </c>
      <c r="N35" s="24"/>
      <c r="O35" s="24">
        <f t="shared" ref="O35:P35" si="10">SUM(O2:O34)</f>
        <v>20186393.090750001</v>
      </c>
      <c r="P35" s="24">
        <f t="shared" si="10"/>
        <v>11581784.909249999</v>
      </c>
      <c r="Q35" s="25"/>
      <c r="R35" s="26">
        <f>SUM(R2:R34)</f>
        <v>0</v>
      </c>
      <c r="S35" s="26">
        <f>SUM(S2:S34)</f>
        <v>0</v>
      </c>
      <c r="T35" s="26">
        <f>SUM(T2:T34)</f>
        <v>67213910.400176495</v>
      </c>
      <c r="U35" s="27" t="s">
        <v>25</v>
      </c>
      <c r="V35" s="28">
        <f>SUM(V2:V34)</f>
        <v>760718536.33587348</v>
      </c>
    </row>
  </sheetData>
  <conditionalFormatting sqref="A7:B10 A15:B15 B11:B14 A2:J2 A3:B4 E3:J3 E23:J23 A18:B34 E18:F21 E7:J15 E26:J34 E24:E25 G24:J25">
    <cfRule type="expression" dxfId="20" priority="22" stopIfTrue="1">
      <formula>LEN(A2)&gt;0</formula>
    </cfRule>
  </conditionalFormatting>
  <conditionalFormatting sqref="A6:B6 E6:J6">
    <cfRule type="expression" dxfId="19" priority="21" stopIfTrue="1">
      <formula>LEN(A6)&gt;0</formula>
    </cfRule>
  </conditionalFormatting>
  <conditionalFormatting sqref="A5:B5">
    <cfRule type="expression" dxfId="18" priority="20" stopIfTrue="1">
      <formula>LEN(A5)&gt;0</formula>
    </cfRule>
  </conditionalFormatting>
  <conditionalFormatting sqref="A16">
    <cfRule type="expression" dxfId="17" priority="19" stopIfTrue="1">
      <formula>LEN(A16)&gt;0</formula>
    </cfRule>
  </conditionalFormatting>
  <conditionalFormatting sqref="A17 E17">
    <cfRule type="expression" dxfId="16" priority="18" stopIfTrue="1">
      <formula>LEN(A17)&gt;0</formula>
    </cfRule>
  </conditionalFormatting>
  <conditionalFormatting sqref="B16:B17">
    <cfRule type="expression" dxfId="15" priority="17" stopIfTrue="1">
      <formula>LEN(B16)&gt;0</formula>
    </cfRule>
  </conditionalFormatting>
  <conditionalFormatting sqref="E4:E5">
    <cfRule type="expression" dxfId="14" priority="16" stopIfTrue="1">
      <formula>LEN(E4)&gt;0</formula>
    </cfRule>
  </conditionalFormatting>
  <conditionalFormatting sqref="F4:F5">
    <cfRule type="expression" dxfId="13" priority="15" stopIfTrue="1">
      <formula>LEN(F4)&gt;0</formula>
    </cfRule>
  </conditionalFormatting>
  <conditionalFormatting sqref="E16:F16">
    <cfRule type="expression" dxfId="12" priority="14" stopIfTrue="1">
      <formula>LEN(E16)&gt;0</formula>
    </cfRule>
  </conditionalFormatting>
  <conditionalFormatting sqref="E22:F22">
    <cfRule type="expression" dxfId="11" priority="13" stopIfTrue="1">
      <formula>LEN(E22)&gt;0</formula>
    </cfRule>
  </conditionalFormatting>
  <conditionalFormatting sqref="G4:J5">
    <cfRule type="expression" dxfId="10" priority="12" stopIfTrue="1">
      <formula>LEN(G4)&gt;0</formula>
    </cfRule>
  </conditionalFormatting>
  <conditionalFormatting sqref="G16:J22">
    <cfRule type="expression" dxfId="9" priority="11" stopIfTrue="1">
      <formula>LEN(G16)&gt;0</formula>
    </cfRule>
  </conditionalFormatting>
  <conditionalFormatting sqref="N27:N34">
    <cfRule type="expression" dxfId="8" priority="10" stopIfTrue="1">
      <formula>ISBLANK(N27)</formula>
    </cfRule>
  </conditionalFormatting>
  <conditionalFormatting sqref="Q16:Q17 Q26:Q34 S27:S34">
    <cfRule type="expression" dxfId="7" priority="9" stopIfTrue="1">
      <formula>ISBLANK(Q16)</formula>
    </cfRule>
  </conditionalFormatting>
  <conditionalFormatting sqref="O27:O34">
    <cfRule type="expression" dxfId="6" priority="8" stopIfTrue="1">
      <formula>ISBLANK(O27)</formula>
    </cfRule>
  </conditionalFormatting>
  <conditionalFormatting sqref="C3:C34">
    <cfRule type="expression" dxfId="5" priority="7" stopIfTrue="1">
      <formula>LEN(C3)&gt;0</formula>
    </cfRule>
  </conditionalFormatting>
  <conditionalFormatting sqref="R27:R34">
    <cfRule type="expression" dxfId="4" priority="6" stopIfTrue="1">
      <formula>ISBLANK(R27)</formula>
    </cfRule>
  </conditionalFormatting>
  <conditionalFormatting sqref="D3:D34">
    <cfRule type="expression" dxfId="3" priority="4" stopIfTrue="1">
      <formula>LEN(D3)&gt;0</formula>
    </cfRule>
  </conditionalFormatting>
  <conditionalFormatting sqref="F17">
    <cfRule type="expression" dxfId="2" priority="3" stopIfTrue="1">
      <formula>LEN(F17)&gt;0</formula>
    </cfRule>
  </conditionalFormatting>
  <conditionalFormatting sqref="F24">
    <cfRule type="expression" dxfId="1" priority="2" stopIfTrue="1">
      <formula>LEN(F24)&gt;0</formula>
    </cfRule>
  </conditionalFormatting>
  <conditionalFormatting sqref="F25">
    <cfRule type="expression" dxfId="0" priority="1" stopIfTrue="1">
      <formula>LEN(F25)&gt;0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dcterms:created xsi:type="dcterms:W3CDTF">2019-11-19T16:36:15Z</dcterms:created>
  <dcterms:modified xsi:type="dcterms:W3CDTF">2020-05-04T21:34:42Z</dcterms:modified>
</cp:coreProperties>
</file>