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80" windowWidth="15600" windowHeight="110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calcMode="autoNoTable"/>
</workbook>
</file>

<file path=xl/calcChain.xml><?xml version="1.0" encoding="utf-8"?>
<calcChain xmlns="http://schemas.openxmlformats.org/spreadsheetml/2006/main">
  <c r="F25" i="1" l="1"/>
  <c r="F18" i="1"/>
  <c r="F7" i="1"/>
  <c r="F4" i="1"/>
  <c r="E4" i="1"/>
  <c r="K2" i="1" l="1"/>
  <c r="S35" i="1" l="1"/>
  <c r="R35" i="1"/>
  <c r="J35" i="1"/>
  <c r="I35" i="1"/>
  <c r="H35" i="1"/>
  <c r="G35" i="1"/>
  <c r="E35" i="1"/>
  <c r="P34" i="1"/>
  <c r="L34" i="1"/>
  <c r="M34" i="1" s="1"/>
  <c r="O34" i="1" s="1"/>
  <c r="K34" i="1"/>
  <c r="V34" i="1" s="1"/>
  <c r="A34" i="1"/>
  <c r="P33" i="1"/>
  <c r="L33" i="1"/>
  <c r="M33" i="1" s="1"/>
  <c r="O33" i="1" s="1"/>
  <c r="K33" i="1"/>
  <c r="V33" i="1" s="1"/>
  <c r="A33" i="1"/>
  <c r="P32" i="1"/>
  <c r="M32" i="1"/>
  <c r="O32" i="1" s="1"/>
  <c r="L32" i="1"/>
  <c r="K32" i="1"/>
  <c r="V32" i="1" s="1"/>
  <c r="A32" i="1"/>
  <c r="P31" i="1"/>
  <c r="O31" i="1"/>
  <c r="L31" i="1"/>
  <c r="M31" i="1" s="1"/>
  <c r="K31" i="1"/>
  <c r="V31" i="1" s="1"/>
  <c r="A31" i="1"/>
  <c r="P30" i="1"/>
  <c r="L30" i="1"/>
  <c r="M30" i="1" s="1"/>
  <c r="O30" i="1" s="1"/>
  <c r="K30" i="1"/>
  <c r="V30" i="1" s="1"/>
  <c r="A30" i="1"/>
  <c r="P29" i="1"/>
  <c r="L29" i="1"/>
  <c r="M29" i="1" s="1"/>
  <c r="O29" i="1" s="1"/>
  <c r="K29" i="1"/>
  <c r="V29" i="1" s="1"/>
  <c r="A29" i="1"/>
  <c r="P28" i="1"/>
  <c r="O28" i="1"/>
  <c r="M28" i="1"/>
  <c r="L28" i="1"/>
  <c r="K28" i="1"/>
  <c r="V28" i="1" s="1"/>
  <c r="A28" i="1"/>
  <c r="P27" i="1"/>
  <c r="L27" i="1"/>
  <c r="M27" i="1" s="1"/>
  <c r="O27" i="1" s="1"/>
  <c r="K27" i="1"/>
  <c r="V27" i="1" s="1"/>
  <c r="A27" i="1"/>
  <c r="P26" i="1"/>
  <c r="L26" i="1"/>
  <c r="M26" i="1" s="1"/>
  <c r="O26" i="1" s="1"/>
  <c r="K26" i="1"/>
  <c r="K25" i="1"/>
  <c r="L24" i="1"/>
  <c r="P24" i="1"/>
  <c r="K24" i="1"/>
  <c r="P23" i="1"/>
  <c r="L23" i="1"/>
  <c r="M23" i="1" s="1"/>
  <c r="O23" i="1" s="1"/>
  <c r="K23" i="1"/>
  <c r="P22" i="1"/>
  <c r="L22" i="1"/>
  <c r="M22" i="1" s="1"/>
  <c r="O22" i="1" s="1"/>
  <c r="K22" i="1"/>
  <c r="P21" i="1"/>
  <c r="L21" i="1"/>
  <c r="M21" i="1" s="1"/>
  <c r="O21" i="1" s="1"/>
  <c r="K21" i="1"/>
  <c r="P20" i="1"/>
  <c r="L20" i="1"/>
  <c r="M20" i="1" s="1"/>
  <c r="O20" i="1" s="1"/>
  <c r="K20" i="1"/>
  <c r="L19" i="1"/>
  <c r="M19" i="1" s="1"/>
  <c r="O19" i="1" s="1"/>
  <c r="P19" i="1"/>
  <c r="K19" i="1"/>
  <c r="P18" i="1"/>
  <c r="L18" i="1"/>
  <c r="M18" i="1" s="1"/>
  <c r="O18" i="1" s="1"/>
  <c r="K18" i="1"/>
  <c r="K17" i="1"/>
  <c r="P16" i="1"/>
  <c r="L16" i="1"/>
  <c r="M16" i="1" s="1"/>
  <c r="O16" i="1" s="1"/>
  <c r="K16" i="1"/>
  <c r="P15" i="1"/>
  <c r="L15" i="1"/>
  <c r="M15" i="1" s="1"/>
  <c r="O15" i="1" s="1"/>
  <c r="K15" i="1"/>
  <c r="V15" i="1" s="1"/>
  <c r="P14" i="1"/>
  <c r="L14" i="1"/>
  <c r="M14" i="1" s="1"/>
  <c r="O14" i="1" s="1"/>
  <c r="K14" i="1"/>
  <c r="V14" i="1" s="1"/>
  <c r="P13" i="1"/>
  <c r="L13" i="1"/>
  <c r="M13" i="1" s="1"/>
  <c r="O13" i="1" s="1"/>
  <c r="K13" i="1"/>
  <c r="V13" i="1" s="1"/>
  <c r="P12" i="1"/>
  <c r="L12" i="1"/>
  <c r="M12" i="1" s="1"/>
  <c r="O12" i="1" s="1"/>
  <c r="K12" i="1"/>
  <c r="V12" i="1" s="1"/>
  <c r="P11" i="1"/>
  <c r="L11" i="1"/>
  <c r="M11" i="1" s="1"/>
  <c r="O11" i="1" s="1"/>
  <c r="K11" i="1"/>
  <c r="V11" i="1" s="1"/>
  <c r="K10" i="1"/>
  <c r="P9" i="1"/>
  <c r="L9" i="1"/>
  <c r="M9" i="1" s="1"/>
  <c r="O9" i="1" s="1"/>
  <c r="K9" i="1"/>
  <c r="P8" i="1"/>
  <c r="K8" i="1"/>
  <c r="K7" i="1"/>
  <c r="P6" i="1"/>
  <c r="L6" i="1"/>
  <c r="M6" i="1" s="1"/>
  <c r="O6" i="1" s="1"/>
  <c r="K6" i="1"/>
  <c r="P5" i="1"/>
  <c r="L5" i="1"/>
  <c r="M5" i="1" s="1"/>
  <c r="O5" i="1" s="1"/>
  <c r="K5" i="1"/>
  <c r="P4" i="1"/>
  <c r="L4" i="1"/>
  <c r="M4" i="1" s="1"/>
  <c r="O4" i="1" s="1"/>
  <c r="K4" i="1"/>
  <c r="K3" i="1"/>
  <c r="P3" i="1"/>
  <c r="P2" i="1"/>
  <c r="M2" i="1"/>
  <c r="O2" i="1" s="1"/>
  <c r="L2" i="1"/>
  <c r="T23" i="1" l="1"/>
  <c r="V23" i="1" s="1"/>
  <c r="T6" i="1"/>
  <c r="V6" i="1" s="1"/>
  <c r="M24" i="1"/>
  <c r="O24" i="1" s="1"/>
  <c r="T24" i="1" s="1"/>
  <c r="V24" i="1" s="1"/>
  <c r="T16" i="1"/>
  <c r="V16" i="1" s="1"/>
  <c r="T26" i="1"/>
  <c r="T20" i="1"/>
  <c r="V20" i="1" s="1"/>
  <c r="T5" i="1"/>
  <c r="V5" i="1" s="1"/>
  <c r="T9" i="1"/>
  <c r="V9" i="1" s="1"/>
  <c r="T4" i="1"/>
  <c r="V4" i="1" s="1"/>
  <c r="L7" i="1"/>
  <c r="M7" i="1" s="1"/>
  <c r="O7" i="1" s="1"/>
  <c r="P7" i="1"/>
  <c r="D35" i="1"/>
  <c r="L17" i="1"/>
  <c r="M17" i="1" s="1"/>
  <c r="O17" i="1" s="1"/>
  <c r="P17" i="1"/>
  <c r="V26" i="1"/>
  <c r="L3" i="1"/>
  <c r="L10" i="1"/>
  <c r="M10" i="1" s="1"/>
  <c r="O10" i="1" s="1"/>
  <c r="P10" i="1"/>
  <c r="T19" i="1"/>
  <c r="V19" i="1" s="1"/>
  <c r="T22" i="1"/>
  <c r="V22" i="1" s="1"/>
  <c r="L25" i="1"/>
  <c r="M25" i="1" s="1"/>
  <c r="O25" i="1" s="1"/>
  <c r="P25" i="1"/>
  <c r="L8" i="1"/>
  <c r="M8" i="1" s="1"/>
  <c r="O8" i="1" s="1"/>
  <c r="T8" i="1" s="1"/>
  <c r="V8" i="1" s="1"/>
  <c r="T18" i="1"/>
  <c r="V18" i="1" s="1"/>
  <c r="T21" i="1"/>
  <c r="V21" i="1" s="1"/>
  <c r="F35" i="1"/>
  <c r="P35" i="1" l="1"/>
  <c r="T25" i="1"/>
  <c r="V25" i="1" s="1"/>
  <c r="T10" i="1"/>
  <c r="V10" i="1" s="1"/>
  <c r="T17" i="1"/>
  <c r="V17" i="1" s="1"/>
  <c r="T7" i="1"/>
  <c r="V7" i="1" s="1"/>
  <c r="L35" i="1"/>
  <c r="T2" i="1"/>
  <c r="K35" i="1"/>
  <c r="M3" i="1"/>
  <c r="O3" i="1" l="1"/>
  <c r="M35" i="1"/>
  <c r="V2" i="1"/>
  <c r="O35" i="1" l="1"/>
  <c r="T3" i="1"/>
  <c r="V3" i="1" l="1"/>
  <c r="V35" i="1" s="1"/>
  <c r="T35" i="1"/>
</calcChain>
</file>

<file path=xl/sharedStrings.xml><?xml version="1.0" encoding="utf-8"?>
<sst xmlns="http://schemas.openxmlformats.org/spreadsheetml/2006/main" count="91" uniqueCount="54">
  <si>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</si>
  <si>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</si>
  <si>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</si>
  <si>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</si>
  <si>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</si>
  <si>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</si>
  <si>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</si>
  <si>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</si>
  <si>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</si>
  <si>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</si>
  <si>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</si>
  <si>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</si>
  <si>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</si>
  <si>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</si>
  <si>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</si>
  <si>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</si>
  <si>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</si>
  <si>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</si>
  <si>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</si>
  <si>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</si>
  <si>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</si>
  <si>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</si>
  <si>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</si>
  <si>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</si>
  <si>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</si>
  <si>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</si>
  <si>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</si>
  <si>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</si>
  <si>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</si>
  <si>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</si>
  <si>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</si>
  <si>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</si>
  <si>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</si>
  <si>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</si>
  <si>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</si>
  <si>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</si>
  <si>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</si>
  <si>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</si>
  <si>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</si>
  <si>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</si>
  <si>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</si>
  <si>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</si>
  <si>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</si>
  <si>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</si>
  <si>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</si>
  <si>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</si>
  <si>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</si>
  <si>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</si>
  <si>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</si>
  <si>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</si>
  <si>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</si>
  <si>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</si>
  <si>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</si>
  <si>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t>Relevant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</si>
</sst>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4" borderId="0" applyNumberFormat="0" applyBorder="0" applyAlignment="0" applyProtection="0"/>
    <xf numFmtId="0" fontId="29" fillId="38" borderId="0" applyNumberFormat="0" applyBorder="0" applyAlignment="0" applyProtection="0"/>
    <xf numFmtId="0" fontId="30" fillId="55" borderId="14" applyNumberFormat="0" applyAlignment="0" applyProtection="0"/>
    <xf numFmtId="0" fontId="25" fillId="56" borderId="15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42" borderId="14" applyNumberFormat="0" applyAlignment="0" applyProtection="0"/>
    <xf numFmtId="0" fontId="37" fillId="0" borderId="19" applyNumberFormat="0" applyFill="0" applyAlignment="0" applyProtection="0"/>
    <xf numFmtId="0" fontId="38" fillId="57" borderId="0" applyNumberFormat="0" applyBorder="0" applyAlignment="0" applyProtection="0"/>
    <xf numFmtId="0" fontId="24" fillId="58" borderId="20" applyNumberFormat="0" applyFont="0" applyAlignment="0" applyProtection="0"/>
    <xf numFmtId="0" fontId="26" fillId="55" borderId="21" applyNumberFormat="0" applyAlignment="0" applyProtection="0"/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2" fillId="7" borderId="0" applyNumberFormat="0" applyBorder="0" applyAlignment="0" applyProtection="0"/>
    <xf numFmtId="0" fontId="16" fillId="10" borderId="8" applyNumberFormat="0" applyAlignment="0" applyProtection="0"/>
    <xf numFmtId="0" fontId="18" fillId="11" borderId="11" applyNumberFormat="0" applyAlignment="0" applyProtection="0"/>
    <xf numFmtId="165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4" fillId="9" borderId="8" applyNumberFormat="0" applyAlignment="0" applyProtection="0"/>
    <xf numFmtId="0" fontId="17" fillId="0" borderId="10" applyNumberFormat="0" applyFill="0" applyAlignment="0" applyProtection="0"/>
    <xf numFmtId="0" fontId="13" fillId="8" borderId="0" applyNumberFormat="0" applyBorder="0" applyAlignment="0" applyProtection="0"/>
    <xf numFmtId="0" fontId="1" fillId="12" borderId="12" applyNumberFormat="0" applyFont="0" applyAlignment="0" applyProtection="0"/>
    <xf numFmtId="0" fontId="15" fillId="10" borderId="9" applyNumberFormat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4" fontId="5" fillId="4" borderId="1" xfId="1" applyNumberFormat="1" applyFont="1" applyFill="1" applyBorder="1" applyAlignment="1" applyProtection="1">
      <alignment horizontal="center"/>
      <protection locked="0"/>
    </xf>
    <xf numFmtId="4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4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4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4" fontId="3" fillId="5" borderId="4" xfId="1" applyNumberFormat="1" applyFont="1" applyFill="1" applyBorder="1" applyProtection="1"/>
    <xf numFmtId="164" fontId="4" fillId="0" borderId="4" xfId="3" quotePrefix="1" applyNumberFormat="1" applyFill="1" applyBorder="1" applyAlignment="1" applyProtection="1">
      <alignment horizontal="center"/>
    </xf>
    <xf numFmtId="164" fontId="3" fillId="0" borderId="4" xfId="1" applyNumberFormat="1" applyFont="1" applyFill="1" applyBorder="1" applyProtection="1"/>
    <xf numFmtId="44" fontId="5" fillId="0" borderId="1" xfId="1" applyFont="1" applyFill="1" applyBorder="1" applyAlignment="1" applyProtection="1">
      <alignment horizontal="left"/>
    </xf>
    <xf numFmtId="3" fontId="5" fillId="4" borderId="1" xfId="4" applyNumberFormat="1" applyFont="1" applyFill="1" applyBorder="1" applyAlignment="1" applyProtection="1">
      <alignment horizontal="right"/>
      <protection locked="0"/>
    </xf>
  </cellXfs>
  <cellStyles count="93">
    <cellStyle name="20% - Accent1 2" xfId="50"/>
    <cellStyle name="20% - Accent1 3" xfId="5"/>
    <cellStyle name="20% - Accent2 2" xfId="51"/>
    <cellStyle name="20% - Accent2 3" xfId="6"/>
    <cellStyle name="20% - Accent3 2" xfId="52"/>
    <cellStyle name="20% - Accent3 3" xfId="7"/>
    <cellStyle name="20% - Accent4 2" xfId="53"/>
    <cellStyle name="20% - Accent4 3" xfId="8"/>
    <cellStyle name="20% - Accent5 2" xfId="54"/>
    <cellStyle name="20% - Accent5 3" xfId="9"/>
    <cellStyle name="20% - Accent6 2" xfId="55"/>
    <cellStyle name="20% - Accent6 3" xfId="10"/>
    <cellStyle name="40% - Accent1 2" xfId="56"/>
    <cellStyle name="40% - Accent1 3" xfId="11"/>
    <cellStyle name="40% - Accent2 2" xfId="57"/>
    <cellStyle name="40% - Accent2 3" xfId="12"/>
    <cellStyle name="40% - Accent3 2" xfId="58"/>
    <cellStyle name="40% - Accent3 3" xfId="13"/>
    <cellStyle name="40% - Accent4 2" xfId="59"/>
    <cellStyle name="40% - Accent4 3" xfId="14"/>
    <cellStyle name="40% - Accent5 2" xfId="60"/>
    <cellStyle name="40% - Accent5 3" xfId="15"/>
    <cellStyle name="40% - Accent6 2" xfId="61"/>
    <cellStyle name="40% - Accent6 3" xfId="16"/>
    <cellStyle name="60% - Accent1 2" xfId="62"/>
    <cellStyle name="60% - Accent1 3" xfId="17"/>
    <cellStyle name="60% - Accent2 2" xfId="63"/>
    <cellStyle name="60% - Accent2 3" xfId="18"/>
    <cellStyle name="60% - Accent3 2" xfId="64"/>
    <cellStyle name="60% - Accent3 3" xfId="19"/>
    <cellStyle name="60% - Accent4 2" xfId="65"/>
    <cellStyle name="60% - Accent4 3" xfId="20"/>
    <cellStyle name="60% - Accent5 2" xfId="66"/>
    <cellStyle name="60% - Accent5 3" xfId="21"/>
    <cellStyle name="60% - Accent6 2" xfId="67"/>
    <cellStyle name="60% - Accent6 3" xfId="22"/>
    <cellStyle name="Accent1 2" xfId="68"/>
    <cellStyle name="Accent1 3" xfId="23"/>
    <cellStyle name="Accent2 2" xfId="69"/>
    <cellStyle name="Accent2 3" xfId="24"/>
    <cellStyle name="Accent3 2" xfId="70"/>
    <cellStyle name="Accent3 3" xfId="25"/>
    <cellStyle name="Accent4 2" xfId="71"/>
    <cellStyle name="Accent4 3" xfId="26"/>
    <cellStyle name="Accent5 2" xfId="72"/>
    <cellStyle name="Accent5 3" xfId="27"/>
    <cellStyle name="Accent6 2" xfId="73"/>
    <cellStyle name="Accent6 3" xfId="28"/>
    <cellStyle name="Bad 2" xfId="74"/>
    <cellStyle name="Bad 3" xfId="29"/>
    <cellStyle name="Calculation 2" xfId="75"/>
    <cellStyle name="Calculation 3" xfId="30"/>
    <cellStyle name="Check Cell 2" xfId="76"/>
    <cellStyle name="Check Cell 3" xfId="31"/>
    <cellStyle name="Comma 2" xfId="77"/>
    <cellStyle name="Comma 3" xfId="32"/>
    <cellStyle name="Currency" xfId="1" builtinId="4"/>
    <cellStyle name="Currency 2" xfId="33"/>
    <cellStyle name="Explanatory Text 2" xfId="78"/>
    <cellStyle name="Explanatory Text 3" xfId="34"/>
    <cellStyle name="Good 2" xfId="79"/>
    <cellStyle name="Good 3" xfId="35"/>
    <cellStyle name="Heading 1 2" xfId="80"/>
    <cellStyle name="Heading 1 3" xfId="36"/>
    <cellStyle name="Heading 2 2" xfId="81"/>
    <cellStyle name="Heading 2 3" xfId="37"/>
    <cellStyle name="Heading 3 2" xfId="82"/>
    <cellStyle name="Heading 3 3" xfId="38"/>
    <cellStyle name="Heading 4 2" xfId="83"/>
    <cellStyle name="Heading 4 3" xfId="39"/>
    <cellStyle name="Hyperlink" xfId="3" builtinId="8"/>
    <cellStyle name="Input 2" xfId="84"/>
    <cellStyle name="Input 3" xfId="40"/>
    <cellStyle name="Linked Cell 2" xfId="85"/>
    <cellStyle name="Linked Cell 3" xfId="41"/>
    <cellStyle name="Neutral 2" xfId="86"/>
    <cellStyle name="Neutral 3" xfId="42"/>
    <cellStyle name="Normal" xfId="0" builtinId="0"/>
    <cellStyle name="Normal 2" xfId="49"/>
    <cellStyle name="Normal 3" xfId="4"/>
    <cellStyle name="Note 2" xfId="87"/>
    <cellStyle name="Note 3" xfId="43"/>
    <cellStyle name="Output 2" xfId="88"/>
    <cellStyle name="Output 3" xfId="44"/>
    <cellStyle name="Percent" xfId="2" builtinId="5"/>
    <cellStyle name="Percent 2" xfId="89"/>
    <cellStyle name="Percent 3" xfId="45"/>
    <cellStyle name="Title 2" xfId="90"/>
    <cellStyle name="Title 3" xfId="46"/>
    <cellStyle name="Total 2" xfId="91"/>
    <cellStyle name="Total 3" xfId="47"/>
    <cellStyle name="Warning Text 2" xfId="92"/>
    <cellStyle name="Warning Text 3" xfId="48"/>
  </cellStyles>
  <dxfs count="25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80%20-%20Regulatory/Rate%20Applications%20(OEB)/2021%20Rate%20Application/Financial%20Analysis%20&amp;%20Budgets/Neal/30%20September%202019%20refresh/1.%20Tax/C.%20Working%20papers/C1.7_2019.11.18_IT%20PIL_2021-2025/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5"/>
  <sheetViews>
    <sheetView tabSelected="1" workbookViewId="0"/>
  </sheetViews>
  <sheetFormatPr defaultRowHeight="14.5" x14ac:dyDescent="0.35"/>
  <cols>
    <col min="2" max="2" width="70.7265625" customWidth="1"/>
    <col min="3" max="22" width="15.7265625" customWidth="1"/>
  </cols>
  <sheetData>
    <row r="1" spans="1:22" ht="1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53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/>
      <c r="V1" s="1" t="s">
        <v>19</v>
      </c>
    </row>
    <row r="2" spans="1:22" ht="15" x14ac:dyDescent="0.25">
      <c r="A2" s="4">
        <v>1</v>
      </c>
      <c r="B2" s="5" t="s">
        <v>31</v>
      </c>
      <c r="C2" s="6" t="s">
        <v>20</v>
      </c>
      <c r="D2" s="29"/>
      <c r="E2" s="8"/>
      <c r="F2" s="8"/>
      <c r="G2" s="8"/>
      <c r="H2" s="8"/>
      <c r="I2" s="8"/>
      <c r="J2" s="8"/>
      <c r="K2" s="9">
        <f>IFERROR(D2+E2+G2-J2,0)</f>
        <v>0</v>
      </c>
      <c r="L2" s="9">
        <f>IF((J2+H2-E2+F2-I2)&lt;0,0,(J2+H2-E2+F2-I2))</f>
        <v>0</v>
      </c>
      <c r="M2" s="9">
        <f>IF((F2-L2)&lt;0,0,(F2-L2))</f>
        <v>0</v>
      </c>
      <c r="N2" s="10">
        <v>0.5</v>
      </c>
      <c r="O2" s="9">
        <f>M2*N2</f>
        <v>0</v>
      </c>
      <c r="P2" s="9">
        <f>IF((0.5*(E2-F2-H2+I2-J2))&lt;0,0,(0.5*(E2-F2-H2+I2-J2)))</f>
        <v>0</v>
      </c>
      <c r="Q2" s="11">
        <v>0.04</v>
      </c>
      <c r="R2" s="12"/>
      <c r="S2" s="12"/>
      <c r="T2" s="9">
        <f>IF(OR(K2&lt;0,S2&gt;0),0,(K2+O2-P2)*Q2)</f>
        <v>0</v>
      </c>
      <c r="U2" s="9"/>
      <c r="V2" s="9">
        <f>IF(K2&lt;0,0,K2-S2-T2)</f>
        <v>0</v>
      </c>
    </row>
    <row r="3" spans="1:22" ht="15" x14ac:dyDescent="0.25">
      <c r="A3" s="4" t="s">
        <v>26</v>
      </c>
      <c r="B3" s="5" t="s">
        <v>32</v>
      </c>
      <c r="C3" s="6" t="s">
        <v>20</v>
      </c>
      <c r="D3" s="29"/>
      <c r="E3" s="8"/>
      <c r="F3" s="8"/>
      <c r="G3" s="8"/>
      <c r="H3" s="8"/>
      <c r="I3" s="8"/>
      <c r="J3" s="8"/>
      <c r="K3" s="9">
        <f t="shared" ref="K3:K33" si="0">IFERROR(D3+E3+G3-J3,"")</f>
        <v>0</v>
      </c>
      <c r="L3" s="9">
        <f t="shared" ref="L3:L34" si="1">IF((J3+H3-E3+F3-I3)&lt;0,0,(J3+H3-E3+F3-I3))</f>
        <v>0</v>
      </c>
      <c r="M3" s="9">
        <f t="shared" ref="M3:M34" si="2">IF((F3-L3)&lt;0,0,(F3-L3))</f>
        <v>0</v>
      </c>
      <c r="N3" s="10">
        <v>0.5</v>
      </c>
      <c r="O3" s="9">
        <f t="shared" ref="O3:O34" si="3">M3*N3</f>
        <v>0</v>
      </c>
      <c r="P3" s="9">
        <f t="shared" ref="P3:P34" si="4">IF((0.5*(E3-F3-H3+I3-J3))&lt;0,0,(0.5*(E3-F3-H3+I3-J3)))</f>
        <v>0</v>
      </c>
      <c r="Q3" s="11">
        <v>0.06</v>
      </c>
      <c r="R3" s="12"/>
      <c r="S3" s="12"/>
      <c r="T3" s="9">
        <f t="shared" ref="T3:T10" si="5">IF(OR(K3&lt;0,S3&gt;0),0,(K3+O3-P3)*Q3)</f>
        <v>0</v>
      </c>
      <c r="U3" s="9"/>
      <c r="V3" s="9">
        <f t="shared" ref="V3:V34" si="6">IF(K3&lt;0,0,K3-S3-T3)</f>
        <v>0</v>
      </c>
    </row>
    <row r="4" spans="1:22" ht="15" x14ac:dyDescent="0.25">
      <c r="A4" s="4">
        <v>2</v>
      </c>
      <c r="B4" s="5" t="s">
        <v>33</v>
      </c>
      <c r="C4" s="6" t="s">
        <v>20</v>
      </c>
      <c r="D4" s="29"/>
      <c r="E4" s="8">
        <f>48029427-7890469</f>
        <v>40138958</v>
      </c>
      <c r="F4" s="30">
        <f>+E4*0.4</f>
        <v>16055583.200000001</v>
      </c>
      <c r="G4" s="8"/>
      <c r="H4" s="8"/>
      <c r="I4" s="8"/>
      <c r="J4" s="8"/>
      <c r="K4" s="9">
        <f t="shared" si="0"/>
        <v>40138958</v>
      </c>
      <c r="L4" s="9">
        <f t="shared" si="1"/>
        <v>0</v>
      </c>
      <c r="M4" s="9">
        <f t="shared" si="2"/>
        <v>16055583.200000001</v>
      </c>
      <c r="N4" s="10">
        <v>0.5</v>
      </c>
      <c r="O4" s="9">
        <f t="shared" si="3"/>
        <v>8027791.6000000006</v>
      </c>
      <c r="P4" s="9">
        <f t="shared" si="4"/>
        <v>12041687.399999999</v>
      </c>
      <c r="Q4" s="11">
        <v>0.06</v>
      </c>
      <c r="R4" s="12"/>
      <c r="S4" s="12"/>
      <c r="T4" s="9">
        <f t="shared" si="5"/>
        <v>2167503.7320000003</v>
      </c>
      <c r="U4" s="9"/>
      <c r="V4" s="9">
        <f t="shared" si="6"/>
        <v>37971454.267999999</v>
      </c>
    </row>
    <row r="5" spans="1:22" ht="15" x14ac:dyDescent="0.25">
      <c r="A5" s="4">
        <v>3</v>
      </c>
      <c r="B5" s="5" t="s">
        <v>34</v>
      </c>
      <c r="C5" s="6" t="s">
        <v>20</v>
      </c>
      <c r="D5" s="29"/>
      <c r="E5" s="13"/>
      <c r="F5" s="13"/>
      <c r="G5" s="8"/>
      <c r="H5" s="8"/>
      <c r="I5" s="8"/>
      <c r="J5" s="8"/>
      <c r="K5" s="9">
        <f t="shared" si="0"/>
        <v>0</v>
      </c>
      <c r="L5" s="9">
        <f t="shared" si="1"/>
        <v>0</v>
      </c>
      <c r="M5" s="9">
        <f t="shared" si="2"/>
        <v>0</v>
      </c>
      <c r="N5" s="10">
        <v>0</v>
      </c>
      <c r="O5" s="9">
        <f t="shared" si="3"/>
        <v>0</v>
      </c>
      <c r="P5" s="9">
        <f t="shared" si="4"/>
        <v>0</v>
      </c>
      <c r="Q5" s="11">
        <v>0.05</v>
      </c>
      <c r="R5" s="12"/>
      <c r="S5" s="12"/>
      <c r="T5" s="9">
        <f t="shared" si="5"/>
        <v>0</v>
      </c>
      <c r="U5" s="9"/>
      <c r="V5" s="9">
        <f t="shared" si="6"/>
        <v>0</v>
      </c>
    </row>
    <row r="6" spans="1:22" ht="15" x14ac:dyDescent="0.25">
      <c r="A6" s="4">
        <v>6</v>
      </c>
      <c r="B6" s="5" t="s">
        <v>35</v>
      </c>
      <c r="C6" s="6" t="s">
        <v>20</v>
      </c>
      <c r="D6" s="7"/>
      <c r="E6" s="8"/>
      <c r="F6" s="8"/>
      <c r="G6" s="8"/>
      <c r="H6" s="8"/>
      <c r="I6" s="8"/>
      <c r="J6" s="8"/>
      <c r="K6" s="9">
        <f t="shared" si="0"/>
        <v>0</v>
      </c>
      <c r="L6" s="9">
        <f t="shared" si="1"/>
        <v>0</v>
      </c>
      <c r="M6" s="9">
        <f t="shared" si="2"/>
        <v>0</v>
      </c>
      <c r="N6" s="10">
        <v>0.5</v>
      </c>
      <c r="O6" s="9">
        <f t="shared" si="3"/>
        <v>0</v>
      </c>
      <c r="P6" s="9">
        <f t="shared" si="4"/>
        <v>0</v>
      </c>
      <c r="Q6" s="11">
        <v>0.1</v>
      </c>
      <c r="R6" s="12"/>
      <c r="S6" s="12"/>
      <c r="T6" s="9">
        <f t="shared" si="5"/>
        <v>0</v>
      </c>
      <c r="U6" s="9"/>
      <c r="V6" s="9">
        <f t="shared" si="6"/>
        <v>0</v>
      </c>
    </row>
    <row r="7" spans="1:22" ht="15" x14ac:dyDescent="0.25">
      <c r="A7" s="4">
        <v>8</v>
      </c>
      <c r="B7" s="5" t="s">
        <v>36</v>
      </c>
      <c r="C7" s="6" t="s">
        <v>20</v>
      </c>
      <c r="D7" s="29"/>
      <c r="E7" s="8">
        <v>2196866</v>
      </c>
      <c r="F7" s="30">
        <f>+E7*0.4</f>
        <v>878746.4</v>
      </c>
      <c r="G7" s="8"/>
      <c r="H7" s="8"/>
      <c r="I7" s="8"/>
      <c r="J7" s="8"/>
      <c r="K7" s="9">
        <f t="shared" si="0"/>
        <v>2196866</v>
      </c>
      <c r="L7" s="9">
        <f t="shared" si="1"/>
        <v>0</v>
      </c>
      <c r="M7" s="9">
        <f t="shared" si="2"/>
        <v>878746.4</v>
      </c>
      <c r="N7" s="10">
        <v>0.5</v>
      </c>
      <c r="O7" s="9">
        <f t="shared" si="3"/>
        <v>439373.2</v>
      </c>
      <c r="P7" s="9">
        <f t="shared" si="4"/>
        <v>659059.80000000005</v>
      </c>
      <c r="Q7" s="11">
        <v>0.2</v>
      </c>
      <c r="R7" s="12"/>
      <c r="S7" s="12"/>
      <c r="T7" s="9">
        <f t="shared" si="5"/>
        <v>395435.88000000006</v>
      </c>
      <c r="U7" s="9"/>
      <c r="V7" s="9">
        <f t="shared" si="6"/>
        <v>1801430.1199999999</v>
      </c>
    </row>
    <row r="8" spans="1:22" ht="15" x14ac:dyDescent="0.25">
      <c r="A8" s="4">
        <v>10</v>
      </c>
      <c r="B8" s="5" t="s">
        <v>37</v>
      </c>
      <c r="C8" s="6" t="s">
        <v>20</v>
      </c>
      <c r="D8" s="29"/>
      <c r="E8" s="8"/>
      <c r="F8" s="8"/>
      <c r="G8" s="8"/>
      <c r="H8" s="8"/>
      <c r="I8" s="8"/>
      <c r="J8" s="8"/>
      <c r="K8" s="9">
        <f t="shared" si="0"/>
        <v>0</v>
      </c>
      <c r="L8" s="9">
        <f t="shared" si="1"/>
        <v>0</v>
      </c>
      <c r="M8" s="9">
        <f t="shared" si="2"/>
        <v>0</v>
      </c>
      <c r="N8" s="10">
        <v>0.5</v>
      </c>
      <c r="O8" s="9">
        <f t="shared" si="3"/>
        <v>0</v>
      </c>
      <c r="P8" s="9">
        <f t="shared" si="4"/>
        <v>0</v>
      </c>
      <c r="Q8" s="11">
        <v>0.3</v>
      </c>
      <c r="R8" s="12"/>
      <c r="S8" s="12"/>
      <c r="T8" s="9">
        <f t="shared" si="5"/>
        <v>0</v>
      </c>
      <c r="U8" s="9"/>
      <c r="V8" s="9">
        <f t="shared" si="6"/>
        <v>0</v>
      </c>
    </row>
    <row r="9" spans="1:22" ht="15" x14ac:dyDescent="0.25">
      <c r="A9" s="4">
        <v>10.1</v>
      </c>
      <c r="B9" s="5" t="s">
        <v>38</v>
      </c>
      <c r="C9" s="6" t="s">
        <v>20</v>
      </c>
      <c r="D9" s="7"/>
      <c r="E9" s="8"/>
      <c r="F9" s="8"/>
      <c r="G9" s="8"/>
      <c r="H9" s="8"/>
      <c r="I9" s="8"/>
      <c r="J9" s="8"/>
      <c r="K9" s="9">
        <f t="shared" si="0"/>
        <v>0</v>
      </c>
      <c r="L9" s="9">
        <f t="shared" si="1"/>
        <v>0</v>
      </c>
      <c r="M9" s="9">
        <f t="shared" si="2"/>
        <v>0</v>
      </c>
      <c r="N9" s="10">
        <v>0.5</v>
      </c>
      <c r="O9" s="9">
        <f t="shared" si="3"/>
        <v>0</v>
      </c>
      <c r="P9" s="9">
        <f t="shared" si="4"/>
        <v>0</v>
      </c>
      <c r="Q9" s="11">
        <v>0.3</v>
      </c>
      <c r="R9" s="12"/>
      <c r="S9" s="12"/>
      <c r="T9" s="9">
        <f t="shared" si="5"/>
        <v>0</v>
      </c>
      <c r="U9" s="9"/>
      <c r="V9" s="9">
        <f t="shared" si="6"/>
        <v>0</v>
      </c>
    </row>
    <row r="10" spans="1:22" ht="15" x14ac:dyDescent="0.25">
      <c r="A10" s="4">
        <v>12</v>
      </c>
      <c r="B10" s="5" t="s">
        <v>39</v>
      </c>
      <c r="C10" s="6" t="s">
        <v>20</v>
      </c>
      <c r="D10" s="7"/>
      <c r="E10" s="8"/>
      <c r="F10" s="8"/>
      <c r="G10" s="8"/>
      <c r="H10" s="8"/>
      <c r="I10" s="8"/>
      <c r="J10" s="8"/>
      <c r="K10" s="9">
        <f t="shared" si="0"/>
        <v>0</v>
      </c>
      <c r="L10" s="9">
        <f t="shared" si="1"/>
        <v>0</v>
      </c>
      <c r="M10" s="9">
        <f t="shared" si="2"/>
        <v>0</v>
      </c>
      <c r="N10" s="10">
        <v>0</v>
      </c>
      <c r="O10" s="9">
        <f t="shared" si="3"/>
        <v>0</v>
      </c>
      <c r="P10" s="9">
        <f t="shared" si="4"/>
        <v>0</v>
      </c>
      <c r="Q10" s="11">
        <v>1</v>
      </c>
      <c r="R10" s="12"/>
      <c r="S10" s="12"/>
      <c r="T10" s="9">
        <f t="shared" si="5"/>
        <v>0</v>
      </c>
      <c r="U10" s="9"/>
      <c r="V10" s="9">
        <f t="shared" si="6"/>
        <v>0</v>
      </c>
    </row>
    <row r="11" spans="1:22" ht="15" x14ac:dyDescent="0.25">
      <c r="A11" s="14" t="s">
        <v>27</v>
      </c>
      <c r="B11" s="5" t="s">
        <v>40</v>
      </c>
      <c r="C11" s="6" t="s">
        <v>20</v>
      </c>
      <c r="D11" s="7"/>
      <c r="E11" s="8"/>
      <c r="F11" s="8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  <c r="N11" s="10">
        <v>0</v>
      </c>
      <c r="O11" s="9">
        <f t="shared" si="3"/>
        <v>0</v>
      </c>
      <c r="P11" s="9">
        <f t="shared" si="4"/>
        <v>0</v>
      </c>
      <c r="Q11" s="15" t="s">
        <v>21</v>
      </c>
      <c r="R11" s="12"/>
      <c r="S11" s="12"/>
      <c r="T11" s="16"/>
      <c r="U11" s="9"/>
      <c r="V11" s="9">
        <f t="shared" si="6"/>
        <v>0</v>
      </c>
    </row>
    <row r="12" spans="1:22" ht="15" x14ac:dyDescent="0.25">
      <c r="A12" s="14" t="s">
        <v>28</v>
      </c>
      <c r="B12" s="5" t="s">
        <v>41</v>
      </c>
      <c r="C12" s="6" t="s">
        <v>20</v>
      </c>
      <c r="D12" s="7"/>
      <c r="E12" s="8"/>
      <c r="F12" s="8"/>
      <c r="G12" s="8"/>
      <c r="H12" s="8"/>
      <c r="I12" s="8"/>
      <c r="J12" s="8"/>
      <c r="K12" s="9">
        <f t="shared" si="0"/>
        <v>0</v>
      </c>
      <c r="L12" s="9">
        <f t="shared" si="1"/>
        <v>0</v>
      </c>
      <c r="M12" s="9">
        <f t="shared" si="2"/>
        <v>0</v>
      </c>
      <c r="N12" s="10">
        <v>0</v>
      </c>
      <c r="O12" s="9">
        <f t="shared" si="3"/>
        <v>0</v>
      </c>
      <c r="P12" s="9">
        <f t="shared" si="4"/>
        <v>0</v>
      </c>
      <c r="Q12" s="15" t="s">
        <v>21</v>
      </c>
      <c r="R12" s="12"/>
      <c r="S12" s="12"/>
      <c r="T12" s="16"/>
      <c r="U12" s="9"/>
      <c r="V12" s="9">
        <f t="shared" si="6"/>
        <v>0</v>
      </c>
    </row>
    <row r="13" spans="1:22" ht="15" x14ac:dyDescent="0.25">
      <c r="A13" s="14" t="s">
        <v>29</v>
      </c>
      <c r="B13" s="5" t="s">
        <v>42</v>
      </c>
      <c r="C13" s="6" t="s">
        <v>20</v>
      </c>
      <c r="D13" s="7"/>
      <c r="E13" s="8"/>
      <c r="F13" s="8"/>
      <c r="G13" s="8"/>
      <c r="H13" s="8"/>
      <c r="I13" s="8"/>
      <c r="J13" s="8"/>
      <c r="K13" s="9">
        <f t="shared" si="0"/>
        <v>0</v>
      </c>
      <c r="L13" s="9">
        <f t="shared" si="1"/>
        <v>0</v>
      </c>
      <c r="M13" s="9">
        <f t="shared" si="2"/>
        <v>0</v>
      </c>
      <c r="N13" s="10">
        <v>0</v>
      </c>
      <c r="O13" s="9">
        <f t="shared" si="3"/>
        <v>0</v>
      </c>
      <c r="P13" s="9">
        <f t="shared" si="4"/>
        <v>0</v>
      </c>
      <c r="Q13" s="15" t="s">
        <v>21</v>
      </c>
      <c r="R13" s="12"/>
      <c r="S13" s="12"/>
      <c r="T13" s="16"/>
      <c r="U13" s="9"/>
      <c r="V13" s="9">
        <f t="shared" si="6"/>
        <v>0</v>
      </c>
    </row>
    <row r="14" spans="1:22" ht="15" x14ac:dyDescent="0.25">
      <c r="A14" s="14" t="s">
        <v>30</v>
      </c>
      <c r="B14" s="5" t="s">
        <v>43</v>
      </c>
      <c r="C14" s="6" t="s">
        <v>20</v>
      </c>
      <c r="D14" s="7"/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</v>
      </c>
      <c r="O14" s="9">
        <f t="shared" si="3"/>
        <v>0</v>
      </c>
      <c r="P14" s="9">
        <f t="shared" si="4"/>
        <v>0</v>
      </c>
      <c r="Q14" s="15" t="s">
        <v>21</v>
      </c>
      <c r="R14" s="12"/>
      <c r="S14" s="12"/>
      <c r="T14" s="16"/>
      <c r="U14" s="9"/>
      <c r="V14" s="9">
        <f t="shared" si="6"/>
        <v>0</v>
      </c>
    </row>
    <row r="15" spans="1:22" ht="15" x14ac:dyDescent="0.25">
      <c r="A15" s="4">
        <v>14</v>
      </c>
      <c r="B15" s="5" t="s">
        <v>44</v>
      </c>
      <c r="C15" s="6" t="s">
        <v>20</v>
      </c>
      <c r="D15" s="7"/>
      <c r="E15" s="8"/>
      <c r="F15" s="8"/>
      <c r="G15" s="8"/>
      <c r="H15" s="8"/>
      <c r="I15" s="8"/>
      <c r="J15" s="8"/>
      <c r="K15" s="9">
        <f t="shared" si="0"/>
        <v>0</v>
      </c>
      <c r="L15" s="9">
        <f t="shared" si="1"/>
        <v>0</v>
      </c>
      <c r="M15" s="9">
        <f t="shared" si="2"/>
        <v>0</v>
      </c>
      <c r="N15" s="10">
        <v>0</v>
      </c>
      <c r="O15" s="9">
        <f t="shared" si="3"/>
        <v>0</v>
      </c>
      <c r="P15" s="9">
        <f t="shared" si="4"/>
        <v>0</v>
      </c>
      <c r="Q15" s="15" t="s">
        <v>21</v>
      </c>
      <c r="R15" s="12"/>
      <c r="S15" s="12"/>
      <c r="T15" s="16"/>
      <c r="U15" s="9"/>
      <c r="V15" s="9">
        <f t="shared" si="6"/>
        <v>0</v>
      </c>
    </row>
    <row r="16" spans="1:22" ht="15" x14ac:dyDescent="0.25">
      <c r="A16" s="4">
        <v>14.1</v>
      </c>
      <c r="B16" s="17" t="s">
        <v>22</v>
      </c>
      <c r="C16" s="6" t="s">
        <v>20</v>
      </c>
      <c r="D16" s="29"/>
      <c r="E16" s="13"/>
      <c r="F16" s="13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1">
        <v>7.0000000000000007E-2</v>
      </c>
      <c r="R16" s="12"/>
      <c r="S16" s="12"/>
      <c r="T16" s="9">
        <f t="shared" ref="T16:T26" si="7">IF(OR(K16&lt;0,S16&gt;0),0,(K16+O16-P16)*Q16)</f>
        <v>0</v>
      </c>
      <c r="U16" s="9"/>
      <c r="V16" s="9">
        <f t="shared" si="6"/>
        <v>0</v>
      </c>
    </row>
    <row r="17" spans="1:22" ht="15" x14ac:dyDescent="0.25">
      <c r="A17" s="4">
        <v>14.1</v>
      </c>
      <c r="B17" s="17" t="s">
        <v>23</v>
      </c>
      <c r="C17" s="6" t="s">
        <v>20</v>
      </c>
      <c r="D17" s="29"/>
      <c r="E17" s="8"/>
      <c r="F17" s="8"/>
      <c r="G17" s="8"/>
      <c r="H17" s="8"/>
      <c r="I17" s="8"/>
      <c r="J17" s="8"/>
      <c r="K17" s="9">
        <f t="shared" si="0"/>
        <v>0</v>
      </c>
      <c r="L17" s="9">
        <f t="shared" si="1"/>
        <v>0</v>
      </c>
      <c r="M17" s="9">
        <f t="shared" si="2"/>
        <v>0</v>
      </c>
      <c r="N17" s="10">
        <v>0.5</v>
      </c>
      <c r="O17" s="9">
        <f t="shared" si="3"/>
        <v>0</v>
      </c>
      <c r="P17" s="9">
        <f t="shared" si="4"/>
        <v>0</v>
      </c>
      <c r="Q17" s="11">
        <v>0.05</v>
      </c>
      <c r="R17" s="12"/>
      <c r="S17" s="12"/>
      <c r="T17" s="9">
        <f t="shared" si="7"/>
        <v>0</v>
      </c>
      <c r="U17" s="9"/>
      <c r="V17" s="9">
        <f t="shared" si="6"/>
        <v>0</v>
      </c>
    </row>
    <row r="18" spans="1:22" ht="15" x14ac:dyDescent="0.25">
      <c r="A18" s="4">
        <v>17</v>
      </c>
      <c r="B18" s="5" t="s">
        <v>45</v>
      </c>
      <c r="C18" s="6" t="s">
        <v>20</v>
      </c>
      <c r="D18" s="7"/>
      <c r="E18" s="8">
        <v>749862</v>
      </c>
      <c r="F18" s="30">
        <f>+E18*0.4</f>
        <v>299944.8</v>
      </c>
      <c r="G18" s="8"/>
      <c r="H18" s="8"/>
      <c r="I18" s="8"/>
      <c r="J18" s="8"/>
      <c r="K18" s="9">
        <f t="shared" si="0"/>
        <v>749862</v>
      </c>
      <c r="L18" s="9">
        <f t="shared" si="1"/>
        <v>0</v>
      </c>
      <c r="M18" s="9">
        <f t="shared" si="2"/>
        <v>299944.8</v>
      </c>
      <c r="N18" s="10">
        <v>0.5</v>
      </c>
      <c r="O18" s="9">
        <f t="shared" si="3"/>
        <v>149972.4</v>
      </c>
      <c r="P18" s="9">
        <f t="shared" si="4"/>
        <v>224958.6</v>
      </c>
      <c r="Q18" s="11">
        <v>0.08</v>
      </c>
      <c r="R18" s="12"/>
      <c r="S18" s="12"/>
      <c r="T18" s="9">
        <f t="shared" si="7"/>
        <v>53990.064000000006</v>
      </c>
      <c r="U18" s="9"/>
      <c r="V18" s="9">
        <f t="shared" si="6"/>
        <v>695871.93599999999</v>
      </c>
    </row>
    <row r="19" spans="1:22" ht="15" x14ac:dyDescent="0.25">
      <c r="A19" s="4">
        <v>42</v>
      </c>
      <c r="B19" s="5" t="s">
        <v>46</v>
      </c>
      <c r="C19" s="6" t="s">
        <v>20</v>
      </c>
      <c r="D19" s="29"/>
      <c r="E19" s="8"/>
      <c r="F19" s="8"/>
      <c r="G19" s="8"/>
      <c r="H19" s="8"/>
      <c r="I19" s="8"/>
      <c r="J19" s="8"/>
      <c r="K19" s="9">
        <f t="shared" si="0"/>
        <v>0</v>
      </c>
      <c r="L19" s="9">
        <f t="shared" si="1"/>
        <v>0</v>
      </c>
      <c r="M19" s="9">
        <f t="shared" si="2"/>
        <v>0</v>
      </c>
      <c r="N19" s="10">
        <v>0.5</v>
      </c>
      <c r="O19" s="9">
        <f t="shared" si="3"/>
        <v>0</v>
      </c>
      <c r="P19" s="9">
        <f t="shared" si="4"/>
        <v>0</v>
      </c>
      <c r="Q19" s="11">
        <v>0.12</v>
      </c>
      <c r="R19" s="12"/>
      <c r="S19" s="12"/>
      <c r="T19" s="9">
        <f t="shared" si="7"/>
        <v>0</v>
      </c>
      <c r="U19" s="9"/>
      <c r="V19" s="9">
        <f t="shared" si="6"/>
        <v>0</v>
      </c>
    </row>
    <row r="20" spans="1:22" ht="15" x14ac:dyDescent="0.25">
      <c r="A20" s="4">
        <v>43.1</v>
      </c>
      <c r="B20" s="5" t="s">
        <v>47</v>
      </c>
      <c r="C20" s="6" t="s">
        <v>20</v>
      </c>
      <c r="D20" s="7"/>
      <c r="E20" s="8"/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  <c r="N20" s="10">
        <v>2.33</v>
      </c>
      <c r="O20" s="9">
        <f t="shared" si="3"/>
        <v>0</v>
      </c>
      <c r="P20" s="9">
        <f t="shared" si="4"/>
        <v>0</v>
      </c>
      <c r="Q20" s="11">
        <v>0.3</v>
      </c>
      <c r="R20" s="12"/>
      <c r="S20" s="12"/>
      <c r="T20" s="9">
        <f t="shared" si="7"/>
        <v>0</v>
      </c>
      <c r="U20" s="9"/>
      <c r="V20" s="9">
        <f t="shared" si="6"/>
        <v>0</v>
      </c>
    </row>
    <row r="21" spans="1:22" ht="15" x14ac:dyDescent="0.25">
      <c r="A21" s="4">
        <v>43.2</v>
      </c>
      <c r="B21" s="5" t="s">
        <v>47</v>
      </c>
      <c r="C21" s="6" t="s">
        <v>20</v>
      </c>
      <c r="D21" s="7"/>
      <c r="E21" s="8"/>
      <c r="F21" s="8"/>
      <c r="G21" s="8"/>
      <c r="H21" s="8"/>
      <c r="I21" s="8"/>
      <c r="J21" s="8"/>
      <c r="K21" s="9">
        <f t="shared" si="0"/>
        <v>0</v>
      </c>
      <c r="L21" s="9">
        <f t="shared" si="1"/>
        <v>0</v>
      </c>
      <c r="M21" s="9">
        <f t="shared" si="2"/>
        <v>0</v>
      </c>
      <c r="N21" s="10">
        <v>1</v>
      </c>
      <c r="O21" s="9">
        <f t="shared" si="3"/>
        <v>0</v>
      </c>
      <c r="P21" s="9">
        <f t="shared" si="4"/>
        <v>0</v>
      </c>
      <c r="Q21" s="11">
        <v>0.5</v>
      </c>
      <c r="R21" s="12"/>
      <c r="S21" s="12"/>
      <c r="T21" s="9">
        <f t="shared" si="7"/>
        <v>0</v>
      </c>
      <c r="U21" s="9"/>
      <c r="V21" s="9">
        <f t="shared" si="6"/>
        <v>0</v>
      </c>
    </row>
    <row r="22" spans="1:22" ht="15" x14ac:dyDescent="0.25">
      <c r="A22" s="4">
        <v>45</v>
      </c>
      <c r="B22" s="5" t="s">
        <v>48</v>
      </c>
      <c r="C22" s="6" t="s">
        <v>20</v>
      </c>
      <c r="D22" s="29"/>
      <c r="E22" s="13"/>
      <c r="F22" s="13"/>
      <c r="G22" s="8"/>
      <c r="H22" s="8"/>
      <c r="I22" s="8"/>
      <c r="J22" s="8"/>
      <c r="K22" s="9">
        <f t="shared" si="0"/>
        <v>0</v>
      </c>
      <c r="L22" s="9">
        <f t="shared" si="1"/>
        <v>0</v>
      </c>
      <c r="M22" s="9">
        <f t="shared" si="2"/>
        <v>0</v>
      </c>
      <c r="N22" s="10">
        <v>0</v>
      </c>
      <c r="O22" s="9">
        <f t="shared" si="3"/>
        <v>0</v>
      </c>
      <c r="P22" s="9">
        <f t="shared" si="4"/>
        <v>0</v>
      </c>
      <c r="Q22" s="11">
        <v>0.45</v>
      </c>
      <c r="R22" s="12"/>
      <c r="S22" s="12"/>
      <c r="T22" s="9">
        <f t="shared" si="7"/>
        <v>0</v>
      </c>
      <c r="U22" s="9"/>
      <c r="V22" s="9">
        <f t="shared" si="6"/>
        <v>0</v>
      </c>
    </row>
    <row r="23" spans="1:22" ht="15" x14ac:dyDescent="0.25">
      <c r="A23" s="4">
        <v>46</v>
      </c>
      <c r="B23" s="5" t="s">
        <v>49</v>
      </c>
      <c r="C23" s="6" t="s">
        <v>20</v>
      </c>
      <c r="D23" s="7"/>
      <c r="E23" s="8"/>
      <c r="F23" s="8"/>
      <c r="G23" s="8"/>
      <c r="H23" s="8"/>
      <c r="I23" s="8"/>
      <c r="J23" s="8"/>
      <c r="K23" s="9">
        <f t="shared" si="0"/>
        <v>0</v>
      </c>
      <c r="L23" s="9">
        <f t="shared" si="1"/>
        <v>0</v>
      </c>
      <c r="M23" s="9">
        <f t="shared" si="2"/>
        <v>0</v>
      </c>
      <c r="N23" s="10">
        <v>0</v>
      </c>
      <c r="O23" s="9">
        <f t="shared" si="3"/>
        <v>0</v>
      </c>
      <c r="P23" s="9">
        <f t="shared" si="4"/>
        <v>0</v>
      </c>
      <c r="Q23" s="11">
        <v>0.3</v>
      </c>
      <c r="R23" s="12"/>
      <c r="S23" s="12"/>
      <c r="T23" s="9">
        <f t="shared" si="7"/>
        <v>0</v>
      </c>
      <c r="U23" s="9"/>
      <c r="V23" s="9">
        <f t="shared" si="6"/>
        <v>0</v>
      </c>
    </row>
    <row r="24" spans="1:22" x14ac:dyDescent="0.35">
      <c r="A24" s="4">
        <v>47</v>
      </c>
      <c r="B24" s="5" t="s">
        <v>50</v>
      </c>
      <c r="C24" s="6" t="s">
        <v>20</v>
      </c>
      <c r="D24" s="29"/>
      <c r="E24" s="8"/>
      <c r="F24" s="8"/>
      <c r="G24" s="8"/>
      <c r="H24" s="8"/>
      <c r="I24" s="8"/>
      <c r="J24" s="8"/>
      <c r="K24" s="9">
        <f t="shared" si="0"/>
        <v>0</v>
      </c>
      <c r="L24" s="9">
        <f t="shared" si="1"/>
        <v>0</v>
      </c>
      <c r="M24" s="9">
        <f t="shared" si="2"/>
        <v>0</v>
      </c>
      <c r="N24" s="10">
        <v>0.5</v>
      </c>
      <c r="O24" s="9">
        <f t="shared" si="3"/>
        <v>0</v>
      </c>
      <c r="P24" s="9">
        <f t="shared" si="4"/>
        <v>0</v>
      </c>
      <c r="Q24" s="11">
        <v>0.08</v>
      </c>
      <c r="R24" s="12"/>
      <c r="S24" s="12"/>
      <c r="T24" s="9">
        <f t="shared" si="7"/>
        <v>0</v>
      </c>
      <c r="U24" s="9"/>
      <c r="V24" s="9">
        <f t="shared" si="6"/>
        <v>0</v>
      </c>
    </row>
    <row r="25" spans="1:22" x14ac:dyDescent="0.35">
      <c r="A25" s="4">
        <v>50</v>
      </c>
      <c r="B25" s="5" t="s">
        <v>51</v>
      </c>
      <c r="C25" s="6" t="s">
        <v>20</v>
      </c>
      <c r="D25" s="29"/>
      <c r="E25" s="8">
        <v>23846</v>
      </c>
      <c r="F25" s="30">
        <f>+E25*0.4</f>
        <v>9538.4</v>
      </c>
      <c r="G25" s="8"/>
      <c r="H25" s="8"/>
      <c r="I25" s="8"/>
      <c r="J25" s="8"/>
      <c r="K25" s="9">
        <f t="shared" si="0"/>
        <v>23846</v>
      </c>
      <c r="L25" s="9">
        <f t="shared" si="1"/>
        <v>0</v>
      </c>
      <c r="M25" s="9">
        <f t="shared" si="2"/>
        <v>9538.4</v>
      </c>
      <c r="N25" s="10">
        <v>0.5</v>
      </c>
      <c r="O25" s="9">
        <f t="shared" si="3"/>
        <v>4769.2</v>
      </c>
      <c r="P25" s="9">
        <f t="shared" si="4"/>
        <v>7153.8</v>
      </c>
      <c r="Q25" s="11">
        <v>0.55000000000000004</v>
      </c>
      <c r="R25" s="12"/>
      <c r="S25" s="12"/>
      <c r="T25" s="9">
        <f t="shared" si="7"/>
        <v>11803.770000000002</v>
      </c>
      <c r="U25" s="9"/>
      <c r="V25" s="9">
        <f t="shared" si="6"/>
        <v>12042.229999999998</v>
      </c>
    </row>
    <row r="26" spans="1:22" x14ac:dyDescent="0.35">
      <c r="A26" s="4">
        <v>95</v>
      </c>
      <c r="B26" s="5" t="s">
        <v>52</v>
      </c>
      <c r="C26" s="6" t="s">
        <v>20</v>
      </c>
      <c r="D26" s="7">
        <v>0</v>
      </c>
      <c r="E26" s="8"/>
      <c r="F26" s="8"/>
      <c r="G26" s="8"/>
      <c r="H26" s="8"/>
      <c r="I26" s="8"/>
      <c r="J26" s="8"/>
      <c r="K26" s="9">
        <f t="shared" si="0"/>
        <v>0</v>
      </c>
      <c r="L26" s="9">
        <f t="shared" si="1"/>
        <v>0</v>
      </c>
      <c r="M26" s="9">
        <f t="shared" si="2"/>
        <v>0</v>
      </c>
      <c r="N26" s="10">
        <v>0</v>
      </c>
      <c r="O26" s="9">
        <f t="shared" si="3"/>
        <v>0</v>
      </c>
      <c r="P26" s="9">
        <f t="shared" si="4"/>
        <v>0</v>
      </c>
      <c r="Q26" s="11">
        <v>0</v>
      </c>
      <c r="R26" s="12"/>
      <c r="S26" s="12"/>
      <c r="T26" s="9">
        <f t="shared" si="7"/>
        <v>0</v>
      </c>
      <c r="U26" s="9"/>
      <c r="V26" s="9">
        <f t="shared" si="6"/>
        <v>0</v>
      </c>
    </row>
    <row r="27" spans="1:22" x14ac:dyDescent="0.35">
      <c r="A27" s="18" t="str">
        <f>IF(ISBLANK('[1]B8 Sch 8 CCA Bridge'!A27), "", '[1]B8 Sch 8 CCA Bridge'!A27)</f>
        <v/>
      </c>
      <c r="B27" s="17"/>
      <c r="C27" s="6" t="s">
        <v>20</v>
      </c>
      <c r="D27" s="7">
        <v>0</v>
      </c>
      <c r="E27" s="8"/>
      <c r="F27" s="8"/>
      <c r="G27" s="8"/>
      <c r="H27" s="8"/>
      <c r="I27" s="8"/>
      <c r="J27" s="8"/>
      <c r="K27" s="9">
        <f t="shared" si="0"/>
        <v>0</v>
      </c>
      <c r="L27" s="9">
        <f t="shared" si="1"/>
        <v>0</v>
      </c>
      <c r="M27" s="9">
        <f t="shared" si="2"/>
        <v>0</v>
      </c>
      <c r="N27" s="10"/>
      <c r="O27" s="19">
        <f t="shared" si="3"/>
        <v>0</v>
      </c>
      <c r="P27" s="9">
        <f t="shared" si="4"/>
        <v>0</v>
      </c>
      <c r="Q27" s="20"/>
      <c r="R27" s="12"/>
      <c r="S27" s="12"/>
      <c r="T27" s="16"/>
      <c r="U27" s="9"/>
      <c r="V27" s="9">
        <f t="shared" si="6"/>
        <v>0</v>
      </c>
    </row>
    <row r="28" spans="1:22" x14ac:dyDescent="0.35">
      <c r="A28" s="18" t="str">
        <f>IF(ISBLANK('[1]B8 Sch 8 CCA Bridge'!A28), "", '[1]B8 Sch 8 CCA Bridge'!A28)</f>
        <v/>
      </c>
      <c r="B28" s="17"/>
      <c r="C28" s="6" t="s">
        <v>20</v>
      </c>
      <c r="D28" s="7">
        <v>0</v>
      </c>
      <c r="E28" s="8"/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/>
      <c r="O28" s="19">
        <f t="shared" si="3"/>
        <v>0</v>
      </c>
      <c r="P28" s="9">
        <f t="shared" si="4"/>
        <v>0</v>
      </c>
      <c r="Q28" s="20"/>
      <c r="R28" s="12"/>
      <c r="S28" s="12"/>
      <c r="T28" s="16"/>
      <c r="U28" s="9"/>
      <c r="V28" s="9">
        <f t="shared" si="6"/>
        <v>0</v>
      </c>
    </row>
    <row r="29" spans="1:22" x14ac:dyDescent="0.35">
      <c r="A29" s="18" t="str">
        <f>IF(ISBLANK('[1]B8 Sch 8 CCA Bridge'!A29), "", '[1]B8 Sch 8 CCA Bridge'!A29)</f>
        <v/>
      </c>
      <c r="B29" s="17"/>
      <c r="C29" s="6" t="s">
        <v>20</v>
      </c>
      <c r="D29" s="7">
        <v>0</v>
      </c>
      <c r="E29" s="8"/>
      <c r="F29" s="8"/>
      <c r="G29" s="8"/>
      <c r="H29" s="8"/>
      <c r="I29" s="8"/>
      <c r="J29" s="8"/>
      <c r="K29" s="9">
        <f t="shared" si="0"/>
        <v>0</v>
      </c>
      <c r="L29" s="9">
        <f t="shared" si="1"/>
        <v>0</v>
      </c>
      <c r="M29" s="9">
        <f t="shared" si="2"/>
        <v>0</v>
      </c>
      <c r="N29" s="10"/>
      <c r="O29" s="19">
        <f t="shared" si="3"/>
        <v>0</v>
      </c>
      <c r="P29" s="9">
        <f t="shared" si="4"/>
        <v>0</v>
      </c>
      <c r="Q29" s="20"/>
      <c r="R29" s="12"/>
      <c r="S29" s="12"/>
      <c r="T29" s="16"/>
      <c r="U29" s="9"/>
      <c r="V29" s="9">
        <f t="shared" si="6"/>
        <v>0</v>
      </c>
    </row>
    <row r="30" spans="1:22" x14ac:dyDescent="0.35">
      <c r="A30" s="18" t="str">
        <f>IF(ISBLANK('[1]B8 Sch 8 CCA Bridge'!A30), "", '[1]B8 Sch 8 CCA Bridge'!A30)</f>
        <v/>
      </c>
      <c r="B30" s="17"/>
      <c r="C30" s="6" t="s">
        <v>20</v>
      </c>
      <c r="D30" s="7">
        <v>0</v>
      </c>
      <c r="E30" s="8"/>
      <c r="F30" s="8"/>
      <c r="G30" s="8"/>
      <c r="H30" s="8"/>
      <c r="I30" s="8"/>
      <c r="J30" s="8"/>
      <c r="K30" s="9">
        <f t="shared" si="0"/>
        <v>0</v>
      </c>
      <c r="L30" s="9">
        <f t="shared" si="1"/>
        <v>0</v>
      </c>
      <c r="M30" s="9">
        <f t="shared" si="2"/>
        <v>0</v>
      </c>
      <c r="N30" s="10"/>
      <c r="O30" s="19">
        <f t="shared" si="3"/>
        <v>0</v>
      </c>
      <c r="P30" s="9">
        <f t="shared" si="4"/>
        <v>0</v>
      </c>
      <c r="Q30" s="20"/>
      <c r="R30" s="12"/>
      <c r="S30" s="12"/>
      <c r="T30" s="16"/>
      <c r="U30" s="9"/>
      <c r="V30" s="9">
        <f t="shared" si="6"/>
        <v>0</v>
      </c>
    </row>
    <row r="31" spans="1:22" x14ac:dyDescent="0.35">
      <c r="A31" s="18" t="str">
        <f>IF(ISBLANK('[1]B8 Sch 8 CCA Bridge'!A31), "", '[1]B8 Sch 8 CCA Bridge'!A31)</f>
        <v/>
      </c>
      <c r="B31" s="17"/>
      <c r="C31" s="6" t="s">
        <v>20</v>
      </c>
      <c r="D31" s="7">
        <v>0</v>
      </c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/>
      <c r="O31" s="19">
        <f t="shared" si="3"/>
        <v>0</v>
      </c>
      <c r="P31" s="9">
        <f t="shared" si="4"/>
        <v>0</v>
      </c>
      <c r="Q31" s="20"/>
      <c r="R31" s="12"/>
      <c r="S31" s="12"/>
      <c r="T31" s="16"/>
      <c r="U31" s="9"/>
      <c r="V31" s="9">
        <f t="shared" si="6"/>
        <v>0</v>
      </c>
    </row>
    <row r="32" spans="1:22" x14ac:dyDescent="0.35">
      <c r="A32" s="18" t="str">
        <f>IF(ISBLANK('[1]B8 Sch 8 CCA Bridge'!A32), "", '[1]B8 Sch 8 CCA Bridge'!A32)</f>
        <v/>
      </c>
      <c r="B32" s="17"/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/>
      <c r="O32" s="19">
        <f t="shared" si="3"/>
        <v>0</v>
      </c>
      <c r="P32" s="9">
        <f t="shared" si="4"/>
        <v>0</v>
      </c>
      <c r="Q32" s="20"/>
      <c r="R32" s="12"/>
      <c r="S32" s="12"/>
      <c r="T32" s="16"/>
      <c r="U32" s="9"/>
      <c r="V32" s="9">
        <f t="shared" si="6"/>
        <v>0</v>
      </c>
    </row>
    <row r="33" spans="1:22" x14ac:dyDescent="0.35">
      <c r="A33" s="18" t="str">
        <f>IF(ISBLANK('[1]B8 Sch 8 CCA Bridge'!A33), "", '[1]B8 Sch 8 CCA Bridge'!A33)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ht="15" thickBot="1" x14ac:dyDescent="0.4">
      <c r="A34" s="18" t="str">
        <f>IF(ISBLANK('[1]B8 Sch 8 CCA Bridge'!A34), "", '[1]B8 Sch 8 CCA Bridge'!A34)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>IFERROR(D34+E34+G34-J34,"")</f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ht="15" thickBot="1" x14ac:dyDescent="0.4">
      <c r="A35" s="21"/>
      <c r="B35" s="22" t="s">
        <v>24</v>
      </c>
      <c r="C35" s="23"/>
      <c r="D35" s="24">
        <f>SUM(D2:D34)</f>
        <v>0</v>
      </c>
      <c r="E35" s="24">
        <f>SUM(E2:E34)</f>
        <v>43109532</v>
      </c>
      <c r="F35" s="24">
        <f>SUM(F2:F34)</f>
        <v>17243812.800000001</v>
      </c>
      <c r="G35" s="24">
        <f>SUM(G2:G34)</f>
        <v>0</v>
      </c>
      <c r="H35" s="24">
        <f t="shared" ref="H35:I35" si="8">SUM(H2:H34)</f>
        <v>0</v>
      </c>
      <c r="I35" s="24">
        <f t="shared" si="8"/>
        <v>0</v>
      </c>
      <c r="J35" s="24">
        <f>SUM(J2:J34)</f>
        <v>0</v>
      </c>
      <c r="K35" s="24">
        <f t="shared" ref="K35:M35" si="9">SUM(K2:K34)</f>
        <v>43109532</v>
      </c>
      <c r="L35" s="24">
        <f t="shared" si="9"/>
        <v>0</v>
      </c>
      <c r="M35" s="24">
        <f t="shared" si="9"/>
        <v>17243812.800000001</v>
      </c>
      <c r="N35" s="24"/>
      <c r="O35" s="24">
        <f t="shared" ref="O35:P35" si="10">SUM(O2:O34)</f>
        <v>8621906.4000000004</v>
      </c>
      <c r="P35" s="24">
        <f t="shared" si="10"/>
        <v>12932859.6</v>
      </c>
      <c r="Q35" s="25"/>
      <c r="R35" s="26">
        <f>SUM(R2:R34)</f>
        <v>0</v>
      </c>
      <c r="S35" s="26">
        <f>SUM(S2:S34)</f>
        <v>0</v>
      </c>
      <c r="T35" s="26">
        <f>SUM(T2:T34)</f>
        <v>2628733.446</v>
      </c>
      <c r="U35" s="27" t="s">
        <v>25</v>
      </c>
      <c r="V35" s="28">
        <f>SUM(V2:V34)</f>
        <v>40480798.55399999</v>
      </c>
    </row>
  </sheetData>
  <conditionalFormatting sqref="A7:B10 A15:B15 B11:B14 A2:J2 A3:B4 E3:J3 E8:J15 E23:J24 A18:B34 E19:F21 G7:J7 E18 E26:J34 E25 G25:J25">
    <cfRule type="expression" dxfId="24" priority="26" stopIfTrue="1">
      <formula>LEN(A2)&gt;0</formula>
    </cfRule>
  </conditionalFormatting>
  <conditionalFormatting sqref="A6:B6 E6:J6">
    <cfRule type="expression" dxfId="23" priority="25" stopIfTrue="1">
      <formula>LEN(A6)&gt;0</formula>
    </cfRule>
  </conditionalFormatting>
  <conditionalFormatting sqref="A5:B5">
    <cfRule type="expression" dxfId="22" priority="24" stopIfTrue="1">
      <formula>LEN(A5)&gt;0</formula>
    </cfRule>
  </conditionalFormatting>
  <conditionalFormatting sqref="A16">
    <cfRule type="expression" dxfId="21" priority="23" stopIfTrue="1">
      <formula>LEN(A16)&gt;0</formula>
    </cfRule>
  </conditionalFormatting>
  <conditionalFormatting sqref="A17 E17">
    <cfRule type="expression" dxfId="20" priority="22" stopIfTrue="1">
      <formula>LEN(A17)&gt;0</formula>
    </cfRule>
  </conditionalFormatting>
  <conditionalFormatting sqref="B16:B17">
    <cfRule type="expression" dxfId="19" priority="21" stopIfTrue="1">
      <formula>LEN(B16)&gt;0</formula>
    </cfRule>
  </conditionalFormatting>
  <conditionalFormatting sqref="E5">
    <cfRule type="expression" dxfId="18" priority="20" stopIfTrue="1">
      <formula>LEN(E5)&gt;0</formula>
    </cfRule>
  </conditionalFormatting>
  <conditionalFormatting sqref="F5">
    <cfRule type="expression" dxfId="17" priority="19" stopIfTrue="1">
      <formula>LEN(F5)&gt;0</formula>
    </cfRule>
  </conditionalFormatting>
  <conditionalFormatting sqref="E16:F16">
    <cfRule type="expression" dxfId="16" priority="18" stopIfTrue="1">
      <formula>LEN(E16)&gt;0</formula>
    </cfRule>
  </conditionalFormatting>
  <conditionalFormatting sqref="E22:F22">
    <cfRule type="expression" dxfId="15" priority="17" stopIfTrue="1">
      <formula>LEN(E22)&gt;0</formula>
    </cfRule>
  </conditionalFormatting>
  <conditionalFormatting sqref="G4:J5">
    <cfRule type="expression" dxfId="14" priority="16" stopIfTrue="1">
      <formula>LEN(G4)&gt;0</formula>
    </cfRule>
  </conditionalFormatting>
  <conditionalFormatting sqref="G16:J22">
    <cfRule type="expression" dxfId="13" priority="15" stopIfTrue="1">
      <formula>LEN(G16)&gt;0</formula>
    </cfRule>
  </conditionalFormatting>
  <conditionalFormatting sqref="N27:N34">
    <cfRule type="expression" dxfId="12" priority="14" stopIfTrue="1">
      <formula>ISBLANK(N27)</formula>
    </cfRule>
  </conditionalFormatting>
  <conditionalFormatting sqref="Q16:Q17 Q26:Q34 S27:S34">
    <cfRule type="expression" dxfId="11" priority="13" stopIfTrue="1">
      <formula>ISBLANK(Q16)</formula>
    </cfRule>
  </conditionalFormatting>
  <conditionalFormatting sqref="O27:O34">
    <cfRule type="expression" dxfId="10" priority="12" stopIfTrue="1">
      <formula>ISBLANK(O27)</formula>
    </cfRule>
  </conditionalFormatting>
  <conditionalFormatting sqref="C3:C34">
    <cfRule type="expression" dxfId="9" priority="11" stopIfTrue="1">
      <formula>LEN(C3)&gt;0</formula>
    </cfRule>
  </conditionalFormatting>
  <conditionalFormatting sqref="R27:R34">
    <cfRule type="expression" dxfId="8" priority="10" stopIfTrue="1">
      <formula>ISBLANK(R27)</formula>
    </cfRule>
  </conditionalFormatting>
  <conditionalFormatting sqref="F17">
    <cfRule type="expression" dxfId="7" priority="9" stopIfTrue="1">
      <formula>LEN(F17)&gt;0</formula>
    </cfRule>
  </conditionalFormatting>
  <conditionalFormatting sqref="D3:D34">
    <cfRule type="expression" dxfId="6" priority="8" stopIfTrue="1">
      <formula>LEN(D3)&gt;0</formula>
    </cfRule>
  </conditionalFormatting>
  <conditionalFormatting sqref="F4">
    <cfRule type="expression" dxfId="5" priority="7" stopIfTrue="1">
      <formula>LEN(F4)&gt;0</formula>
    </cfRule>
  </conditionalFormatting>
  <conditionalFormatting sqref="E4">
    <cfRule type="expression" dxfId="4" priority="5" stopIfTrue="1">
      <formula>LEN(E4)&gt;0</formula>
    </cfRule>
  </conditionalFormatting>
  <conditionalFormatting sqref="F7">
    <cfRule type="expression" dxfId="3" priority="4" stopIfTrue="1">
      <formula>LEN(F7)&gt;0</formula>
    </cfRule>
  </conditionalFormatting>
  <conditionalFormatting sqref="F18">
    <cfRule type="expression" dxfId="2" priority="3" stopIfTrue="1">
      <formula>LEN(F18)&gt;0</formula>
    </cfRule>
  </conditionalFormatting>
  <conditionalFormatting sqref="F25">
    <cfRule type="expression" dxfId="1" priority="2" stopIfTrue="1">
      <formula>LEN(F25)&gt;0</formula>
    </cfRule>
  </conditionalFormatting>
  <conditionalFormatting sqref="E7">
    <cfRule type="expression" dxfId="0" priority="1" stopIfTrue="1">
      <formula>LEN(E7)&gt;0</formula>
    </cfRule>
  </conditionalFormatting>
  <hyperlinks>
    <hyperlink ref="C2" location="'B8 Sch 8 CCA Bridge'!A1" display="B8"/>
    <hyperlink ref="U35" location="'T1 Sch 1 Taxable Income Test'!A1" display="T1"/>
    <hyperlink ref="C3:C34" location="'B8 Sch 8 CCA Bridge'!A1" display="B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KATHRYNW</cp:lastModifiedBy>
  <dcterms:created xsi:type="dcterms:W3CDTF">2019-11-19T16:36:15Z</dcterms:created>
  <dcterms:modified xsi:type="dcterms:W3CDTF">2020-05-04T21:57:58Z</dcterms:modified>
</cp:coreProperties>
</file>