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190" yWindow="-20" windowWidth="7200" windowHeight="11020" tabRatio="855"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Report'!$C$26:$BT$80</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45621"/>
</workbook>
</file>

<file path=xl/calcChain.xml><?xml version="1.0" encoding="utf-8"?>
<calcChain xmlns="http://schemas.openxmlformats.org/spreadsheetml/2006/main">
  <c r="AY93" i="68" l="1"/>
  <c r="AY92" i="68"/>
  <c r="T92" i="68"/>
  <c r="AX91" i="68"/>
  <c r="AY91" i="68" s="1"/>
  <c r="S91" i="68"/>
  <c r="T91" i="68" s="1"/>
  <c r="AX90" i="68"/>
  <c r="AY90" i="68" s="1"/>
  <c r="AX88" i="68"/>
  <c r="AY88" i="68" s="1"/>
  <c r="AX87" i="68"/>
  <c r="AY87" i="68" s="1"/>
  <c r="AX84" i="68"/>
  <c r="AY84" i="68" s="1"/>
  <c r="AW84" i="68"/>
  <c r="R84" i="68"/>
  <c r="S84" i="68" s="1"/>
  <c r="T84" i="68" s="1"/>
  <c r="AX83" i="68"/>
  <c r="AY83" i="68" s="1"/>
  <c r="AW83" i="68"/>
  <c r="R83" i="68"/>
  <c r="S83" i="68" s="1"/>
  <c r="T83" i="68" s="1"/>
  <c r="AV81" i="68"/>
  <c r="AW81" i="68" s="1"/>
  <c r="AX81" i="68" s="1"/>
  <c r="AY81" i="68" s="1"/>
  <c r="Q81" i="68"/>
  <c r="R81" i="68" s="1"/>
  <c r="S81" i="68" s="1"/>
  <c r="T81" i="68" s="1"/>
  <c r="J36" i="45" l="1"/>
  <c r="K36" i="45"/>
  <c r="J43" i="45"/>
  <c r="K43" i="45"/>
  <c r="J50" i="45"/>
  <c r="K50" i="45"/>
  <c r="J57" i="45"/>
  <c r="K57" i="45"/>
  <c r="J64" i="45"/>
  <c r="K64" i="45"/>
  <c r="M588" i="79" l="1"/>
  <c r="L588" i="79"/>
  <c r="K588" i="79"/>
  <c r="J588" i="79"/>
  <c r="I588" i="79"/>
  <c r="H588" i="79"/>
  <c r="G588" i="79"/>
  <c r="F588" i="79"/>
  <c r="M587" i="79"/>
  <c r="L587" i="79"/>
  <c r="K587" i="79"/>
  <c r="J587" i="79"/>
  <c r="I587" i="79"/>
  <c r="H587" i="79"/>
  <c r="G587" i="79"/>
  <c r="F587" i="79"/>
  <c r="E588" i="79"/>
  <c r="E587" i="79"/>
  <c r="X588" i="79"/>
  <c r="W588" i="79"/>
  <c r="V588" i="79"/>
  <c r="U588" i="79"/>
  <c r="T588" i="79"/>
  <c r="S588" i="79"/>
  <c r="R588" i="79"/>
  <c r="Q588" i="79"/>
  <c r="P588" i="79"/>
  <c r="X587" i="79"/>
  <c r="W587" i="79"/>
  <c r="V587" i="79"/>
  <c r="U587" i="79"/>
  <c r="T587" i="79"/>
  <c r="S587" i="79"/>
  <c r="R587" i="79"/>
  <c r="Q587" i="79"/>
  <c r="P587" i="79"/>
  <c r="O588" i="79"/>
  <c r="O587" i="79"/>
  <c r="X538" i="79"/>
  <c r="W538" i="79"/>
  <c r="V538" i="79"/>
  <c r="U538" i="79"/>
  <c r="T538" i="79"/>
  <c r="S538" i="79"/>
  <c r="R538" i="79"/>
  <c r="Q538" i="79"/>
  <c r="P538" i="79"/>
  <c r="O538" i="79"/>
  <c r="X537" i="79"/>
  <c r="W537" i="79"/>
  <c r="V537" i="79"/>
  <c r="U537" i="79"/>
  <c r="T537" i="79"/>
  <c r="S537" i="79"/>
  <c r="R537" i="79"/>
  <c r="Q537" i="79"/>
  <c r="P537" i="79"/>
  <c r="O537" i="79"/>
  <c r="X535" i="79"/>
  <c r="W535" i="79"/>
  <c r="V535" i="79"/>
  <c r="U535" i="79"/>
  <c r="T535" i="79"/>
  <c r="S535" i="79"/>
  <c r="R535" i="79"/>
  <c r="Q535" i="79"/>
  <c r="P535" i="79"/>
  <c r="O535" i="79"/>
  <c r="X534" i="79"/>
  <c r="W534" i="79"/>
  <c r="V534" i="79"/>
  <c r="U534" i="79"/>
  <c r="T534" i="79"/>
  <c r="S534" i="79"/>
  <c r="R534" i="79"/>
  <c r="Q534" i="79"/>
  <c r="P534" i="79"/>
  <c r="O534" i="79"/>
  <c r="X516" i="79"/>
  <c r="W516" i="79"/>
  <c r="V516" i="79"/>
  <c r="U516" i="79"/>
  <c r="T516" i="79"/>
  <c r="S516" i="79"/>
  <c r="R516" i="79"/>
  <c r="Q516" i="79"/>
  <c r="P516" i="79"/>
  <c r="O516" i="79"/>
  <c r="X515" i="79"/>
  <c r="W515" i="79"/>
  <c r="V515" i="79"/>
  <c r="U515" i="79"/>
  <c r="T515" i="79"/>
  <c r="S515" i="79"/>
  <c r="R515" i="79"/>
  <c r="Q515" i="79"/>
  <c r="P515" i="79"/>
  <c r="O515" i="79"/>
  <c r="X513" i="79"/>
  <c r="W513" i="79"/>
  <c r="V513" i="79"/>
  <c r="U513" i="79"/>
  <c r="T513" i="79"/>
  <c r="S513" i="79"/>
  <c r="R513" i="79"/>
  <c r="Q513" i="79"/>
  <c r="P513" i="79"/>
  <c r="O513" i="79"/>
  <c r="X512" i="79"/>
  <c r="W512" i="79"/>
  <c r="V512" i="79"/>
  <c r="U512" i="79"/>
  <c r="T512" i="79"/>
  <c r="S512" i="79"/>
  <c r="R512" i="79"/>
  <c r="Q512" i="79"/>
  <c r="P512" i="79"/>
  <c r="O512" i="79"/>
  <c r="X510" i="79"/>
  <c r="W510" i="79"/>
  <c r="V510" i="79"/>
  <c r="U510" i="79"/>
  <c r="T510" i="79"/>
  <c r="S510" i="79"/>
  <c r="R510" i="79"/>
  <c r="Q510" i="79"/>
  <c r="P510" i="79"/>
  <c r="O510" i="79"/>
  <c r="X509" i="79"/>
  <c r="W509" i="79"/>
  <c r="V509" i="79"/>
  <c r="U509" i="79"/>
  <c r="T509" i="79"/>
  <c r="S509" i="79"/>
  <c r="R509" i="79"/>
  <c r="Q509" i="79"/>
  <c r="P509" i="79"/>
  <c r="O509" i="79"/>
  <c r="X506" i="79"/>
  <c r="W506" i="79"/>
  <c r="V506" i="79"/>
  <c r="U506" i="79"/>
  <c r="T506" i="79"/>
  <c r="S506" i="79"/>
  <c r="R506" i="79"/>
  <c r="Q506" i="79"/>
  <c r="P506" i="79"/>
  <c r="O506" i="79"/>
  <c r="X505" i="79"/>
  <c r="W505" i="79"/>
  <c r="V505" i="79"/>
  <c r="U505" i="79"/>
  <c r="T505" i="79"/>
  <c r="S505" i="79"/>
  <c r="R505" i="79"/>
  <c r="Q505" i="79"/>
  <c r="P505" i="79"/>
  <c r="O505" i="79"/>
  <c r="X503" i="79"/>
  <c r="W503" i="79"/>
  <c r="V503" i="79"/>
  <c r="U503" i="79"/>
  <c r="T503" i="79"/>
  <c r="S503" i="79"/>
  <c r="R503" i="79"/>
  <c r="Q503" i="79"/>
  <c r="P503" i="79"/>
  <c r="O503" i="79"/>
  <c r="X502" i="79"/>
  <c r="W502" i="79"/>
  <c r="V502" i="79"/>
  <c r="U502" i="79"/>
  <c r="T502" i="79"/>
  <c r="S502" i="79"/>
  <c r="R502" i="79"/>
  <c r="Q502" i="79"/>
  <c r="P502" i="79"/>
  <c r="O502" i="79"/>
  <c r="X500" i="79"/>
  <c r="W500" i="79"/>
  <c r="V500" i="79"/>
  <c r="U500" i="79"/>
  <c r="T500" i="79"/>
  <c r="S500" i="79"/>
  <c r="R500" i="79"/>
  <c r="Q500" i="79"/>
  <c r="P500" i="79"/>
  <c r="O500" i="79"/>
  <c r="X499" i="79"/>
  <c r="W499" i="79"/>
  <c r="V499" i="79"/>
  <c r="U499" i="79"/>
  <c r="T499" i="79"/>
  <c r="S499" i="79"/>
  <c r="R499" i="79"/>
  <c r="Q499" i="79"/>
  <c r="P499" i="79"/>
  <c r="O499" i="79"/>
  <c r="X497" i="79"/>
  <c r="W497" i="79"/>
  <c r="V497" i="79"/>
  <c r="U497" i="79"/>
  <c r="T497" i="79"/>
  <c r="S497" i="79"/>
  <c r="R497" i="79"/>
  <c r="Q497" i="79"/>
  <c r="P497" i="79"/>
  <c r="O497" i="79"/>
  <c r="X496" i="79"/>
  <c r="W496" i="79"/>
  <c r="V496" i="79"/>
  <c r="U496" i="79"/>
  <c r="T496" i="79"/>
  <c r="S496" i="79"/>
  <c r="R496" i="79"/>
  <c r="Q496" i="79"/>
  <c r="P496" i="79"/>
  <c r="O496" i="79"/>
  <c r="X494" i="79"/>
  <c r="W494" i="79"/>
  <c r="V494" i="79"/>
  <c r="U494" i="79"/>
  <c r="T494" i="79"/>
  <c r="S494" i="79"/>
  <c r="R494" i="79"/>
  <c r="Q494" i="79"/>
  <c r="P494" i="79"/>
  <c r="O494" i="79"/>
  <c r="X493" i="79"/>
  <c r="W493" i="79"/>
  <c r="V493" i="79"/>
  <c r="U493" i="79"/>
  <c r="T493" i="79"/>
  <c r="S493" i="79"/>
  <c r="R493" i="79"/>
  <c r="Q493" i="79"/>
  <c r="P493" i="79"/>
  <c r="O493" i="79"/>
  <c r="X491" i="79"/>
  <c r="W491" i="79"/>
  <c r="V491" i="79"/>
  <c r="U491" i="79"/>
  <c r="T491" i="79"/>
  <c r="S491" i="79"/>
  <c r="R491" i="79"/>
  <c r="Q491" i="79"/>
  <c r="P491" i="79"/>
  <c r="O491" i="79"/>
  <c r="X490" i="79"/>
  <c r="W490" i="79"/>
  <c r="V490" i="79"/>
  <c r="U490" i="79"/>
  <c r="T490" i="79"/>
  <c r="S490" i="79"/>
  <c r="R490" i="79"/>
  <c r="Q490" i="79"/>
  <c r="P490" i="79"/>
  <c r="O490" i="79"/>
  <c r="X488" i="79"/>
  <c r="W488" i="79"/>
  <c r="V488" i="79"/>
  <c r="U488" i="79"/>
  <c r="T488" i="79"/>
  <c r="S488" i="79"/>
  <c r="R488" i="79"/>
  <c r="Q488" i="79"/>
  <c r="P488" i="79"/>
  <c r="O488" i="79"/>
  <c r="X487" i="79"/>
  <c r="W487" i="79"/>
  <c r="V487" i="79"/>
  <c r="U487" i="79"/>
  <c r="T487" i="79"/>
  <c r="S487" i="79"/>
  <c r="R487" i="79"/>
  <c r="Q487" i="79"/>
  <c r="P487" i="79"/>
  <c r="O487" i="79"/>
  <c r="X485" i="79"/>
  <c r="W485" i="79"/>
  <c r="V485" i="79"/>
  <c r="U485" i="79"/>
  <c r="T485" i="79"/>
  <c r="S485" i="79"/>
  <c r="R485" i="79"/>
  <c r="Q485" i="79"/>
  <c r="P485" i="79"/>
  <c r="O485" i="79"/>
  <c r="X484" i="79"/>
  <c r="W484" i="79"/>
  <c r="V484" i="79"/>
  <c r="U484" i="79"/>
  <c r="T484" i="79"/>
  <c r="S484" i="79"/>
  <c r="R484" i="79"/>
  <c r="Q484" i="79"/>
  <c r="P484" i="79"/>
  <c r="O484" i="79"/>
  <c r="X481" i="79"/>
  <c r="W481" i="79"/>
  <c r="V481" i="79"/>
  <c r="U481" i="79"/>
  <c r="T481" i="79"/>
  <c r="S481" i="79"/>
  <c r="R481" i="79"/>
  <c r="Q481" i="79"/>
  <c r="P481" i="79"/>
  <c r="O481" i="79"/>
  <c r="X480" i="79"/>
  <c r="W480" i="79"/>
  <c r="V480" i="79"/>
  <c r="U480" i="79"/>
  <c r="T480" i="79"/>
  <c r="S480" i="79"/>
  <c r="R480" i="79"/>
  <c r="Q480" i="79"/>
  <c r="P480" i="79"/>
  <c r="O480" i="79"/>
  <c r="X478" i="79"/>
  <c r="W478" i="79"/>
  <c r="V478" i="79"/>
  <c r="U478" i="79"/>
  <c r="T478" i="79"/>
  <c r="S478" i="79"/>
  <c r="R478" i="79"/>
  <c r="Q478" i="79"/>
  <c r="P478" i="79"/>
  <c r="O478" i="79"/>
  <c r="X477" i="79"/>
  <c r="W477" i="79"/>
  <c r="V477" i="79"/>
  <c r="U477" i="79"/>
  <c r="T477" i="79"/>
  <c r="S477" i="79"/>
  <c r="R477" i="79"/>
  <c r="Q477" i="79"/>
  <c r="P477" i="79"/>
  <c r="O477" i="79"/>
  <c r="X475" i="79"/>
  <c r="W475" i="79"/>
  <c r="V475" i="79"/>
  <c r="U475" i="79"/>
  <c r="T475" i="79"/>
  <c r="S475" i="79"/>
  <c r="R475" i="79"/>
  <c r="Q475" i="79"/>
  <c r="P475" i="79"/>
  <c r="O475" i="79"/>
  <c r="X474" i="79"/>
  <c r="W474" i="79"/>
  <c r="V474" i="79"/>
  <c r="U474" i="79"/>
  <c r="T474" i="79"/>
  <c r="S474" i="79"/>
  <c r="R474" i="79"/>
  <c r="Q474" i="79"/>
  <c r="P474" i="79"/>
  <c r="O474" i="79"/>
  <c r="X472" i="79"/>
  <c r="W472" i="79"/>
  <c r="V472" i="79"/>
  <c r="U472" i="79"/>
  <c r="T472" i="79"/>
  <c r="S472" i="79"/>
  <c r="R472" i="79"/>
  <c r="Q472" i="79"/>
  <c r="P472" i="79"/>
  <c r="O472" i="79"/>
  <c r="X471" i="79"/>
  <c r="W471" i="79"/>
  <c r="V471" i="79"/>
  <c r="U471" i="79"/>
  <c r="T471" i="79"/>
  <c r="S471" i="79"/>
  <c r="R471" i="79"/>
  <c r="Q471" i="79"/>
  <c r="P471" i="79"/>
  <c r="O471" i="79"/>
  <c r="X467" i="79"/>
  <c r="W467" i="79"/>
  <c r="V467" i="79"/>
  <c r="U467" i="79"/>
  <c r="T467" i="79"/>
  <c r="S467" i="79"/>
  <c r="R467" i="79"/>
  <c r="Q467" i="79"/>
  <c r="P467" i="79"/>
  <c r="O467" i="79"/>
  <c r="X466" i="79"/>
  <c r="W466" i="79"/>
  <c r="V466" i="79"/>
  <c r="U466" i="79"/>
  <c r="T466" i="79"/>
  <c r="S466" i="79"/>
  <c r="R466" i="79"/>
  <c r="Q466" i="79"/>
  <c r="P466" i="79"/>
  <c r="O466" i="79"/>
  <c r="X464" i="79"/>
  <c r="W464" i="79"/>
  <c r="V464" i="79"/>
  <c r="U464" i="79"/>
  <c r="T464" i="79"/>
  <c r="S464" i="79"/>
  <c r="R464" i="79"/>
  <c r="Q464" i="79"/>
  <c r="P464" i="79"/>
  <c r="O464" i="79"/>
  <c r="X463" i="79"/>
  <c r="W463" i="79"/>
  <c r="V463" i="79"/>
  <c r="U463" i="79"/>
  <c r="T463" i="79"/>
  <c r="S463" i="79"/>
  <c r="R463" i="79"/>
  <c r="Q463" i="79"/>
  <c r="P463" i="79"/>
  <c r="O463" i="79"/>
  <c r="X461" i="79"/>
  <c r="W461" i="79"/>
  <c r="V461" i="79"/>
  <c r="U461" i="79"/>
  <c r="T461" i="79"/>
  <c r="S461" i="79"/>
  <c r="R461" i="79"/>
  <c r="Q461" i="79"/>
  <c r="P461" i="79"/>
  <c r="O461" i="79"/>
  <c r="X460" i="79"/>
  <c r="W460" i="79"/>
  <c r="V460" i="79"/>
  <c r="U460" i="79"/>
  <c r="T460" i="79"/>
  <c r="S460" i="79"/>
  <c r="R460" i="79"/>
  <c r="Q460" i="79"/>
  <c r="P460" i="79"/>
  <c r="O460" i="79"/>
  <c r="X458" i="79"/>
  <c r="W458" i="79"/>
  <c r="V458" i="79"/>
  <c r="U458" i="79"/>
  <c r="T458" i="79"/>
  <c r="S458" i="79"/>
  <c r="R458" i="79"/>
  <c r="Q458" i="79"/>
  <c r="P458" i="79"/>
  <c r="O458" i="79"/>
  <c r="X457" i="79"/>
  <c r="W457" i="79"/>
  <c r="V457" i="79"/>
  <c r="U457" i="79"/>
  <c r="T457" i="79"/>
  <c r="S457" i="79"/>
  <c r="R457" i="79"/>
  <c r="Q457" i="79"/>
  <c r="P457" i="79"/>
  <c r="O457" i="79"/>
  <c r="X454" i="79"/>
  <c r="W454" i="79"/>
  <c r="V454" i="79"/>
  <c r="U454" i="79"/>
  <c r="T454" i="79"/>
  <c r="S454" i="79"/>
  <c r="R454" i="79"/>
  <c r="Q454" i="79"/>
  <c r="P454" i="79"/>
  <c r="O454" i="79"/>
  <c r="X453" i="79"/>
  <c r="W453" i="79"/>
  <c r="V453" i="79"/>
  <c r="U453" i="79"/>
  <c r="T453" i="79"/>
  <c r="S453" i="79"/>
  <c r="R453" i="79"/>
  <c r="Q453" i="79"/>
  <c r="P453" i="79"/>
  <c r="O453" i="79"/>
  <c r="X451" i="79"/>
  <c r="W451" i="79"/>
  <c r="V451" i="79"/>
  <c r="U451" i="79"/>
  <c r="T451" i="79"/>
  <c r="S451" i="79"/>
  <c r="R451" i="79"/>
  <c r="Q451" i="79"/>
  <c r="P451" i="79"/>
  <c r="O451" i="79"/>
  <c r="X450" i="79"/>
  <c r="W450" i="79"/>
  <c r="V450" i="79"/>
  <c r="U450" i="79"/>
  <c r="T450" i="79"/>
  <c r="S450" i="79"/>
  <c r="R450" i="79"/>
  <c r="Q450" i="79"/>
  <c r="P450" i="79"/>
  <c r="O450" i="79"/>
  <c r="X447" i="79"/>
  <c r="W447" i="79"/>
  <c r="V447" i="79"/>
  <c r="U447" i="79"/>
  <c r="T447" i="79"/>
  <c r="S447" i="79"/>
  <c r="R447" i="79"/>
  <c r="Q447" i="79"/>
  <c r="P447" i="79"/>
  <c r="O447" i="79"/>
  <c r="X446" i="79"/>
  <c r="W446" i="79"/>
  <c r="V446" i="79"/>
  <c r="U446" i="79"/>
  <c r="T446" i="79"/>
  <c r="S446" i="79"/>
  <c r="R446" i="79"/>
  <c r="Q446" i="79"/>
  <c r="P446" i="79"/>
  <c r="O446" i="79"/>
  <c r="X443" i="79"/>
  <c r="W443" i="79"/>
  <c r="V443" i="79"/>
  <c r="U443" i="79"/>
  <c r="T443" i="79"/>
  <c r="S443" i="79"/>
  <c r="R443" i="79"/>
  <c r="Q443" i="79"/>
  <c r="P443" i="79"/>
  <c r="O443" i="79"/>
  <c r="X442" i="79"/>
  <c r="W442" i="79"/>
  <c r="V442" i="79"/>
  <c r="U442" i="79"/>
  <c r="T442" i="79"/>
  <c r="S442" i="79"/>
  <c r="R442" i="79"/>
  <c r="Q442" i="79"/>
  <c r="P442" i="79"/>
  <c r="O442" i="79"/>
  <c r="X440" i="79"/>
  <c r="W440" i="79"/>
  <c r="V440" i="79"/>
  <c r="U440" i="79"/>
  <c r="T440" i="79"/>
  <c r="S440" i="79"/>
  <c r="R440" i="79"/>
  <c r="Q440" i="79"/>
  <c r="P440" i="79"/>
  <c r="O440" i="79"/>
  <c r="X439" i="79"/>
  <c r="W439" i="79"/>
  <c r="V439" i="79"/>
  <c r="U439" i="79"/>
  <c r="T439" i="79"/>
  <c r="S439" i="79"/>
  <c r="R439" i="79"/>
  <c r="Q439" i="79"/>
  <c r="P439" i="79"/>
  <c r="O439" i="79"/>
  <c r="X437" i="79"/>
  <c r="W437" i="79"/>
  <c r="V437" i="79"/>
  <c r="U437" i="79"/>
  <c r="T437" i="79"/>
  <c r="S437" i="79"/>
  <c r="R437" i="79"/>
  <c r="Q437" i="79"/>
  <c r="P437" i="79"/>
  <c r="O437" i="79"/>
  <c r="X436" i="79"/>
  <c r="W436" i="79"/>
  <c r="V436" i="79"/>
  <c r="U436" i="79"/>
  <c r="T436" i="79"/>
  <c r="S436" i="79"/>
  <c r="R436" i="79"/>
  <c r="Q436" i="79"/>
  <c r="P436" i="79"/>
  <c r="O436" i="79"/>
  <c r="X433" i="79"/>
  <c r="W433" i="79"/>
  <c r="V433" i="79"/>
  <c r="U433" i="79"/>
  <c r="T433" i="79"/>
  <c r="S433" i="79"/>
  <c r="R433" i="79"/>
  <c r="Q433" i="79"/>
  <c r="P433" i="79"/>
  <c r="O433" i="79"/>
  <c r="X432" i="79"/>
  <c r="W432" i="79"/>
  <c r="V432" i="79"/>
  <c r="U432" i="79"/>
  <c r="T432" i="79"/>
  <c r="S432" i="79"/>
  <c r="R432" i="79"/>
  <c r="Q432" i="79"/>
  <c r="P432" i="79"/>
  <c r="O432" i="79"/>
  <c r="X430" i="79"/>
  <c r="W430" i="79"/>
  <c r="V430" i="79"/>
  <c r="U430" i="79"/>
  <c r="T430" i="79"/>
  <c r="S430" i="79"/>
  <c r="R430" i="79"/>
  <c r="Q430" i="79"/>
  <c r="P430" i="79"/>
  <c r="O430" i="79"/>
  <c r="X429" i="79"/>
  <c r="W429" i="79"/>
  <c r="V429" i="79"/>
  <c r="U429" i="79"/>
  <c r="T429" i="79"/>
  <c r="S429" i="79"/>
  <c r="R429" i="79"/>
  <c r="Q429" i="79"/>
  <c r="P429" i="79"/>
  <c r="O429" i="79"/>
  <c r="X427" i="79"/>
  <c r="W427" i="79"/>
  <c r="V427" i="79"/>
  <c r="U427" i="79"/>
  <c r="T427" i="79"/>
  <c r="S427" i="79"/>
  <c r="R427" i="79"/>
  <c r="Q427" i="79"/>
  <c r="P427" i="79"/>
  <c r="O427" i="79"/>
  <c r="X426" i="79"/>
  <c r="W426" i="79"/>
  <c r="V426" i="79"/>
  <c r="U426" i="79"/>
  <c r="T426" i="79"/>
  <c r="S426" i="79"/>
  <c r="R426" i="79"/>
  <c r="Q426" i="79"/>
  <c r="P426" i="79"/>
  <c r="O426" i="79"/>
  <c r="X424" i="79"/>
  <c r="W424" i="79"/>
  <c r="V424" i="79"/>
  <c r="U424" i="79"/>
  <c r="T424" i="79"/>
  <c r="S424" i="79"/>
  <c r="R424" i="79"/>
  <c r="Q424" i="79"/>
  <c r="P424" i="79"/>
  <c r="O424" i="79"/>
  <c r="X423" i="79"/>
  <c r="W423" i="79"/>
  <c r="V423" i="79"/>
  <c r="U423" i="79"/>
  <c r="T423" i="79"/>
  <c r="S423" i="79"/>
  <c r="R423" i="79"/>
  <c r="Q423" i="79"/>
  <c r="P423" i="79"/>
  <c r="O423" i="79"/>
  <c r="X421" i="79"/>
  <c r="W421" i="79"/>
  <c r="V421" i="79"/>
  <c r="U421" i="79"/>
  <c r="T421" i="79"/>
  <c r="S421" i="79"/>
  <c r="R421" i="79"/>
  <c r="Q421" i="79"/>
  <c r="P421" i="79"/>
  <c r="O421" i="79"/>
  <c r="X420" i="79"/>
  <c r="W420" i="79"/>
  <c r="V420" i="79"/>
  <c r="U420" i="79"/>
  <c r="T420" i="79"/>
  <c r="S420" i="79"/>
  <c r="R420" i="79"/>
  <c r="Q420" i="79"/>
  <c r="P420" i="79"/>
  <c r="O420" i="79"/>
  <c r="X417" i="79"/>
  <c r="W417" i="79"/>
  <c r="V417" i="79"/>
  <c r="U417" i="79"/>
  <c r="T417" i="79"/>
  <c r="S417" i="79"/>
  <c r="R417" i="79"/>
  <c r="Q417" i="79"/>
  <c r="P417" i="79"/>
  <c r="O417" i="79"/>
  <c r="X416" i="79"/>
  <c r="W416" i="79"/>
  <c r="V416" i="79"/>
  <c r="U416" i="79"/>
  <c r="T416" i="79"/>
  <c r="S416" i="79"/>
  <c r="R416" i="79"/>
  <c r="Q416" i="79"/>
  <c r="P416" i="79"/>
  <c r="O416" i="79"/>
  <c r="X414" i="79"/>
  <c r="W414" i="79"/>
  <c r="V414" i="79"/>
  <c r="U414" i="79"/>
  <c r="T414" i="79"/>
  <c r="S414" i="79"/>
  <c r="R414" i="79"/>
  <c r="Q414" i="79"/>
  <c r="P414" i="79"/>
  <c r="O414" i="79"/>
  <c r="X413" i="79"/>
  <c r="W413" i="79"/>
  <c r="V413" i="79"/>
  <c r="U413" i="79"/>
  <c r="T413" i="79"/>
  <c r="S413" i="79"/>
  <c r="R413" i="79"/>
  <c r="Q413" i="79"/>
  <c r="P413" i="79"/>
  <c r="O413" i="79"/>
  <c r="X411" i="79"/>
  <c r="W411" i="79"/>
  <c r="V411" i="79"/>
  <c r="U411" i="79"/>
  <c r="T411" i="79"/>
  <c r="S411" i="79"/>
  <c r="R411" i="79"/>
  <c r="Q411" i="79"/>
  <c r="P411" i="79"/>
  <c r="O411" i="79"/>
  <c r="X410" i="79"/>
  <c r="W410" i="79"/>
  <c r="V410" i="79"/>
  <c r="U410" i="79"/>
  <c r="T410" i="79"/>
  <c r="S410" i="79"/>
  <c r="R410" i="79"/>
  <c r="Q410" i="79"/>
  <c r="P410" i="79"/>
  <c r="O410" i="79"/>
  <c r="X408" i="79"/>
  <c r="W408" i="79"/>
  <c r="V408" i="79"/>
  <c r="U408" i="79"/>
  <c r="T408" i="79"/>
  <c r="S408" i="79"/>
  <c r="R408" i="79"/>
  <c r="Q408" i="79"/>
  <c r="P408" i="79"/>
  <c r="O408" i="79"/>
  <c r="X407" i="79"/>
  <c r="W407" i="79"/>
  <c r="V407" i="79"/>
  <c r="U407" i="79"/>
  <c r="T407" i="79"/>
  <c r="S407" i="79"/>
  <c r="R407" i="79"/>
  <c r="Q407" i="79"/>
  <c r="P407" i="79"/>
  <c r="O407" i="79"/>
  <c r="X355" i="79"/>
  <c r="W355" i="79"/>
  <c r="V355" i="79"/>
  <c r="U355" i="79"/>
  <c r="T355" i="79"/>
  <c r="S355" i="79"/>
  <c r="R355" i="79"/>
  <c r="Q355" i="79"/>
  <c r="P355" i="79"/>
  <c r="O355" i="79"/>
  <c r="X354" i="79"/>
  <c r="W354" i="79"/>
  <c r="V354" i="79"/>
  <c r="U354" i="79"/>
  <c r="T354" i="79"/>
  <c r="S354" i="79"/>
  <c r="R354" i="79"/>
  <c r="Q354" i="79"/>
  <c r="P354" i="79"/>
  <c r="O354" i="79"/>
  <c r="X352" i="79"/>
  <c r="W352" i="79"/>
  <c r="V352" i="79"/>
  <c r="U352" i="79"/>
  <c r="T352" i="79"/>
  <c r="S352" i="79"/>
  <c r="R352" i="79"/>
  <c r="Q352" i="79"/>
  <c r="P352" i="79"/>
  <c r="O352" i="79"/>
  <c r="X351" i="79"/>
  <c r="W351" i="79"/>
  <c r="V351" i="79"/>
  <c r="U351" i="79"/>
  <c r="T351" i="79"/>
  <c r="S351" i="79"/>
  <c r="R351" i="79"/>
  <c r="Q351" i="79"/>
  <c r="P351" i="79"/>
  <c r="O351" i="79"/>
  <c r="M355" i="79"/>
  <c r="L355" i="79"/>
  <c r="K355" i="79"/>
  <c r="J355" i="79"/>
  <c r="I355" i="79"/>
  <c r="H355" i="79"/>
  <c r="G355" i="79"/>
  <c r="F355" i="79"/>
  <c r="E355" i="79"/>
  <c r="D355" i="79"/>
  <c r="M354" i="79"/>
  <c r="L354" i="79"/>
  <c r="K354" i="79"/>
  <c r="J354" i="79"/>
  <c r="I354" i="79"/>
  <c r="H354" i="79"/>
  <c r="G354" i="79"/>
  <c r="F354" i="79"/>
  <c r="E354" i="79"/>
  <c r="D354" i="79"/>
  <c r="M352" i="79"/>
  <c r="L352" i="79"/>
  <c r="K352" i="79"/>
  <c r="J352" i="79"/>
  <c r="I352" i="79"/>
  <c r="H352" i="79"/>
  <c r="G352" i="79"/>
  <c r="F352" i="79"/>
  <c r="E352" i="79"/>
  <c r="D352" i="79"/>
  <c r="M351" i="79"/>
  <c r="L351" i="79"/>
  <c r="K351" i="79"/>
  <c r="J351" i="79"/>
  <c r="I351" i="79"/>
  <c r="H351" i="79"/>
  <c r="G351" i="79"/>
  <c r="F351" i="79"/>
  <c r="E351" i="79"/>
  <c r="D351" i="79"/>
  <c r="D332" i="79"/>
  <c r="E332" i="79"/>
  <c r="F332" i="79"/>
  <c r="G332" i="79"/>
  <c r="H332" i="79"/>
  <c r="I332" i="79"/>
  <c r="J332" i="79"/>
  <c r="K332" i="79"/>
  <c r="L332" i="79"/>
  <c r="M332" i="79"/>
  <c r="D333" i="79"/>
  <c r="E333" i="79"/>
  <c r="F333" i="79"/>
  <c r="G333" i="79"/>
  <c r="H333" i="79"/>
  <c r="I333" i="79"/>
  <c r="J333" i="79"/>
  <c r="K333" i="79"/>
  <c r="L333" i="79"/>
  <c r="M333" i="79"/>
  <c r="M538" i="79"/>
  <c r="L538" i="79"/>
  <c r="K538" i="79"/>
  <c r="J538" i="79"/>
  <c r="I538" i="79"/>
  <c r="H538" i="79"/>
  <c r="G538" i="79"/>
  <c r="F538" i="79"/>
  <c r="E538" i="79"/>
  <c r="D538" i="79"/>
  <c r="M537" i="79"/>
  <c r="L537" i="79"/>
  <c r="K537" i="79"/>
  <c r="J537" i="79"/>
  <c r="I537" i="79"/>
  <c r="H537" i="79"/>
  <c r="G537" i="79"/>
  <c r="F537" i="79"/>
  <c r="E537" i="79"/>
  <c r="D537" i="79"/>
  <c r="M535" i="79"/>
  <c r="L535" i="79"/>
  <c r="K535" i="79"/>
  <c r="J535" i="79"/>
  <c r="I535" i="79"/>
  <c r="H535" i="79"/>
  <c r="G535" i="79"/>
  <c r="F535" i="79"/>
  <c r="E535" i="79"/>
  <c r="D535" i="79"/>
  <c r="M534" i="79"/>
  <c r="L534" i="79"/>
  <c r="K534" i="79"/>
  <c r="J534" i="79"/>
  <c r="I534" i="79"/>
  <c r="H534" i="79"/>
  <c r="G534" i="79"/>
  <c r="F534" i="79"/>
  <c r="E534" i="79"/>
  <c r="D534" i="79"/>
  <c r="M516" i="79"/>
  <c r="L516" i="79"/>
  <c r="K516" i="79"/>
  <c r="J516" i="79"/>
  <c r="I516" i="79"/>
  <c r="H516" i="79"/>
  <c r="G516" i="79"/>
  <c r="F516" i="79"/>
  <c r="E516" i="79"/>
  <c r="D516" i="79"/>
  <c r="M515" i="79"/>
  <c r="L515" i="79"/>
  <c r="K515" i="79"/>
  <c r="J515" i="79"/>
  <c r="I515" i="79"/>
  <c r="H515" i="79"/>
  <c r="G515" i="79"/>
  <c r="F515" i="79"/>
  <c r="E515" i="79"/>
  <c r="D515" i="79"/>
  <c r="M513" i="79"/>
  <c r="L513" i="79"/>
  <c r="K513" i="79"/>
  <c r="J513" i="79"/>
  <c r="I513" i="79"/>
  <c r="H513" i="79"/>
  <c r="G513" i="79"/>
  <c r="F513" i="79"/>
  <c r="E513" i="79"/>
  <c r="D513" i="79"/>
  <c r="M512" i="79"/>
  <c r="L512" i="79"/>
  <c r="K512" i="79"/>
  <c r="J512" i="79"/>
  <c r="I512" i="79"/>
  <c r="H512" i="79"/>
  <c r="G512" i="79"/>
  <c r="F512" i="79"/>
  <c r="E512" i="79"/>
  <c r="D512" i="79"/>
  <c r="M510" i="79"/>
  <c r="L510" i="79"/>
  <c r="K510" i="79"/>
  <c r="J510" i="79"/>
  <c r="I510" i="79"/>
  <c r="H510" i="79"/>
  <c r="G510" i="79"/>
  <c r="F510" i="79"/>
  <c r="E510" i="79"/>
  <c r="D510" i="79"/>
  <c r="M509" i="79"/>
  <c r="L509" i="79"/>
  <c r="K509" i="79"/>
  <c r="J509" i="79"/>
  <c r="I509" i="79"/>
  <c r="H509" i="79"/>
  <c r="G509" i="79"/>
  <c r="F509" i="79"/>
  <c r="E509" i="79"/>
  <c r="D509" i="79"/>
  <c r="M506" i="79"/>
  <c r="L506" i="79"/>
  <c r="K506" i="79"/>
  <c r="J506" i="79"/>
  <c r="I506" i="79"/>
  <c r="H506" i="79"/>
  <c r="G506" i="79"/>
  <c r="F506" i="79"/>
  <c r="E506" i="79"/>
  <c r="D506" i="79"/>
  <c r="M505" i="79"/>
  <c r="L505" i="79"/>
  <c r="K505" i="79"/>
  <c r="J505" i="79"/>
  <c r="I505" i="79"/>
  <c r="H505" i="79"/>
  <c r="G505" i="79"/>
  <c r="F505" i="79"/>
  <c r="E505" i="79"/>
  <c r="D505" i="79"/>
  <c r="M503" i="79"/>
  <c r="L503" i="79"/>
  <c r="K503" i="79"/>
  <c r="J503" i="79"/>
  <c r="I503" i="79"/>
  <c r="H503" i="79"/>
  <c r="G503" i="79"/>
  <c r="F503" i="79"/>
  <c r="E503" i="79"/>
  <c r="D503" i="79"/>
  <c r="M502" i="79"/>
  <c r="L502" i="79"/>
  <c r="K502" i="79"/>
  <c r="J502" i="79"/>
  <c r="I502" i="79"/>
  <c r="H502" i="79"/>
  <c r="G502" i="79"/>
  <c r="F502" i="79"/>
  <c r="E502" i="79"/>
  <c r="D502" i="79"/>
  <c r="M500" i="79"/>
  <c r="L500" i="79"/>
  <c r="K500" i="79"/>
  <c r="J500" i="79"/>
  <c r="I500" i="79"/>
  <c r="H500" i="79"/>
  <c r="G500" i="79"/>
  <c r="F500" i="79"/>
  <c r="E500" i="79"/>
  <c r="D500" i="79"/>
  <c r="M499" i="79"/>
  <c r="L499" i="79"/>
  <c r="K499" i="79"/>
  <c r="J499" i="79"/>
  <c r="I499" i="79"/>
  <c r="H499" i="79"/>
  <c r="G499" i="79"/>
  <c r="F499" i="79"/>
  <c r="E499" i="79"/>
  <c r="D499" i="79"/>
  <c r="M497" i="79"/>
  <c r="L497" i="79"/>
  <c r="K497" i="79"/>
  <c r="J497" i="79"/>
  <c r="I497" i="79"/>
  <c r="H497" i="79"/>
  <c r="G497" i="79"/>
  <c r="F497" i="79"/>
  <c r="E497" i="79"/>
  <c r="D497" i="79"/>
  <c r="M496" i="79"/>
  <c r="L496" i="79"/>
  <c r="K496" i="79"/>
  <c r="J496" i="79"/>
  <c r="I496" i="79"/>
  <c r="H496" i="79"/>
  <c r="G496" i="79"/>
  <c r="F496" i="79"/>
  <c r="E496" i="79"/>
  <c r="D496" i="79"/>
  <c r="M494" i="79"/>
  <c r="L494" i="79"/>
  <c r="K494" i="79"/>
  <c r="J494" i="79"/>
  <c r="I494" i="79"/>
  <c r="H494" i="79"/>
  <c r="G494" i="79"/>
  <c r="F494" i="79"/>
  <c r="E494" i="79"/>
  <c r="D494" i="79"/>
  <c r="M493" i="79"/>
  <c r="L493" i="79"/>
  <c r="K493" i="79"/>
  <c r="J493" i="79"/>
  <c r="I493" i="79"/>
  <c r="H493" i="79"/>
  <c r="G493" i="79"/>
  <c r="F493" i="79"/>
  <c r="E493" i="79"/>
  <c r="D493" i="79"/>
  <c r="M491" i="79"/>
  <c r="L491" i="79"/>
  <c r="K491" i="79"/>
  <c r="J491" i="79"/>
  <c r="I491" i="79"/>
  <c r="H491" i="79"/>
  <c r="G491" i="79"/>
  <c r="F491" i="79"/>
  <c r="E491" i="79"/>
  <c r="D491" i="79"/>
  <c r="M490" i="79"/>
  <c r="L490" i="79"/>
  <c r="K490" i="79"/>
  <c r="J490" i="79"/>
  <c r="I490" i="79"/>
  <c r="H490" i="79"/>
  <c r="G490" i="79"/>
  <c r="F490" i="79"/>
  <c r="E490" i="79"/>
  <c r="D490" i="79"/>
  <c r="M488" i="79"/>
  <c r="L488" i="79"/>
  <c r="K488" i="79"/>
  <c r="J488" i="79"/>
  <c r="I488" i="79"/>
  <c r="H488" i="79"/>
  <c r="G488" i="79"/>
  <c r="F488" i="79"/>
  <c r="E488" i="79"/>
  <c r="D488" i="79"/>
  <c r="M487" i="79"/>
  <c r="L487" i="79"/>
  <c r="K487" i="79"/>
  <c r="J487" i="79"/>
  <c r="I487" i="79"/>
  <c r="H487" i="79"/>
  <c r="G487" i="79"/>
  <c r="F487" i="79"/>
  <c r="E487" i="79"/>
  <c r="D487" i="79"/>
  <c r="M485" i="79"/>
  <c r="L485" i="79"/>
  <c r="K485" i="79"/>
  <c r="J485" i="79"/>
  <c r="I485" i="79"/>
  <c r="H485" i="79"/>
  <c r="G485" i="79"/>
  <c r="F485" i="79"/>
  <c r="E485" i="79"/>
  <c r="D485" i="79"/>
  <c r="M484" i="79"/>
  <c r="L484" i="79"/>
  <c r="K484" i="79"/>
  <c r="J484" i="79"/>
  <c r="I484" i="79"/>
  <c r="H484" i="79"/>
  <c r="G484" i="79"/>
  <c r="F484" i="79"/>
  <c r="E484" i="79"/>
  <c r="D484" i="79"/>
  <c r="M481" i="79"/>
  <c r="L481" i="79"/>
  <c r="K481" i="79"/>
  <c r="J481" i="79"/>
  <c r="I481" i="79"/>
  <c r="H481" i="79"/>
  <c r="G481" i="79"/>
  <c r="F481" i="79"/>
  <c r="E481" i="79"/>
  <c r="D481" i="79"/>
  <c r="M480" i="79"/>
  <c r="L480" i="79"/>
  <c r="K480" i="79"/>
  <c r="J480" i="79"/>
  <c r="I480" i="79"/>
  <c r="H480" i="79"/>
  <c r="G480" i="79"/>
  <c r="F480" i="79"/>
  <c r="E480" i="79"/>
  <c r="D480" i="79"/>
  <c r="M478" i="79"/>
  <c r="L478" i="79"/>
  <c r="K478" i="79"/>
  <c r="J478" i="79"/>
  <c r="I478" i="79"/>
  <c r="H478" i="79"/>
  <c r="G478" i="79"/>
  <c r="F478" i="79"/>
  <c r="E478" i="79"/>
  <c r="D478" i="79"/>
  <c r="M477" i="79"/>
  <c r="L477" i="79"/>
  <c r="K477" i="79"/>
  <c r="J477" i="79"/>
  <c r="I477" i="79"/>
  <c r="H477" i="79"/>
  <c r="G477" i="79"/>
  <c r="F477" i="79"/>
  <c r="E477" i="79"/>
  <c r="D477" i="79"/>
  <c r="M475" i="79"/>
  <c r="L475" i="79"/>
  <c r="K475" i="79"/>
  <c r="J475" i="79"/>
  <c r="I475" i="79"/>
  <c r="H475" i="79"/>
  <c r="G475" i="79"/>
  <c r="F475" i="79"/>
  <c r="E475" i="79"/>
  <c r="D475" i="79"/>
  <c r="M474" i="79"/>
  <c r="L474" i="79"/>
  <c r="K474" i="79"/>
  <c r="J474" i="79"/>
  <c r="I474" i="79"/>
  <c r="H474" i="79"/>
  <c r="G474" i="79"/>
  <c r="F474" i="79"/>
  <c r="E474" i="79"/>
  <c r="D474" i="79"/>
  <c r="M472" i="79"/>
  <c r="L472" i="79"/>
  <c r="K472" i="79"/>
  <c r="J472" i="79"/>
  <c r="I472" i="79"/>
  <c r="H472" i="79"/>
  <c r="G472" i="79"/>
  <c r="F472" i="79"/>
  <c r="E472" i="79"/>
  <c r="D472" i="79"/>
  <c r="M471" i="79"/>
  <c r="L471" i="79"/>
  <c r="K471" i="79"/>
  <c r="J471" i="79"/>
  <c r="I471" i="79"/>
  <c r="H471" i="79"/>
  <c r="G471" i="79"/>
  <c r="F471" i="79"/>
  <c r="E471" i="79"/>
  <c r="D471" i="79"/>
  <c r="M467" i="79"/>
  <c r="L467" i="79"/>
  <c r="K467" i="79"/>
  <c r="J467" i="79"/>
  <c r="I467" i="79"/>
  <c r="H467" i="79"/>
  <c r="G467" i="79"/>
  <c r="F467" i="79"/>
  <c r="E467" i="79"/>
  <c r="D467" i="79"/>
  <c r="M466" i="79"/>
  <c r="L466" i="79"/>
  <c r="K466" i="79"/>
  <c r="J466" i="79"/>
  <c r="I466" i="79"/>
  <c r="H466" i="79"/>
  <c r="G466" i="79"/>
  <c r="F466" i="79"/>
  <c r="E466" i="79"/>
  <c r="D466" i="79"/>
  <c r="M464" i="79"/>
  <c r="L464" i="79"/>
  <c r="K464" i="79"/>
  <c r="J464" i="79"/>
  <c r="I464" i="79"/>
  <c r="H464" i="79"/>
  <c r="G464" i="79"/>
  <c r="F464" i="79"/>
  <c r="E464" i="79"/>
  <c r="D464" i="79"/>
  <c r="M463" i="79"/>
  <c r="L463" i="79"/>
  <c r="K463" i="79"/>
  <c r="J463" i="79"/>
  <c r="I463" i="79"/>
  <c r="H463" i="79"/>
  <c r="G463" i="79"/>
  <c r="F463" i="79"/>
  <c r="E463" i="79"/>
  <c r="D463" i="79"/>
  <c r="M461" i="79"/>
  <c r="L461" i="79"/>
  <c r="K461" i="79"/>
  <c r="J461" i="79"/>
  <c r="I461" i="79"/>
  <c r="H461" i="79"/>
  <c r="G461" i="79"/>
  <c r="F461" i="79"/>
  <c r="E461" i="79"/>
  <c r="D461" i="79"/>
  <c r="M460" i="79"/>
  <c r="L460" i="79"/>
  <c r="K460" i="79"/>
  <c r="J460" i="79"/>
  <c r="I460" i="79"/>
  <c r="H460" i="79"/>
  <c r="G460" i="79"/>
  <c r="F460" i="79"/>
  <c r="E460" i="79"/>
  <c r="D460" i="79"/>
  <c r="M458" i="79"/>
  <c r="L458" i="79"/>
  <c r="K458" i="79"/>
  <c r="J458" i="79"/>
  <c r="I458" i="79"/>
  <c r="H458" i="79"/>
  <c r="G458" i="79"/>
  <c r="F458" i="79"/>
  <c r="E458" i="79"/>
  <c r="D458" i="79"/>
  <c r="M457" i="79"/>
  <c r="L457" i="79"/>
  <c r="K457" i="79"/>
  <c r="J457" i="79"/>
  <c r="I457" i="79"/>
  <c r="H457" i="79"/>
  <c r="G457" i="79"/>
  <c r="F457" i="79"/>
  <c r="E457" i="79"/>
  <c r="D457" i="79"/>
  <c r="M454" i="79"/>
  <c r="L454" i="79"/>
  <c r="K454" i="79"/>
  <c r="J454" i="79"/>
  <c r="I454" i="79"/>
  <c r="H454" i="79"/>
  <c r="G454" i="79"/>
  <c r="F454" i="79"/>
  <c r="E454" i="79"/>
  <c r="D454" i="79"/>
  <c r="M453" i="79"/>
  <c r="L453" i="79"/>
  <c r="K453" i="79"/>
  <c r="J453" i="79"/>
  <c r="I453" i="79"/>
  <c r="H453" i="79"/>
  <c r="G453" i="79"/>
  <c r="F453" i="79"/>
  <c r="E453" i="79"/>
  <c r="D453" i="79"/>
  <c r="M451" i="79"/>
  <c r="L451" i="79"/>
  <c r="K451" i="79"/>
  <c r="J451" i="79"/>
  <c r="I451" i="79"/>
  <c r="H451" i="79"/>
  <c r="G451" i="79"/>
  <c r="F451" i="79"/>
  <c r="E451" i="79"/>
  <c r="D451" i="79"/>
  <c r="M450" i="79"/>
  <c r="L450" i="79"/>
  <c r="K450" i="79"/>
  <c r="J450" i="79"/>
  <c r="I450" i="79"/>
  <c r="H450" i="79"/>
  <c r="G450" i="79"/>
  <c r="F450" i="79"/>
  <c r="E450" i="79"/>
  <c r="D450" i="79"/>
  <c r="M447" i="79"/>
  <c r="L447" i="79"/>
  <c r="K447" i="79"/>
  <c r="J447" i="79"/>
  <c r="I447" i="79"/>
  <c r="H447" i="79"/>
  <c r="G447" i="79"/>
  <c r="F447" i="79"/>
  <c r="E447" i="79"/>
  <c r="D447" i="79"/>
  <c r="M446" i="79"/>
  <c r="L446" i="79"/>
  <c r="K446" i="79"/>
  <c r="J446" i="79"/>
  <c r="I446" i="79"/>
  <c r="H446" i="79"/>
  <c r="G446" i="79"/>
  <c r="F446" i="79"/>
  <c r="E446" i="79"/>
  <c r="D446" i="79"/>
  <c r="M443" i="79"/>
  <c r="L443" i="79"/>
  <c r="K443" i="79"/>
  <c r="J443" i="79"/>
  <c r="I443" i="79"/>
  <c r="H443" i="79"/>
  <c r="G443" i="79"/>
  <c r="F443" i="79"/>
  <c r="E443" i="79"/>
  <c r="D443" i="79"/>
  <c r="M442" i="79"/>
  <c r="L442" i="79"/>
  <c r="K442" i="79"/>
  <c r="J442" i="79"/>
  <c r="I442" i="79"/>
  <c r="H442" i="79"/>
  <c r="G442" i="79"/>
  <c r="F442" i="79"/>
  <c r="E442" i="79"/>
  <c r="D442" i="79"/>
  <c r="M440" i="79"/>
  <c r="L440" i="79"/>
  <c r="K440" i="79"/>
  <c r="J440" i="79"/>
  <c r="I440" i="79"/>
  <c r="H440" i="79"/>
  <c r="G440" i="79"/>
  <c r="F440" i="79"/>
  <c r="E440" i="79"/>
  <c r="D440" i="79"/>
  <c r="M439" i="79"/>
  <c r="L439" i="79"/>
  <c r="K439" i="79"/>
  <c r="J439" i="79"/>
  <c r="I439" i="79"/>
  <c r="H439" i="79"/>
  <c r="G439" i="79"/>
  <c r="F439" i="79"/>
  <c r="E439" i="79"/>
  <c r="D439" i="79"/>
  <c r="M437" i="79"/>
  <c r="L437" i="79"/>
  <c r="K437" i="79"/>
  <c r="J437" i="79"/>
  <c r="I437" i="79"/>
  <c r="H437" i="79"/>
  <c r="G437" i="79"/>
  <c r="F437" i="79"/>
  <c r="E437" i="79"/>
  <c r="D437" i="79"/>
  <c r="M436" i="79"/>
  <c r="L436" i="79"/>
  <c r="K436" i="79"/>
  <c r="J436" i="79"/>
  <c r="I436" i="79"/>
  <c r="H436" i="79"/>
  <c r="G436" i="79"/>
  <c r="F436" i="79"/>
  <c r="E436" i="79"/>
  <c r="D436" i="79"/>
  <c r="M433" i="79"/>
  <c r="L433" i="79"/>
  <c r="K433" i="79"/>
  <c r="J433" i="79"/>
  <c r="I433" i="79"/>
  <c r="H433" i="79"/>
  <c r="G433" i="79"/>
  <c r="F433" i="79"/>
  <c r="E433" i="79"/>
  <c r="D433" i="79"/>
  <c r="M432" i="79"/>
  <c r="L432" i="79"/>
  <c r="K432" i="79"/>
  <c r="J432" i="79"/>
  <c r="I432" i="79"/>
  <c r="H432" i="79"/>
  <c r="G432" i="79"/>
  <c r="F432" i="79"/>
  <c r="E432" i="79"/>
  <c r="D432" i="79"/>
  <c r="M430" i="79"/>
  <c r="L430" i="79"/>
  <c r="K430" i="79"/>
  <c r="J430" i="79"/>
  <c r="I430" i="79"/>
  <c r="H430" i="79"/>
  <c r="G430" i="79"/>
  <c r="F430" i="79"/>
  <c r="E430" i="79"/>
  <c r="D430" i="79"/>
  <c r="M429" i="79"/>
  <c r="L429" i="79"/>
  <c r="K429" i="79"/>
  <c r="J429" i="79"/>
  <c r="I429" i="79"/>
  <c r="H429" i="79"/>
  <c r="G429" i="79"/>
  <c r="F429" i="79"/>
  <c r="E429" i="79"/>
  <c r="D429" i="79"/>
  <c r="M427" i="79"/>
  <c r="L427" i="79"/>
  <c r="K427" i="79"/>
  <c r="J427" i="79"/>
  <c r="I427" i="79"/>
  <c r="H427" i="79"/>
  <c r="G427" i="79"/>
  <c r="F427" i="79"/>
  <c r="E427" i="79"/>
  <c r="D427" i="79"/>
  <c r="M426" i="79"/>
  <c r="L426" i="79"/>
  <c r="K426" i="79"/>
  <c r="J426" i="79"/>
  <c r="I426" i="79"/>
  <c r="H426" i="79"/>
  <c r="G426" i="79"/>
  <c r="F426" i="79"/>
  <c r="E426" i="79"/>
  <c r="D426" i="79"/>
  <c r="M424" i="79"/>
  <c r="L424" i="79"/>
  <c r="K424" i="79"/>
  <c r="J424" i="79"/>
  <c r="I424" i="79"/>
  <c r="H424" i="79"/>
  <c r="G424" i="79"/>
  <c r="F424" i="79"/>
  <c r="E424" i="79"/>
  <c r="D424" i="79"/>
  <c r="M423" i="79"/>
  <c r="L423" i="79"/>
  <c r="K423" i="79"/>
  <c r="J423" i="79"/>
  <c r="I423" i="79"/>
  <c r="H423" i="79"/>
  <c r="G423" i="79"/>
  <c r="F423" i="79"/>
  <c r="E423" i="79"/>
  <c r="D423" i="79"/>
  <c r="M421" i="79"/>
  <c r="L421" i="79"/>
  <c r="K421" i="79"/>
  <c r="J421" i="79"/>
  <c r="I421" i="79"/>
  <c r="H421" i="79"/>
  <c r="G421" i="79"/>
  <c r="F421" i="79"/>
  <c r="E421" i="79"/>
  <c r="D421" i="79"/>
  <c r="M420" i="79"/>
  <c r="L420" i="79"/>
  <c r="K420" i="79"/>
  <c r="J420" i="79"/>
  <c r="I420" i="79"/>
  <c r="H420" i="79"/>
  <c r="G420" i="79"/>
  <c r="F420" i="79"/>
  <c r="E420" i="79"/>
  <c r="D420" i="79"/>
  <c r="M417" i="79"/>
  <c r="L417" i="79"/>
  <c r="K417" i="79"/>
  <c r="J417" i="79"/>
  <c r="I417" i="79"/>
  <c r="H417" i="79"/>
  <c r="G417" i="79"/>
  <c r="F417" i="79"/>
  <c r="E417" i="79"/>
  <c r="D417" i="79"/>
  <c r="M416" i="79"/>
  <c r="L416" i="79"/>
  <c r="K416" i="79"/>
  <c r="J416" i="79"/>
  <c r="I416" i="79"/>
  <c r="H416" i="79"/>
  <c r="G416" i="79"/>
  <c r="F416" i="79"/>
  <c r="E416" i="79"/>
  <c r="D416" i="79"/>
  <c r="M414" i="79"/>
  <c r="L414" i="79"/>
  <c r="K414" i="79"/>
  <c r="J414" i="79"/>
  <c r="I414" i="79"/>
  <c r="H414" i="79"/>
  <c r="G414" i="79"/>
  <c r="F414" i="79"/>
  <c r="E414" i="79"/>
  <c r="D414" i="79"/>
  <c r="M413" i="79"/>
  <c r="L413" i="79"/>
  <c r="K413" i="79"/>
  <c r="J413" i="79"/>
  <c r="I413" i="79"/>
  <c r="H413" i="79"/>
  <c r="G413" i="79"/>
  <c r="F413" i="79"/>
  <c r="E413" i="79"/>
  <c r="D413" i="79"/>
  <c r="M411" i="79"/>
  <c r="L411" i="79"/>
  <c r="K411" i="79"/>
  <c r="J411" i="79"/>
  <c r="I411" i="79"/>
  <c r="H411" i="79"/>
  <c r="G411" i="79"/>
  <c r="F411" i="79"/>
  <c r="E411" i="79"/>
  <c r="D411" i="79"/>
  <c r="M410" i="79"/>
  <c r="L410" i="79"/>
  <c r="K410" i="79"/>
  <c r="J410" i="79"/>
  <c r="I410" i="79"/>
  <c r="H410" i="79"/>
  <c r="G410" i="79"/>
  <c r="F410" i="79"/>
  <c r="E410" i="79"/>
  <c r="D410" i="79"/>
  <c r="M408" i="79"/>
  <c r="L408" i="79"/>
  <c r="K408" i="79"/>
  <c r="J408" i="79"/>
  <c r="I408" i="79"/>
  <c r="H408" i="79"/>
  <c r="G408" i="79"/>
  <c r="F408" i="79"/>
  <c r="E408" i="79"/>
  <c r="D408" i="79"/>
  <c r="M407" i="79"/>
  <c r="L407" i="79"/>
  <c r="K407" i="79"/>
  <c r="J407" i="79"/>
  <c r="I407" i="79"/>
  <c r="H407" i="79"/>
  <c r="G407" i="79"/>
  <c r="F407" i="79"/>
  <c r="E407" i="79"/>
  <c r="D407" i="79"/>
  <c r="X405" i="79"/>
  <c r="W405" i="79"/>
  <c r="V405" i="79"/>
  <c r="U405" i="79"/>
  <c r="T405" i="79"/>
  <c r="S405" i="79"/>
  <c r="R405" i="79"/>
  <c r="Q405" i="79"/>
  <c r="P405" i="79"/>
  <c r="X404" i="79"/>
  <c r="W404" i="79"/>
  <c r="V404" i="79"/>
  <c r="U404" i="79"/>
  <c r="T404" i="79"/>
  <c r="S404" i="79"/>
  <c r="R404" i="79"/>
  <c r="Q404" i="79"/>
  <c r="P404" i="79"/>
  <c r="O405" i="79"/>
  <c r="O404" i="79"/>
  <c r="M405" i="79"/>
  <c r="L405" i="79"/>
  <c r="K405" i="79"/>
  <c r="J405" i="79"/>
  <c r="I405" i="79"/>
  <c r="H405" i="79"/>
  <c r="G405" i="79"/>
  <c r="F405" i="79"/>
  <c r="E405" i="79"/>
  <c r="M404" i="79"/>
  <c r="L404" i="79"/>
  <c r="K404" i="79"/>
  <c r="J404" i="79"/>
  <c r="I404" i="79"/>
  <c r="H404" i="79"/>
  <c r="G404" i="79"/>
  <c r="F404" i="79"/>
  <c r="E404" i="79"/>
  <c r="D405" i="79"/>
  <c r="D404" i="79"/>
  <c r="C50" i="47" l="1"/>
  <c r="C51" i="47" s="1"/>
  <c r="C52" i="47" s="1"/>
  <c r="C53" i="47" s="1"/>
  <c r="C54" i="47" s="1"/>
  <c r="C49" i="47"/>
  <c r="X333" i="79"/>
  <c r="W333" i="79"/>
  <c r="V333" i="79"/>
  <c r="U333" i="79"/>
  <c r="T333" i="79"/>
  <c r="S333" i="79"/>
  <c r="R333" i="79"/>
  <c r="Q333" i="79"/>
  <c r="P333" i="79"/>
  <c r="O333" i="79"/>
  <c r="X332" i="79"/>
  <c r="W332" i="79"/>
  <c r="V332" i="79"/>
  <c r="U332" i="79"/>
  <c r="T332" i="79"/>
  <c r="S332" i="79"/>
  <c r="R332" i="79"/>
  <c r="Q332" i="79"/>
  <c r="P332" i="79"/>
  <c r="O332" i="79"/>
  <c r="X330" i="79"/>
  <c r="W330" i="79"/>
  <c r="V330" i="79"/>
  <c r="U330" i="79"/>
  <c r="T330" i="79"/>
  <c r="S330" i="79"/>
  <c r="R330" i="79"/>
  <c r="Q330" i="79"/>
  <c r="P330" i="79"/>
  <c r="O330" i="79"/>
  <c r="X329" i="79"/>
  <c r="W329" i="79"/>
  <c r="V329" i="79"/>
  <c r="U329" i="79"/>
  <c r="T329" i="79"/>
  <c r="S329" i="79"/>
  <c r="R329" i="79"/>
  <c r="Q329" i="79"/>
  <c r="P329" i="79"/>
  <c r="O329" i="79"/>
  <c r="X327" i="79"/>
  <c r="W327" i="79"/>
  <c r="V327" i="79"/>
  <c r="U327" i="79"/>
  <c r="T327" i="79"/>
  <c r="S327" i="79"/>
  <c r="R327" i="79"/>
  <c r="Q327" i="79"/>
  <c r="P327" i="79"/>
  <c r="O327" i="79"/>
  <c r="X326" i="79"/>
  <c r="W326" i="79"/>
  <c r="V326" i="79"/>
  <c r="U326" i="79"/>
  <c r="T326" i="79"/>
  <c r="S326" i="79"/>
  <c r="R326" i="79"/>
  <c r="Q326" i="79"/>
  <c r="P326" i="79"/>
  <c r="O326" i="79"/>
  <c r="X323" i="79"/>
  <c r="W323" i="79"/>
  <c r="V323" i="79"/>
  <c r="U323" i="79"/>
  <c r="T323" i="79"/>
  <c r="S323" i="79"/>
  <c r="R323" i="79"/>
  <c r="Q323" i="79"/>
  <c r="P323" i="79"/>
  <c r="O323" i="79"/>
  <c r="X322" i="79"/>
  <c r="W322" i="79"/>
  <c r="V322" i="79"/>
  <c r="U322" i="79"/>
  <c r="T322" i="79"/>
  <c r="S322" i="79"/>
  <c r="R322" i="79"/>
  <c r="Q322" i="79"/>
  <c r="P322" i="79"/>
  <c r="O322" i="79"/>
  <c r="X320" i="79"/>
  <c r="W320" i="79"/>
  <c r="V320" i="79"/>
  <c r="U320" i="79"/>
  <c r="T320" i="79"/>
  <c r="S320" i="79"/>
  <c r="R320" i="79"/>
  <c r="Q320" i="79"/>
  <c r="P320" i="79"/>
  <c r="O320" i="79"/>
  <c r="X319" i="79"/>
  <c r="W319" i="79"/>
  <c r="V319" i="79"/>
  <c r="U319" i="79"/>
  <c r="T319" i="79"/>
  <c r="S319" i="79"/>
  <c r="R319" i="79"/>
  <c r="Q319" i="79"/>
  <c r="P319" i="79"/>
  <c r="O319" i="79"/>
  <c r="X317" i="79"/>
  <c r="W317" i="79"/>
  <c r="V317" i="79"/>
  <c r="U317" i="79"/>
  <c r="T317" i="79"/>
  <c r="S317" i="79"/>
  <c r="R317" i="79"/>
  <c r="Q317" i="79"/>
  <c r="P317" i="79"/>
  <c r="O317" i="79"/>
  <c r="X316" i="79"/>
  <c r="W316" i="79"/>
  <c r="V316" i="79"/>
  <c r="U316" i="79"/>
  <c r="T316" i="79"/>
  <c r="S316" i="79"/>
  <c r="R316" i="79"/>
  <c r="Q316" i="79"/>
  <c r="P316" i="79"/>
  <c r="O316" i="79"/>
  <c r="X314" i="79"/>
  <c r="W314" i="79"/>
  <c r="V314" i="79"/>
  <c r="U314" i="79"/>
  <c r="T314" i="79"/>
  <c r="S314" i="79"/>
  <c r="R314" i="79"/>
  <c r="Q314" i="79"/>
  <c r="P314" i="79"/>
  <c r="O314" i="79"/>
  <c r="X313" i="79"/>
  <c r="W313" i="79"/>
  <c r="V313" i="79"/>
  <c r="U313" i="79"/>
  <c r="T313" i="79"/>
  <c r="S313" i="79"/>
  <c r="R313" i="79"/>
  <c r="Q313" i="79"/>
  <c r="P313" i="79"/>
  <c r="O313" i="79"/>
  <c r="X311" i="79"/>
  <c r="W311" i="79"/>
  <c r="V311" i="79"/>
  <c r="U311" i="79"/>
  <c r="T311" i="79"/>
  <c r="S311" i="79"/>
  <c r="R311" i="79"/>
  <c r="Q311" i="79"/>
  <c r="P311" i="79"/>
  <c r="O311" i="79"/>
  <c r="X310" i="79"/>
  <c r="W310" i="79"/>
  <c r="V310" i="79"/>
  <c r="U310" i="79"/>
  <c r="T310" i="79"/>
  <c r="S310" i="79"/>
  <c r="R310" i="79"/>
  <c r="Q310" i="79"/>
  <c r="P310" i="79"/>
  <c r="O310" i="79"/>
  <c r="X308" i="79"/>
  <c r="W308" i="79"/>
  <c r="V308" i="79"/>
  <c r="U308" i="79"/>
  <c r="T308" i="79"/>
  <c r="S308" i="79"/>
  <c r="R308" i="79"/>
  <c r="Q308" i="79"/>
  <c r="P308" i="79"/>
  <c r="O308" i="79"/>
  <c r="X307" i="79"/>
  <c r="W307" i="79"/>
  <c r="V307" i="79"/>
  <c r="U307" i="79"/>
  <c r="T307" i="79"/>
  <c r="S307" i="79"/>
  <c r="R307" i="79"/>
  <c r="Q307" i="79"/>
  <c r="P307" i="79"/>
  <c r="O307" i="79"/>
  <c r="X305" i="79"/>
  <c r="W305" i="79"/>
  <c r="V305" i="79"/>
  <c r="U305" i="79"/>
  <c r="T305" i="79"/>
  <c r="S305" i="79"/>
  <c r="R305" i="79"/>
  <c r="Q305" i="79"/>
  <c r="P305" i="79"/>
  <c r="O305" i="79"/>
  <c r="X304" i="79"/>
  <c r="W304" i="79"/>
  <c r="V304" i="79"/>
  <c r="U304" i="79"/>
  <c r="T304" i="79"/>
  <c r="S304" i="79"/>
  <c r="R304" i="79"/>
  <c r="Q304" i="79"/>
  <c r="P304" i="79"/>
  <c r="O304" i="79"/>
  <c r="X302" i="79"/>
  <c r="W302" i="79"/>
  <c r="V302" i="79"/>
  <c r="U302" i="79"/>
  <c r="T302" i="79"/>
  <c r="S302" i="79"/>
  <c r="R302" i="79"/>
  <c r="Q302" i="79"/>
  <c r="P302" i="79"/>
  <c r="O302" i="79"/>
  <c r="X301" i="79"/>
  <c r="W301" i="79"/>
  <c r="V301" i="79"/>
  <c r="U301" i="79"/>
  <c r="T301" i="79"/>
  <c r="S301" i="79"/>
  <c r="R301" i="79"/>
  <c r="Q301" i="79"/>
  <c r="P301" i="79"/>
  <c r="O301" i="79"/>
  <c r="X298" i="79"/>
  <c r="W298" i="79"/>
  <c r="V298" i="79"/>
  <c r="U298" i="79"/>
  <c r="T298" i="79"/>
  <c r="S298" i="79"/>
  <c r="R298" i="79"/>
  <c r="Q298" i="79"/>
  <c r="P298" i="79"/>
  <c r="O298" i="79"/>
  <c r="X297" i="79"/>
  <c r="W297" i="79"/>
  <c r="V297" i="79"/>
  <c r="U297" i="79"/>
  <c r="T297" i="79"/>
  <c r="S297" i="79"/>
  <c r="R297" i="79"/>
  <c r="Q297" i="79"/>
  <c r="P297" i="79"/>
  <c r="O297" i="79"/>
  <c r="X295" i="79"/>
  <c r="W295" i="79"/>
  <c r="V295" i="79"/>
  <c r="U295" i="79"/>
  <c r="T295" i="79"/>
  <c r="S295" i="79"/>
  <c r="R295" i="79"/>
  <c r="Q295" i="79"/>
  <c r="P295" i="79"/>
  <c r="O295" i="79"/>
  <c r="X294" i="79"/>
  <c r="W294" i="79"/>
  <c r="V294" i="79"/>
  <c r="U294" i="79"/>
  <c r="T294" i="79"/>
  <c r="S294" i="79"/>
  <c r="R294" i="79"/>
  <c r="Q294" i="79"/>
  <c r="P294" i="79"/>
  <c r="O294" i="79"/>
  <c r="X292" i="79"/>
  <c r="W292" i="79"/>
  <c r="V292" i="79"/>
  <c r="U292" i="79"/>
  <c r="T292" i="79"/>
  <c r="S292" i="79"/>
  <c r="R292" i="79"/>
  <c r="Q292" i="79"/>
  <c r="P292" i="79"/>
  <c r="O292" i="79"/>
  <c r="X291" i="79"/>
  <c r="W291" i="79"/>
  <c r="V291" i="79"/>
  <c r="U291" i="79"/>
  <c r="T291" i="79"/>
  <c r="S291" i="79"/>
  <c r="R291" i="79"/>
  <c r="Q291" i="79"/>
  <c r="P291" i="79"/>
  <c r="O291" i="79"/>
  <c r="X289" i="79"/>
  <c r="W289" i="79"/>
  <c r="V289" i="79"/>
  <c r="U289" i="79"/>
  <c r="T289" i="79"/>
  <c r="S289" i="79"/>
  <c r="R289" i="79"/>
  <c r="Q289" i="79"/>
  <c r="P289" i="79"/>
  <c r="O289" i="79"/>
  <c r="X288" i="79"/>
  <c r="W288" i="79"/>
  <c r="V288" i="79"/>
  <c r="U288" i="79"/>
  <c r="T288" i="79"/>
  <c r="S288" i="79"/>
  <c r="R288" i="79"/>
  <c r="Q288" i="79"/>
  <c r="P288" i="79"/>
  <c r="O288" i="79"/>
  <c r="X284" i="79"/>
  <c r="W284" i="79"/>
  <c r="V284" i="79"/>
  <c r="U284" i="79"/>
  <c r="T284" i="79"/>
  <c r="S284" i="79"/>
  <c r="R284" i="79"/>
  <c r="Q284" i="79"/>
  <c r="P284" i="79"/>
  <c r="O284" i="79"/>
  <c r="X283" i="79"/>
  <c r="W283" i="79"/>
  <c r="V283" i="79"/>
  <c r="U283" i="79"/>
  <c r="T283" i="79"/>
  <c r="S283" i="79"/>
  <c r="R283" i="79"/>
  <c r="Q283" i="79"/>
  <c r="P283" i="79"/>
  <c r="O283" i="79"/>
  <c r="X281" i="79"/>
  <c r="W281" i="79"/>
  <c r="V281" i="79"/>
  <c r="U281" i="79"/>
  <c r="T281" i="79"/>
  <c r="S281" i="79"/>
  <c r="R281" i="79"/>
  <c r="Q281" i="79"/>
  <c r="P281" i="79"/>
  <c r="O281" i="79"/>
  <c r="X280" i="79"/>
  <c r="W280" i="79"/>
  <c r="V280" i="79"/>
  <c r="U280" i="79"/>
  <c r="T280" i="79"/>
  <c r="S280" i="79"/>
  <c r="R280" i="79"/>
  <c r="Q280" i="79"/>
  <c r="P280" i="79"/>
  <c r="O280" i="79"/>
  <c r="X278" i="79"/>
  <c r="W278" i="79"/>
  <c r="V278" i="79"/>
  <c r="U278" i="79"/>
  <c r="T278" i="79"/>
  <c r="S278" i="79"/>
  <c r="R278" i="79"/>
  <c r="Q278" i="79"/>
  <c r="P278" i="79"/>
  <c r="O278" i="79"/>
  <c r="X277" i="79"/>
  <c r="W277" i="79"/>
  <c r="V277" i="79"/>
  <c r="U277" i="79"/>
  <c r="T277" i="79"/>
  <c r="S277" i="79"/>
  <c r="R277" i="79"/>
  <c r="Q277" i="79"/>
  <c r="P277" i="79"/>
  <c r="O277" i="79"/>
  <c r="X275" i="79"/>
  <c r="W275" i="79"/>
  <c r="V275" i="79"/>
  <c r="U275" i="79"/>
  <c r="T275" i="79"/>
  <c r="S275" i="79"/>
  <c r="R275" i="79"/>
  <c r="Q275" i="79"/>
  <c r="P275" i="79"/>
  <c r="O275" i="79"/>
  <c r="X274" i="79"/>
  <c r="W274" i="79"/>
  <c r="V274" i="79"/>
  <c r="U274" i="79"/>
  <c r="T274" i="79"/>
  <c r="S274" i="79"/>
  <c r="R274" i="79"/>
  <c r="Q274" i="79"/>
  <c r="P274" i="79"/>
  <c r="O274" i="79"/>
  <c r="X271" i="79"/>
  <c r="W271" i="79"/>
  <c r="V271" i="79"/>
  <c r="U271" i="79"/>
  <c r="T271" i="79"/>
  <c r="S271" i="79"/>
  <c r="R271" i="79"/>
  <c r="Q271" i="79"/>
  <c r="P271" i="79"/>
  <c r="O271" i="79"/>
  <c r="X270" i="79"/>
  <c r="W270" i="79"/>
  <c r="V270" i="79"/>
  <c r="U270" i="79"/>
  <c r="T270" i="79"/>
  <c r="S270" i="79"/>
  <c r="R270" i="79"/>
  <c r="Q270" i="79"/>
  <c r="P270" i="79"/>
  <c r="O270" i="79"/>
  <c r="X268" i="79"/>
  <c r="W268" i="79"/>
  <c r="V268" i="79"/>
  <c r="U268" i="79"/>
  <c r="T268" i="79"/>
  <c r="S268" i="79"/>
  <c r="R268" i="79"/>
  <c r="Q268" i="79"/>
  <c r="P268" i="79"/>
  <c r="O268" i="79"/>
  <c r="X267" i="79"/>
  <c r="W267" i="79"/>
  <c r="V267" i="79"/>
  <c r="U267" i="79"/>
  <c r="T267" i="79"/>
  <c r="S267" i="79"/>
  <c r="R267" i="79"/>
  <c r="Q267" i="79"/>
  <c r="P267" i="79"/>
  <c r="O267" i="79"/>
  <c r="X264" i="79"/>
  <c r="W264" i="79"/>
  <c r="V264" i="79"/>
  <c r="U264" i="79"/>
  <c r="T264" i="79"/>
  <c r="S264" i="79"/>
  <c r="R264" i="79"/>
  <c r="Q264" i="79"/>
  <c r="P264" i="79"/>
  <c r="O264" i="79"/>
  <c r="X263" i="79"/>
  <c r="W263" i="79"/>
  <c r="V263" i="79"/>
  <c r="U263" i="79"/>
  <c r="T263" i="79"/>
  <c r="S263" i="79"/>
  <c r="R263" i="79"/>
  <c r="Q263" i="79"/>
  <c r="P263" i="79"/>
  <c r="O263" i="79"/>
  <c r="X260" i="79"/>
  <c r="W260" i="79"/>
  <c r="V260" i="79"/>
  <c r="U260" i="79"/>
  <c r="T260" i="79"/>
  <c r="S260" i="79"/>
  <c r="R260" i="79"/>
  <c r="Q260" i="79"/>
  <c r="P260" i="79"/>
  <c r="O260" i="79"/>
  <c r="X259" i="79"/>
  <c r="W259" i="79"/>
  <c r="V259" i="79"/>
  <c r="U259" i="79"/>
  <c r="T259" i="79"/>
  <c r="S259" i="79"/>
  <c r="R259" i="79"/>
  <c r="Q259" i="79"/>
  <c r="P259" i="79"/>
  <c r="O259" i="79"/>
  <c r="X257" i="79"/>
  <c r="W257" i="79"/>
  <c r="V257" i="79"/>
  <c r="U257" i="79"/>
  <c r="T257" i="79"/>
  <c r="S257" i="79"/>
  <c r="R257" i="79"/>
  <c r="Q257" i="79"/>
  <c r="P257" i="79"/>
  <c r="O257" i="79"/>
  <c r="X256" i="79"/>
  <c r="W256" i="79"/>
  <c r="V256" i="79"/>
  <c r="U256" i="79"/>
  <c r="T256" i="79"/>
  <c r="S256" i="79"/>
  <c r="R256" i="79"/>
  <c r="Q256" i="79"/>
  <c r="P256" i="79"/>
  <c r="O256" i="79"/>
  <c r="X254" i="79"/>
  <c r="W254" i="79"/>
  <c r="V254" i="79"/>
  <c r="U254" i="79"/>
  <c r="T254" i="79"/>
  <c r="S254" i="79"/>
  <c r="R254" i="79"/>
  <c r="Q254" i="79"/>
  <c r="P254" i="79"/>
  <c r="O254" i="79"/>
  <c r="X253" i="79"/>
  <c r="W253" i="79"/>
  <c r="V253" i="79"/>
  <c r="U253" i="79"/>
  <c r="T253" i="79"/>
  <c r="S253" i="79"/>
  <c r="R253" i="79"/>
  <c r="Q253" i="79"/>
  <c r="P253" i="79"/>
  <c r="O253" i="79"/>
  <c r="X250" i="79"/>
  <c r="W250" i="79"/>
  <c r="V250" i="79"/>
  <c r="U250" i="79"/>
  <c r="T250" i="79"/>
  <c r="S250" i="79"/>
  <c r="R250" i="79"/>
  <c r="Q250" i="79"/>
  <c r="P250" i="79"/>
  <c r="O250" i="79"/>
  <c r="X249" i="79"/>
  <c r="W249" i="79"/>
  <c r="V249" i="79"/>
  <c r="U249" i="79"/>
  <c r="T249" i="79"/>
  <c r="S249" i="79"/>
  <c r="R249" i="79"/>
  <c r="Q249" i="79"/>
  <c r="P249" i="79"/>
  <c r="O249" i="79"/>
  <c r="X247" i="79"/>
  <c r="W247" i="79"/>
  <c r="V247" i="79"/>
  <c r="U247" i="79"/>
  <c r="T247" i="79"/>
  <c r="S247" i="79"/>
  <c r="R247" i="79"/>
  <c r="Q247" i="79"/>
  <c r="P247" i="79"/>
  <c r="O247" i="79"/>
  <c r="X246" i="79"/>
  <c r="W246" i="79"/>
  <c r="V246" i="79"/>
  <c r="U246" i="79"/>
  <c r="T246" i="79"/>
  <c r="S246" i="79"/>
  <c r="R246" i="79"/>
  <c r="Q246" i="79"/>
  <c r="P246" i="79"/>
  <c r="O246" i="79"/>
  <c r="X244" i="79"/>
  <c r="W244" i="79"/>
  <c r="V244" i="79"/>
  <c r="U244" i="79"/>
  <c r="T244" i="79"/>
  <c r="S244" i="79"/>
  <c r="R244" i="79"/>
  <c r="Q244" i="79"/>
  <c r="P244" i="79"/>
  <c r="O244" i="79"/>
  <c r="X243" i="79"/>
  <c r="W243" i="79"/>
  <c r="V243" i="79"/>
  <c r="U243" i="79"/>
  <c r="T243" i="79"/>
  <c r="S243" i="79"/>
  <c r="R243" i="79"/>
  <c r="Q243" i="79"/>
  <c r="P243" i="79"/>
  <c r="O243" i="79"/>
  <c r="X241" i="79"/>
  <c r="W241" i="79"/>
  <c r="V241" i="79"/>
  <c r="U241" i="79"/>
  <c r="T241" i="79"/>
  <c r="S241" i="79"/>
  <c r="R241" i="79"/>
  <c r="Q241" i="79"/>
  <c r="P241" i="79"/>
  <c r="O241" i="79"/>
  <c r="X240" i="79"/>
  <c r="W240" i="79"/>
  <c r="V240" i="79"/>
  <c r="U240" i="79"/>
  <c r="T240" i="79"/>
  <c r="S240" i="79"/>
  <c r="R240" i="79"/>
  <c r="Q240" i="79"/>
  <c r="P240" i="79"/>
  <c r="O240" i="79"/>
  <c r="X238" i="79"/>
  <c r="W238" i="79"/>
  <c r="V238" i="79"/>
  <c r="U238" i="79"/>
  <c r="T238" i="79"/>
  <c r="S238" i="79"/>
  <c r="R238" i="79"/>
  <c r="Q238" i="79"/>
  <c r="P238" i="79"/>
  <c r="O238" i="79"/>
  <c r="X237" i="79"/>
  <c r="W237" i="79"/>
  <c r="V237" i="79"/>
  <c r="U237" i="79"/>
  <c r="T237" i="79"/>
  <c r="S237" i="79"/>
  <c r="R237" i="79"/>
  <c r="Q237" i="79"/>
  <c r="P237" i="79"/>
  <c r="O237" i="79"/>
  <c r="X234" i="79"/>
  <c r="W234" i="79"/>
  <c r="V234" i="79"/>
  <c r="U234" i="79"/>
  <c r="T234" i="79"/>
  <c r="S234" i="79"/>
  <c r="R234" i="79"/>
  <c r="Q234" i="79"/>
  <c r="P234" i="79"/>
  <c r="O234" i="79"/>
  <c r="X233" i="79"/>
  <c r="W233" i="79"/>
  <c r="V233" i="79"/>
  <c r="U233" i="79"/>
  <c r="T233" i="79"/>
  <c r="S233" i="79"/>
  <c r="R233" i="79"/>
  <c r="Q233" i="79"/>
  <c r="P233" i="79"/>
  <c r="O233" i="79"/>
  <c r="X231" i="79"/>
  <c r="W231" i="79"/>
  <c r="V231" i="79"/>
  <c r="U231" i="79"/>
  <c r="T231" i="79"/>
  <c r="S231" i="79"/>
  <c r="R231" i="79"/>
  <c r="Q231" i="79"/>
  <c r="P231" i="79"/>
  <c r="O231" i="79"/>
  <c r="X230" i="79"/>
  <c r="W230" i="79"/>
  <c r="V230" i="79"/>
  <c r="U230" i="79"/>
  <c r="T230" i="79"/>
  <c r="S230" i="79"/>
  <c r="R230" i="79"/>
  <c r="Q230" i="79"/>
  <c r="P230" i="79"/>
  <c r="O230" i="79"/>
  <c r="X228" i="79"/>
  <c r="W228" i="79"/>
  <c r="V228" i="79"/>
  <c r="U228" i="79"/>
  <c r="T228" i="79"/>
  <c r="S228" i="79"/>
  <c r="R228" i="79"/>
  <c r="Q228" i="79"/>
  <c r="P228" i="79"/>
  <c r="O228" i="79"/>
  <c r="X227" i="79"/>
  <c r="W227" i="79"/>
  <c r="V227" i="79"/>
  <c r="U227" i="79"/>
  <c r="T227" i="79"/>
  <c r="S227" i="79"/>
  <c r="R227" i="79"/>
  <c r="Q227" i="79"/>
  <c r="P227" i="79"/>
  <c r="O227" i="79"/>
  <c r="X225" i="79"/>
  <c r="W225" i="79"/>
  <c r="V225" i="79"/>
  <c r="U225" i="79"/>
  <c r="T225" i="79"/>
  <c r="S225" i="79"/>
  <c r="R225" i="79"/>
  <c r="Q225" i="79"/>
  <c r="P225" i="79"/>
  <c r="O225" i="79"/>
  <c r="X224" i="79"/>
  <c r="W224" i="79"/>
  <c r="V224" i="79"/>
  <c r="U224" i="79"/>
  <c r="T224" i="79"/>
  <c r="S224" i="79"/>
  <c r="R224" i="79"/>
  <c r="Q224" i="79"/>
  <c r="P224" i="79"/>
  <c r="O224" i="79"/>
  <c r="M330" i="79"/>
  <c r="L330" i="79"/>
  <c r="K330" i="79"/>
  <c r="J330" i="79"/>
  <c r="I330" i="79"/>
  <c r="H330" i="79"/>
  <c r="G330" i="79"/>
  <c r="F330" i="79"/>
  <c r="E330" i="79"/>
  <c r="D330" i="79"/>
  <c r="M329" i="79"/>
  <c r="L329" i="79"/>
  <c r="K329" i="79"/>
  <c r="J329" i="79"/>
  <c r="I329" i="79"/>
  <c r="H329" i="79"/>
  <c r="G329" i="79"/>
  <c r="F329" i="79"/>
  <c r="E329" i="79"/>
  <c r="D329" i="79"/>
  <c r="M327" i="79"/>
  <c r="L327" i="79"/>
  <c r="K327" i="79"/>
  <c r="J327" i="79"/>
  <c r="I327" i="79"/>
  <c r="H327" i="79"/>
  <c r="G327" i="79"/>
  <c r="F327" i="79"/>
  <c r="E327" i="79"/>
  <c r="D327" i="79"/>
  <c r="M326" i="79"/>
  <c r="L326" i="79"/>
  <c r="K326" i="79"/>
  <c r="J326" i="79"/>
  <c r="I326" i="79"/>
  <c r="H326" i="79"/>
  <c r="G326" i="79"/>
  <c r="F326" i="79"/>
  <c r="E326" i="79"/>
  <c r="D326" i="79"/>
  <c r="M323" i="79"/>
  <c r="L323" i="79"/>
  <c r="K323" i="79"/>
  <c r="J323" i="79"/>
  <c r="I323" i="79"/>
  <c r="H323" i="79"/>
  <c r="G323" i="79"/>
  <c r="F323" i="79"/>
  <c r="E323" i="79"/>
  <c r="D323" i="79"/>
  <c r="M322" i="79"/>
  <c r="L322" i="79"/>
  <c r="K322" i="79"/>
  <c r="J322" i="79"/>
  <c r="I322" i="79"/>
  <c r="H322" i="79"/>
  <c r="G322" i="79"/>
  <c r="F322" i="79"/>
  <c r="E322" i="79"/>
  <c r="D322" i="79"/>
  <c r="M320" i="79"/>
  <c r="L320" i="79"/>
  <c r="K320" i="79"/>
  <c r="J320" i="79"/>
  <c r="I320" i="79"/>
  <c r="H320" i="79"/>
  <c r="G320" i="79"/>
  <c r="F320" i="79"/>
  <c r="E320" i="79"/>
  <c r="D320" i="79"/>
  <c r="M319" i="79"/>
  <c r="L319" i="79"/>
  <c r="K319" i="79"/>
  <c r="J319" i="79"/>
  <c r="I319" i="79"/>
  <c r="H319" i="79"/>
  <c r="G319" i="79"/>
  <c r="F319" i="79"/>
  <c r="E319" i="79"/>
  <c r="D319" i="79"/>
  <c r="M317" i="79"/>
  <c r="L317" i="79"/>
  <c r="K317" i="79"/>
  <c r="J317" i="79"/>
  <c r="I317" i="79"/>
  <c r="H317" i="79"/>
  <c r="G317" i="79"/>
  <c r="F317" i="79"/>
  <c r="E317" i="79"/>
  <c r="D317" i="79"/>
  <c r="M316" i="79"/>
  <c r="L316" i="79"/>
  <c r="K316" i="79"/>
  <c r="J316" i="79"/>
  <c r="I316" i="79"/>
  <c r="H316" i="79"/>
  <c r="G316" i="79"/>
  <c r="F316" i="79"/>
  <c r="E316" i="79"/>
  <c r="D316" i="79"/>
  <c r="M314" i="79"/>
  <c r="L314" i="79"/>
  <c r="K314" i="79"/>
  <c r="J314" i="79"/>
  <c r="I314" i="79"/>
  <c r="H314" i="79"/>
  <c r="G314" i="79"/>
  <c r="F314" i="79"/>
  <c r="E314" i="79"/>
  <c r="D314" i="79"/>
  <c r="M313" i="79"/>
  <c r="L313" i="79"/>
  <c r="K313" i="79"/>
  <c r="J313" i="79"/>
  <c r="I313" i="79"/>
  <c r="H313" i="79"/>
  <c r="G313" i="79"/>
  <c r="F313" i="79"/>
  <c r="E313" i="79"/>
  <c r="D313" i="79"/>
  <c r="M311" i="79"/>
  <c r="L311" i="79"/>
  <c r="K311" i="79"/>
  <c r="J311" i="79"/>
  <c r="I311" i="79"/>
  <c r="H311" i="79"/>
  <c r="G311" i="79"/>
  <c r="F311" i="79"/>
  <c r="E311" i="79"/>
  <c r="D311" i="79"/>
  <c r="M310" i="79"/>
  <c r="L310" i="79"/>
  <c r="K310" i="79"/>
  <c r="J310" i="79"/>
  <c r="I310" i="79"/>
  <c r="H310" i="79"/>
  <c r="G310" i="79"/>
  <c r="F310" i="79"/>
  <c r="E310" i="79"/>
  <c r="D310" i="79"/>
  <c r="M308" i="79"/>
  <c r="L308" i="79"/>
  <c r="K308" i="79"/>
  <c r="J308" i="79"/>
  <c r="I308" i="79"/>
  <c r="H308" i="79"/>
  <c r="G308" i="79"/>
  <c r="F308" i="79"/>
  <c r="E308" i="79"/>
  <c r="D308" i="79"/>
  <c r="M307" i="79"/>
  <c r="L307" i="79"/>
  <c r="K307" i="79"/>
  <c r="J307" i="79"/>
  <c r="I307" i="79"/>
  <c r="H307" i="79"/>
  <c r="G307" i="79"/>
  <c r="F307" i="79"/>
  <c r="E307" i="79"/>
  <c r="D307" i="79"/>
  <c r="M305" i="79"/>
  <c r="L305" i="79"/>
  <c r="K305" i="79"/>
  <c r="J305" i="79"/>
  <c r="I305" i="79"/>
  <c r="H305" i="79"/>
  <c r="G305" i="79"/>
  <c r="F305" i="79"/>
  <c r="E305" i="79"/>
  <c r="D305" i="79"/>
  <c r="M304" i="79"/>
  <c r="L304" i="79"/>
  <c r="K304" i="79"/>
  <c r="J304" i="79"/>
  <c r="I304" i="79"/>
  <c r="H304" i="79"/>
  <c r="G304" i="79"/>
  <c r="F304" i="79"/>
  <c r="E304" i="79"/>
  <c r="D304" i="79"/>
  <c r="M302" i="79"/>
  <c r="L302" i="79"/>
  <c r="K302" i="79"/>
  <c r="J302" i="79"/>
  <c r="I302" i="79"/>
  <c r="H302" i="79"/>
  <c r="G302" i="79"/>
  <c r="F302" i="79"/>
  <c r="E302" i="79"/>
  <c r="D302" i="79"/>
  <c r="M301" i="79"/>
  <c r="L301" i="79"/>
  <c r="K301" i="79"/>
  <c r="J301" i="79"/>
  <c r="I301" i="79"/>
  <c r="H301" i="79"/>
  <c r="G301" i="79"/>
  <c r="F301" i="79"/>
  <c r="E301" i="79"/>
  <c r="D301" i="79"/>
  <c r="M298" i="79"/>
  <c r="L298" i="79"/>
  <c r="K298" i="79"/>
  <c r="J298" i="79"/>
  <c r="I298" i="79"/>
  <c r="H298" i="79"/>
  <c r="G298" i="79"/>
  <c r="F298" i="79"/>
  <c r="E298" i="79"/>
  <c r="D298" i="79"/>
  <c r="M297" i="79"/>
  <c r="L297" i="79"/>
  <c r="K297" i="79"/>
  <c r="J297" i="79"/>
  <c r="I297" i="79"/>
  <c r="H297" i="79"/>
  <c r="G297" i="79"/>
  <c r="F297" i="79"/>
  <c r="E297" i="79"/>
  <c r="D297" i="79"/>
  <c r="M295" i="79"/>
  <c r="L295" i="79"/>
  <c r="K295" i="79"/>
  <c r="J295" i="79"/>
  <c r="I295" i="79"/>
  <c r="H295" i="79"/>
  <c r="G295" i="79"/>
  <c r="F295" i="79"/>
  <c r="E295" i="79"/>
  <c r="D295" i="79"/>
  <c r="M294" i="79"/>
  <c r="L294" i="79"/>
  <c r="K294" i="79"/>
  <c r="J294" i="79"/>
  <c r="I294" i="79"/>
  <c r="H294" i="79"/>
  <c r="G294" i="79"/>
  <c r="F294" i="79"/>
  <c r="E294" i="79"/>
  <c r="D294" i="79"/>
  <c r="M292" i="79"/>
  <c r="L292" i="79"/>
  <c r="K292" i="79"/>
  <c r="J292" i="79"/>
  <c r="I292" i="79"/>
  <c r="H292" i="79"/>
  <c r="G292" i="79"/>
  <c r="F292" i="79"/>
  <c r="E292" i="79"/>
  <c r="D292" i="79"/>
  <c r="M291" i="79"/>
  <c r="L291" i="79"/>
  <c r="K291" i="79"/>
  <c r="J291" i="79"/>
  <c r="I291" i="79"/>
  <c r="H291" i="79"/>
  <c r="G291" i="79"/>
  <c r="F291" i="79"/>
  <c r="E291" i="79"/>
  <c r="D291" i="79"/>
  <c r="M289" i="79"/>
  <c r="L289" i="79"/>
  <c r="K289" i="79"/>
  <c r="J289" i="79"/>
  <c r="I289" i="79"/>
  <c r="H289" i="79"/>
  <c r="G289" i="79"/>
  <c r="F289" i="79"/>
  <c r="E289" i="79"/>
  <c r="D289" i="79"/>
  <c r="M288" i="79"/>
  <c r="L288" i="79"/>
  <c r="K288" i="79"/>
  <c r="J288" i="79"/>
  <c r="I288" i="79"/>
  <c r="H288" i="79"/>
  <c r="G288" i="79"/>
  <c r="F288" i="79"/>
  <c r="E288" i="79"/>
  <c r="D288" i="79"/>
  <c r="M284" i="79"/>
  <c r="L284" i="79"/>
  <c r="K284" i="79"/>
  <c r="J284" i="79"/>
  <c r="I284" i="79"/>
  <c r="H284" i="79"/>
  <c r="G284" i="79"/>
  <c r="F284" i="79"/>
  <c r="E284" i="79"/>
  <c r="D284" i="79"/>
  <c r="M283" i="79"/>
  <c r="L283" i="79"/>
  <c r="K283" i="79"/>
  <c r="J283" i="79"/>
  <c r="I283" i="79"/>
  <c r="H283" i="79"/>
  <c r="G283" i="79"/>
  <c r="F283" i="79"/>
  <c r="E283" i="79"/>
  <c r="D283" i="79"/>
  <c r="M281" i="79"/>
  <c r="L281" i="79"/>
  <c r="K281" i="79"/>
  <c r="J281" i="79"/>
  <c r="I281" i="79"/>
  <c r="H281" i="79"/>
  <c r="G281" i="79"/>
  <c r="F281" i="79"/>
  <c r="E281" i="79"/>
  <c r="D281" i="79"/>
  <c r="M280" i="79"/>
  <c r="L280" i="79"/>
  <c r="K280" i="79"/>
  <c r="J280" i="79"/>
  <c r="I280" i="79"/>
  <c r="H280" i="79"/>
  <c r="G280" i="79"/>
  <c r="F280" i="79"/>
  <c r="E280" i="79"/>
  <c r="D280" i="79"/>
  <c r="M278" i="79"/>
  <c r="L278" i="79"/>
  <c r="K278" i="79"/>
  <c r="J278" i="79"/>
  <c r="I278" i="79"/>
  <c r="H278" i="79"/>
  <c r="G278" i="79"/>
  <c r="F278" i="79"/>
  <c r="E278" i="79"/>
  <c r="D278" i="79"/>
  <c r="M277" i="79"/>
  <c r="L277" i="79"/>
  <c r="K277" i="79"/>
  <c r="J277" i="79"/>
  <c r="I277" i="79"/>
  <c r="H277" i="79"/>
  <c r="G277" i="79"/>
  <c r="F277" i="79"/>
  <c r="E277" i="79"/>
  <c r="D277" i="79"/>
  <c r="M275" i="79"/>
  <c r="L275" i="79"/>
  <c r="K275" i="79"/>
  <c r="J275" i="79"/>
  <c r="I275" i="79"/>
  <c r="H275" i="79"/>
  <c r="G275" i="79"/>
  <c r="F275" i="79"/>
  <c r="E275" i="79"/>
  <c r="D275" i="79"/>
  <c r="M274" i="79"/>
  <c r="L274" i="79"/>
  <c r="K274" i="79"/>
  <c r="J274" i="79"/>
  <c r="I274" i="79"/>
  <c r="H274" i="79"/>
  <c r="G274" i="79"/>
  <c r="F274" i="79"/>
  <c r="E274" i="79"/>
  <c r="D274" i="79"/>
  <c r="M271" i="79"/>
  <c r="L271" i="79"/>
  <c r="K271" i="79"/>
  <c r="J271" i="79"/>
  <c r="I271" i="79"/>
  <c r="H271" i="79"/>
  <c r="G271" i="79"/>
  <c r="F271" i="79"/>
  <c r="E271" i="79"/>
  <c r="D271" i="79"/>
  <c r="M270" i="79"/>
  <c r="L270" i="79"/>
  <c r="K270" i="79"/>
  <c r="J270" i="79"/>
  <c r="I270" i="79"/>
  <c r="H270" i="79"/>
  <c r="G270" i="79"/>
  <c r="F270" i="79"/>
  <c r="E270" i="79"/>
  <c r="D270" i="79"/>
  <c r="M268" i="79"/>
  <c r="L268" i="79"/>
  <c r="K268" i="79"/>
  <c r="J268" i="79"/>
  <c r="I268" i="79"/>
  <c r="H268" i="79"/>
  <c r="G268" i="79"/>
  <c r="F268" i="79"/>
  <c r="E268" i="79"/>
  <c r="D268" i="79"/>
  <c r="M267" i="79"/>
  <c r="L267" i="79"/>
  <c r="K267" i="79"/>
  <c r="J267" i="79"/>
  <c r="I267" i="79"/>
  <c r="H267" i="79"/>
  <c r="G267" i="79"/>
  <c r="F267" i="79"/>
  <c r="E267" i="79"/>
  <c r="D267" i="79"/>
  <c r="M264" i="79"/>
  <c r="L264" i="79"/>
  <c r="K264" i="79"/>
  <c r="J264" i="79"/>
  <c r="I264" i="79"/>
  <c r="H264" i="79"/>
  <c r="G264" i="79"/>
  <c r="F264" i="79"/>
  <c r="E264" i="79"/>
  <c r="D264" i="79"/>
  <c r="M263" i="79"/>
  <c r="L263" i="79"/>
  <c r="K263" i="79"/>
  <c r="J263" i="79"/>
  <c r="I263" i="79"/>
  <c r="H263" i="79"/>
  <c r="G263" i="79"/>
  <c r="F263" i="79"/>
  <c r="E263" i="79"/>
  <c r="D263" i="79"/>
  <c r="M260" i="79"/>
  <c r="L260" i="79"/>
  <c r="K260" i="79"/>
  <c r="J260" i="79"/>
  <c r="I260" i="79"/>
  <c r="H260" i="79"/>
  <c r="G260" i="79"/>
  <c r="F260" i="79"/>
  <c r="E260" i="79"/>
  <c r="D260" i="79"/>
  <c r="M259" i="79"/>
  <c r="L259" i="79"/>
  <c r="K259" i="79"/>
  <c r="J259" i="79"/>
  <c r="I259" i="79"/>
  <c r="H259" i="79"/>
  <c r="G259" i="79"/>
  <c r="F259" i="79"/>
  <c r="E259" i="79"/>
  <c r="D259" i="79"/>
  <c r="M257" i="79"/>
  <c r="L257" i="79"/>
  <c r="K257" i="79"/>
  <c r="J257" i="79"/>
  <c r="I257" i="79"/>
  <c r="H257" i="79"/>
  <c r="G257" i="79"/>
  <c r="F257" i="79"/>
  <c r="E257" i="79"/>
  <c r="D257" i="79"/>
  <c r="M256" i="79"/>
  <c r="L256" i="79"/>
  <c r="K256" i="79"/>
  <c r="J256" i="79"/>
  <c r="I256" i="79"/>
  <c r="H256" i="79"/>
  <c r="G256" i="79"/>
  <c r="F256" i="79"/>
  <c r="E256" i="79"/>
  <c r="D256" i="79"/>
  <c r="M254" i="79"/>
  <c r="L254" i="79"/>
  <c r="K254" i="79"/>
  <c r="J254" i="79"/>
  <c r="I254" i="79"/>
  <c r="H254" i="79"/>
  <c r="G254" i="79"/>
  <c r="F254" i="79"/>
  <c r="E254" i="79"/>
  <c r="D254" i="79"/>
  <c r="M253" i="79"/>
  <c r="L253" i="79"/>
  <c r="K253" i="79"/>
  <c r="J253" i="79"/>
  <c r="I253" i="79"/>
  <c r="H253" i="79"/>
  <c r="G253" i="79"/>
  <c r="F253" i="79"/>
  <c r="E253" i="79"/>
  <c r="D253" i="79"/>
  <c r="M250" i="79"/>
  <c r="L250" i="79"/>
  <c r="K250" i="79"/>
  <c r="J250" i="79"/>
  <c r="I250" i="79"/>
  <c r="H250" i="79"/>
  <c r="G250" i="79"/>
  <c r="F250" i="79"/>
  <c r="E250" i="79"/>
  <c r="D250" i="79"/>
  <c r="M249" i="79"/>
  <c r="L249" i="79"/>
  <c r="K249" i="79"/>
  <c r="J249" i="79"/>
  <c r="I249" i="79"/>
  <c r="H249" i="79"/>
  <c r="G249" i="79"/>
  <c r="F249" i="79"/>
  <c r="E249" i="79"/>
  <c r="D249" i="79"/>
  <c r="M247" i="79"/>
  <c r="L247" i="79"/>
  <c r="K247" i="79"/>
  <c r="J247" i="79"/>
  <c r="I247" i="79"/>
  <c r="H247" i="79"/>
  <c r="G247" i="79"/>
  <c r="F247" i="79"/>
  <c r="E247" i="79"/>
  <c r="D247" i="79"/>
  <c r="M246" i="79"/>
  <c r="L246" i="79"/>
  <c r="K246" i="79"/>
  <c r="J246" i="79"/>
  <c r="I246" i="79"/>
  <c r="H246" i="79"/>
  <c r="G246" i="79"/>
  <c r="F246" i="79"/>
  <c r="E246" i="79"/>
  <c r="D246" i="79"/>
  <c r="M244" i="79"/>
  <c r="L244" i="79"/>
  <c r="K244" i="79"/>
  <c r="J244" i="79"/>
  <c r="I244" i="79"/>
  <c r="H244" i="79"/>
  <c r="G244" i="79"/>
  <c r="F244" i="79"/>
  <c r="E244" i="79"/>
  <c r="D244" i="79"/>
  <c r="M243" i="79"/>
  <c r="L243" i="79"/>
  <c r="K243" i="79"/>
  <c r="J243" i="79"/>
  <c r="I243" i="79"/>
  <c r="H243" i="79"/>
  <c r="G243" i="79"/>
  <c r="F243" i="79"/>
  <c r="E243" i="79"/>
  <c r="D243" i="79"/>
  <c r="M241" i="79"/>
  <c r="L241" i="79"/>
  <c r="K241" i="79"/>
  <c r="J241" i="79"/>
  <c r="I241" i="79"/>
  <c r="H241" i="79"/>
  <c r="G241" i="79"/>
  <c r="F241" i="79"/>
  <c r="E241" i="79"/>
  <c r="D241" i="79"/>
  <c r="M240" i="79"/>
  <c r="L240" i="79"/>
  <c r="K240" i="79"/>
  <c r="J240" i="79"/>
  <c r="I240" i="79"/>
  <c r="H240" i="79"/>
  <c r="G240" i="79"/>
  <c r="F240" i="79"/>
  <c r="E240" i="79"/>
  <c r="D240" i="79"/>
  <c r="M238" i="79"/>
  <c r="L238" i="79"/>
  <c r="K238" i="79"/>
  <c r="J238" i="79"/>
  <c r="I238" i="79"/>
  <c r="H238" i="79"/>
  <c r="G238" i="79"/>
  <c r="F238" i="79"/>
  <c r="E238" i="79"/>
  <c r="D238" i="79"/>
  <c r="M237" i="79"/>
  <c r="L237" i="79"/>
  <c r="K237" i="79"/>
  <c r="J237" i="79"/>
  <c r="I237" i="79"/>
  <c r="H237" i="79"/>
  <c r="G237" i="79"/>
  <c r="F237" i="79"/>
  <c r="E237" i="79"/>
  <c r="D237" i="79"/>
  <c r="M234" i="79"/>
  <c r="L234" i="79"/>
  <c r="K234" i="79"/>
  <c r="J234" i="79"/>
  <c r="I234" i="79"/>
  <c r="H234" i="79"/>
  <c r="G234" i="79"/>
  <c r="F234" i="79"/>
  <c r="E234" i="79"/>
  <c r="D234" i="79"/>
  <c r="M233" i="79"/>
  <c r="L233" i="79"/>
  <c r="K233" i="79"/>
  <c r="J233" i="79"/>
  <c r="I233" i="79"/>
  <c r="H233" i="79"/>
  <c r="G233" i="79"/>
  <c r="F233" i="79"/>
  <c r="E233" i="79"/>
  <c r="D233" i="79"/>
  <c r="M231" i="79"/>
  <c r="L231" i="79"/>
  <c r="K231" i="79"/>
  <c r="J231" i="79"/>
  <c r="I231" i="79"/>
  <c r="H231" i="79"/>
  <c r="G231" i="79"/>
  <c r="F231" i="79"/>
  <c r="E231" i="79"/>
  <c r="D231" i="79"/>
  <c r="M230" i="79"/>
  <c r="L230" i="79"/>
  <c r="K230" i="79"/>
  <c r="J230" i="79"/>
  <c r="I230" i="79"/>
  <c r="H230" i="79"/>
  <c r="G230" i="79"/>
  <c r="F230" i="79"/>
  <c r="E230" i="79"/>
  <c r="D230" i="79"/>
  <c r="M228" i="79"/>
  <c r="L228" i="79"/>
  <c r="K228" i="79"/>
  <c r="J228" i="79"/>
  <c r="I228" i="79"/>
  <c r="H228" i="79"/>
  <c r="G228" i="79"/>
  <c r="F228" i="79"/>
  <c r="E228" i="79"/>
  <c r="D228" i="79"/>
  <c r="M227" i="79"/>
  <c r="L227" i="79"/>
  <c r="K227" i="79"/>
  <c r="J227" i="79"/>
  <c r="I227" i="79"/>
  <c r="H227" i="79"/>
  <c r="G227" i="79"/>
  <c r="F227" i="79"/>
  <c r="E227" i="79"/>
  <c r="D227" i="79"/>
  <c r="M225" i="79"/>
  <c r="L225" i="79"/>
  <c r="K225" i="79"/>
  <c r="J225" i="79"/>
  <c r="I225" i="79"/>
  <c r="H225" i="79"/>
  <c r="G225" i="79"/>
  <c r="F225" i="79"/>
  <c r="E225" i="79"/>
  <c r="D225" i="79"/>
  <c r="M224" i="79"/>
  <c r="L224" i="79"/>
  <c r="K224" i="79"/>
  <c r="J224" i="79"/>
  <c r="I224" i="79"/>
  <c r="H224" i="79"/>
  <c r="G224" i="79"/>
  <c r="F224" i="79"/>
  <c r="E224" i="79"/>
  <c r="D224" i="79"/>
  <c r="X222" i="79"/>
  <c r="W222" i="79"/>
  <c r="V222" i="79"/>
  <c r="U222" i="79"/>
  <c r="T222" i="79"/>
  <c r="S222" i="79"/>
  <c r="R222" i="79"/>
  <c r="Q222" i="79"/>
  <c r="P222" i="79"/>
  <c r="X221" i="79"/>
  <c r="W221" i="79"/>
  <c r="V221" i="79"/>
  <c r="U221" i="79"/>
  <c r="T221" i="79"/>
  <c r="S221" i="79"/>
  <c r="R221" i="79"/>
  <c r="Q221" i="79"/>
  <c r="P221" i="79"/>
  <c r="O222" i="79"/>
  <c r="O221" i="79"/>
  <c r="M222" i="79"/>
  <c r="L222" i="79"/>
  <c r="K222" i="79"/>
  <c r="J222" i="79"/>
  <c r="I222" i="79"/>
  <c r="H222" i="79"/>
  <c r="G222" i="79"/>
  <c r="F222" i="79"/>
  <c r="E222" i="79"/>
  <c r="M221" i="79"/>
  <c r="L221" i="79"/>
  <c r="K221" i="79"/>
  <c r="J221" i="79"/>
  <c r="I221" i="79"/>
  <c r="H221" i="79"/>
  <c r="G221" i="79"/>
  <c r="F221" i="79"/>
  <c r="E221" i="79"/>
  <c r="D222" i="79"/>
  <c r="D221" i="79"/>
  <c r="X193" i="79"/>
  <c r="W193" i="79"/>
  <c r="V193" i="79"/>
  <c r="U193" i="79"/>
  <c r="T193" i="79"/>
  <c r="S193" i="79"/>
  <c r="R193" i="79"/>
  <c r="Q193" i="79"/>
  <c r="P193" i="79"/>
  <c r="O193" i="79"/>
  <c r="X192" i="79"/>
  <c r="W192" i="79"/>
  <c r="V192" i="79"/>
  <c r="U192" i="79"/>
  <c r="T192" i="79"/>
  <c r="S192" i="79"/>
  <c r="R192" i="79"/>
  <c r="Q192" i="79"/>
  <c r="P192" i="79"/>
  <c r="O192" i="79"/>
  <c r="X190" i="79"/>
  <c r="W190" i="79"/>
  <c r="V190" i="79"/>
  <c r="U190" i="79"/>
  <c r="T190" i="79"/>
  <c r="S190" i="79"/>
  <c r="R190" i="79"/>
  <c r="Q190" i="79"/>
  <c r="P190" i="79"/>
  <c r="O190" i="79"/>
  <c r="X189" i="79"/>
  <c r="W189" i="79"/>
  <c r="V189" i="79"/>
  <c r="U189" i="79"/>
  <c r="T189" i="79"/>
  <c r="S189" i="79"/>
  <c r="R189" i="79"/>
  <c r="Q189" i="79"/>
  <c r="P189" i="79"/>
  <c r="O189" i="79"/>
  <c r="X187" i="79"/>
  <c r="W187" i="79"/>
  <c r="V187" i="79"/>
  <c r="U187" i="79"/>
  <c r="T187" i="79"/>
  <c r="S187" i="79"/>
  <c r="R187" i="79"/>
  <c r="Q187" i="79"/>
  <c r="P187" i="79"/>
  <c r="O187" i="79"/>
  <c r="X186" i="79"/>
  <c r="W186" i="79"/>
  <c r="V186" i="79"/>
  <c r="U186" i="79"/>
  <c r="T186" i="79"/>
  <c r="S186" i="79"/>
  <c r="R186" i="79"/>
  <c r="Q186" i="79"/>
  <c r="P186" i="79"/>
  <c r="O186" i="79"/>
  <c r="X184" i="79"/>
  <c r="W184" i="79"/>
  <c r="V184" i="79"/>
  <c r="U184" i="79"/>
  <c r="T184" i="79"/>
  <c r="S184" i="79"/>
  <c r="R184" i="79"/>
  <c r="Q184" i="79"/>
  <c r="P184" i="79"/>
  <c r="O184" i="79"/>
  <c r="X183" i="79"/>
  <c r="W183" i="79"/>
  <c r="V183" i="79"/>
  <c r="U183" i="79"/>
  <c r="T183" i="79"/>
  <c r="S183" i="79"/>
  <c r="R183" i="79"/>
  <c r="Q183" i="79"/>
  <c r="P183" i="79"/>
  <c r="O183" i="79"/>
  <c r="X181" i="79"/>
  <c r="W181" i="79"/>
  <c r="V181" i="79"/>
  <c r="U181" i="79"/>
  <c r="T181" i="79"/>
  <c r="S181" i="79"/>
  <c r="R181" i="79"/>
  <c r="Q181" i="79"/>
  <c r="P181" i="79"/>
  <c r="O181" i="79"/>
  <c r="X180" i="79"/>
  <c r="W180" i="79"/>
  <c r="V180" i="79"/>
  <c r="U180" i="79"/>
  <c r="T180" i="79"/>
  <c r="S180" i="79"/>
  <c r="R180" i="79"/>
  <c r="Q180" i="79"/>
  <c r="P180" i="79"/>
  <c r="O180" i="79"/>
  <c r="X178" i="79"/>
  <c r="W178" i="79"/>
  <c r="V178" i="79"/>
  <c r="U178" i="79"/>
  <c r="T178" i="79"/>
  <c r="S178" i="79"/>
  <c r="R178" i="79"/>
  <c r="Q178" i="79"/>
  <c r="P178" i="79"/>
  <c r="O178" i="79"/>
  <c r="X177" i="79"/>
  <c r="W177" i="79"/>
  <c r="V177" i="79"/>
  <c r="U177" i="79"/>
  <c r="T177" i="79"/>
  <c r="S177" i="79"/>
  <c r="R177" i="79"/>
  <c r="Q177" i="79"/>
  <c r="P177" i="79"/>
  <c r="O177" i="79"/>
  <c r="X175" i="79"/>
  <c r="W175" i="79"/>
  <c r="V175" i="79"/>
  <c r="U175" i="79"/>
  <c r="T175" i="79"/>
  <c r="S175" i="79"/>
  <c r="R175" i="79"/>
  <c r="Q175" i="79"/>
  <c r="P175" i="79"/>
  <c r="O175" i="79"/>
  <c r="X174" i="79"/>
  <c r="W174" i="79"/>
  <c r="V174" i="79"/>
  <c r="U174" i="79"/>
  <c r="T174" i="79"/>
  <c r="S174" i="79"/>
  <c r="R174" i="79"/>
  <c r="Q174" i="79"/>
  <c r="P174" i="79"/>
  <c r="O174" i="79"/>
  <c r="X172" i="79"/>
  <c r="W172" i="79"/>
  <c r="V172" i="79"/>
  <c r="U172" i="79"/>
  <c r="T172" i="79"/>
  <c r="S172" i="79"/>
  <c r="R172" i="79"/>
  <c r="Q172" i="79"/>
  <c r="P172" i="79"/>
  <c r="O172" i="79"/>
  <c r="X171" i="79"/>
  <c r="W171" i="79"/>
  <c r="V171" i="79"/>
  <c r="U171" i="79"/>
  <c r="T171" i="79"/>
  <c r="S171" i="79"/>
  <c r="R171" i="79"/>
  <c r="Q171" i="79"/>
  <c r="P171" i="79"/>
  <c r="O171" i="79"/>
  <c r="X169" i="79"/>
  <c r="W169" i="79"/>
  <c r="V169" i="79"/>
  <c r="U169" i="79"/>
  <c r="T169" i="79"/>
  <c r="S169" i="79"/>
  <c r="R169" i="79"/>
  <c r="Q169" i="79"/>
  <c r="P169" i="79"/>
  <c r="O169" i="79"/>
  <c r="X168" i="79"/>
  <c r="W168" i="79"/>
  <c r="V168" i="79"/>
  <c r="U168" i="79"/>
  <c r="T168" i="79"/>
  <c r="S168" i="79"/>
  <c r="R168" i="79"/>
  <c r="Q168" i="79"/>
  <c r="P168" i="79"/>
  <c r="O168" i="79"/>
  <c r="X166" i="79"/>
  <c r="W166" i="79"/>
  <c r="V166" i="79"/>
  <c r="U166" i="79"/>
  <c r="T166" i="79"/>
  <c r="S166" i="79"/>
  <c r="R166" i="79"/>
  <c r="Q166" i="79"/>
  <c r="P166" i="79"/>
  <c r="O166" i="79"/>
  <c r="X165" i="79"/>
  <c r="W165" i="79"/>
  <c r="V165" i="79"/>
  <c r="U165" i="79"/>
  <c r="T165" i="79"/>
  <c r="S165" i="79"/>
  <c r="R165" i="79"/>
  <c r="Q165" i="79"/>
  <c r="P165" i="79"/>
  <c r="O165" i="79"/>
  <c r="X163" i="79"/>
  <c r="W163" i="79"/>
  <c r="V163" i="79"/>
  <c r="U163" i="79"/>
  <c r="T163" i="79"/>
  <c r="S163" i="79"/>
  <c r="R163" i="79"/>
  <c r="Q163" i="79"/>
  <c r="P163" i="79"/>
  <c r="O163" i="79"/>
  <c r="X162" i="79"/>
  <c r="W162" i="79"/>
  <c r="V162" i="79"/>
  <c r="U162" i="79"/>
  <c r="T162" i="79"/>
  <c r="S162" i="79"/>
  <c r="R162" i="79"/>
  <c r="Q162" i="79"/>
  <c r="P162" i="79"/>
  <c r="O162" i="79"/>
  <c r="X160" i="79"/>
  <c r="W160" i="79"/>
  <c r="V160" i="79"/>
  <c r="U160" i="79"/>
  <c r="T160" i="79"/>
  <c r="S160" i="79"/>
  <c r="R160" i="79"/>
  <c r="Q160" i="79"/>
  <c r="P160" i="79"/>
  <c r="O160" i="79"/>
  <c r="X159" i="79"/>
  <c r="W159" i="79"/>
  <c r="V159" i="79"/>
  <c r="U159" i="79"/>
  <c r="T159" i="79"/>
  <c r="S159" i="79"/>
  <c r="R159" i="79"/>
  <c r="Q159" i="79"/>
  <c r="P159" i="79"/>
  <c r="O159" i="79"/>
  <c r="X157" i="79"/>
  <c r="W157" i="79"/>
  <c r="V157" i="79"/>
  <c r="U157" i="79"/>
  <c r="T157" i="79"/>
  <c r="S157" i="79"/>
  <c r="R157" i="79"/>
  <c r="Q157" i="79"/>
  <c r="P157" i="79"/>
  <c r="O157" i="79"/>
  <c r="X156" i="79"/>
  <c r="W156" i="79"/>
  <c r="V156" i="79"/>
  <c r="U156" i="79"/>
  <c r="T156" i="79"/>
  <c r="S156" i="79"/>
  <c r="R156" i="79"/>
  <c r="Q156" i="79"/>
  <c r="P156" i="79"/>
  <c r="O156" i="79"/>
  <c r="X154" i="79"/>
  <c r="W154" i="79"/>
  <c r="V154" i="79"/>
  <c r="U154" i="79"/>
  <c r="T154" i="79"/>
  <c r="S154" i="79"/>
  <c r="R154" i="79"/>
  <c r="Q154" i="79"/>
  <c r="P154" i="79"/>
  <c r="O154" i="79"/>
  <c r="X153" i="79"/>
  <c r="W153" i="79"/>
  <c r="V153" i="79"/>
  <c r="U153" i="79"/>
  <c r="T153" i="79"/>
  <c r="S153" i="79"/>
  <c r="R153" i="79"/>
  <c r="Q153" i="79"/>
  <c r="P153" i="79"/>
  <c r="O153" i="79"/>
  <c r="X150" i="79"/>
  <c r="W150" i="79"/>
  <c r="V150" i="79"/>
  <c r="U150" i="79"/>
  <c r="T150" i="79"/>
  <c r="S150" i="79"/>
  <c r="R150" i="79"/>
  <c r="Q150" i="79"/>
  <c r="P150" i="79"/>
  <c r="O150" i="79"/>
  <c r="X149" i="79"/>
  <c r="W149" i="79"/>
  <c r="V149" i="79"/>
  <c r="U149" i="79"/>
  <c r="T149" i="79"/>
  <c r="S149" i="79"/>
  <c r="R149" i="79"/>
  <c r="Q149" i="79"/>
  <c r="P149" i="79"/>
  <c r="O149" i="79"/>
  <c r="X147" i="79"/>
  <c r="W147" i="79"/>
  <c r="V147" i="79"/>
  <c r="U147" i="79"/>
  <c r="T147" i="79"/>
  <c r="S147" i="79"/>
  <c r="R147" i="79"/>
  <c r="Q147" i="79"/>
  <c r="P147" i="79"/>
  <c r="O147" i="79"/>
  <c r="X146" i="79"/>
  <c r="W146" i="79"/>
  <c r="V146" i="79"/>
  <c r="U146" i="79"/>
  <c r="T146" i="79"/>
  <c r="S146" i="79"/>
  <c r="R146" i="79"/>
  <c r="Q146" i="79"/>
  <c r="P146" i="79"/>
  <c r="O146" i="79"/>
  <c r="X144" i="79"/>
  <c r="W144" i="79"/>
  <c r="V144" i="79"/>
  <c r="U144" i="79"/>
  <c r="T144" i="79"/>
  <c r="S144" i="79"/>
  <c r="R144" i="79"/>
  <c r="Q144" i="79"/>
  <c r="P144" i="79"/>
  <c r="O144" i="79"/>
  <c r="X143" i="79"/>
  <c r="W143" i="79"/>
  <c r="V143" i="79"/>
  <c r="U143" i="79"/>
  <c r="T143" i="79"/>
  <c r="S143" i="79"/>
  <c r="R143" i="79"/>
  <c r="Q143" i="79"/>
  <c r="P143" i="79"/>
  <c r="O143" i="79"/>
  <c r="X140" i="79"/>
  <c r="W140" i="79"/>
  <c r="V140" i="79"/>
  <c r="U140" i="79"/>
  <c r="T140" i="79"/>
  <c r="S140" i="79"/>
  <c r="R140" i="79"/>
  <c r="Q140" i="79"/>
  <c r="P140" i="79"/>
  <c r="O140" i="79"/>
  <c r="X139" i="79"/>
  <c r="W139" i="79"/>
  <c r="V139" i="79"/>
  <c r="U139" i="79"/>
  <c r="T139" i="79"/>
  <c r="S139" i="79"/>
  <c r="R139" i="79"/>
  <c r="Q139" i="79"/>
  <c r="P139" i="79"/>
  <c r="O139" i="79"/>
  <c r="X137" i="79"/>
  <c r="W137" i="79"/>
  <c r="V137" i="79"/>
  <c r="U137" i="79"/>
  <c r="T137" i="79"/>
  <c r="S137" i="79"/>
  <c r="R137" i="79"/>
  <c r="Q137" i="79"/>
  <c r="P137" i="79"/>
  <c r="O137" i="79"/>
  <c r="X136" i="79"/>
  <c r="W136" i="79"/>
  <c r="V136" i="79"/>
  <c r="U136" i="79"/>
  <c r="T136" i="79"/>
  <c r="S136" i="79"/>
  <c r="R136" i="79"/>
  <c r="Q136" i="79"/>
  <c r="P136" i="79"/>
  <c r="O136" i="79"/>
  <c r="X134" i="79"/>
  <c r="W134" i="79"/>
  <c r="V134" i="79"/>
  <c r="U134" i="79"/>
  <c r="T134" i="79"/>
  <c r="S134" i="79"/>
  <c r="R134" i="79"/>
  <c r="Q134" i="79"/>
  <c r="P134" i="79"/>
  <c r="O134" i="79"/>
  <c r="X133" i="79"/>
  <c r="W133" i="79"/>
  <c r="V133" i="79"/>
  <c r="U133" i="79"/>
  <c r="T133" i="79"/>
  <c r="S133" i="79"/>
  <c r="R133" i="79"/>
  <c r="Q133" i="79"/>
  <c r="P133" i="79"/>
  <c r="O133" i="79"/>
  <c r="X131" i="79"/>
  <c r="W131" i="79"/>
  <c r="V131" i="79"/>
  <c r="U131" i="79"/>
  <c r="T131" i="79"/>
  <c r="S131" i="79"/>
  <c r="R131" i="79"/>
  <c r="Q131" i="79"/>
  <c r="P131" i="79"/>
  <c r="O131" i="79"/>
  <c r="X130" i="79"/>
  <c r="W130" i="79"/>
  <c r="V130" i="79"/>
  <c r="U130" i="79"/>
  <c r="T130" i="79"/>
  <c r="S130" i="79"/>
  <c r="R130" i="79"/>
  <c r="Q130" i="79"/>
  <c r="P130" i="79"/>
  <c r="O130" i="79"/>
  <c r="X128" i="79"/>
  <c r="W128" i="79"/>
  <c r="V128" i="79"/>
  <c r="U128" i="79"/>
  <c r="T128" i="79"/>
  <c r="S128" i="79"/>
  <c r="R128" i="79"/>
  <c r="Q128" i="79"/>
  <c r="P128" i="79"/>
  <c r="O128" i="79"/>
  <c r="X127" i="79"/>
  <c r="W127" i="79"/>
  <c r="V127" i="79"/>
  <c r="U127" i="79"/>
  <c r="T127" i="79"/>
  <c r="S127" i="79"/>
  <c r="R127" i="79"/>
  <c r="Q127" i="79"/>
  <c r="P127" i="79"/>
  <c r="O127" i="79"/>
  <c r="X125" i="79"/>
  <c r="W125" i="79"/>
  <c r="V125" i="79"/>
  <c r="U125" i="79"/>
  <c r="T125" i="79"/>
  <c r="S125" i="79"/>
  <c r="R125" i="79"/>
  <c r="Q125" i="79"/>
  <c r="P125" i="79"/>
  <c r="O125" i="79"/>
  <c r="X124" i="79"/>
  <c r="W124" i="79"/>
  <c r="V124" i="79"/>
  <c r="U124" i="79"/>
  <c r="T124" i="79"/>
  <c r="S124" i="79"/>
  <c r="R124" i="79"/>
  <c r="Q124" i="79"/>
  <c r="P124" i="79"/>
  <c r="O124" i="79"/>
  <c r="X122" i="79"/>
  <c r="W122" i="79"/>
  <c r="V122" i="79"/>
  <c r="U122" i="79"/>
  <c r="T122" i="79"/>
  <c r="S122" i="79"/>
  <c r="R122" i="79"/>
  <c r="Q122" i="79"/>
  <c r="P122" i="79"/>
  <c r="O122" i="79"/>
  <c r="X121" i="79"/>
  <c r="W121" i="79"/>
  <c r="V121" i="79"/>
  <c r="U121" i="79"/>
  <c r="T121" i="79"/>
  <c r="S121" i="79"/>
  <c r="R121" i="79"/>
  <c r="Q121" i="79"/>
  <c r="P121" i="79"/>
  <c r="O121" i="79"/>
  <c r="X119" i="79"/>
  <c r="W119" i="79"/>
  <c r="V119" i="79"/>
  <c r="U119" i="79"/>
  <c r="T119" i="79"/>
  <c r="S119" i="79"/>
  <c r="R119" i="79"/>
  <c r="Q119" i="79"/>
  <c r="P119" i="79"/>
  <c r="O119" i="79"/>
  <c r="X118" i="79"/>
  <c r="W118" i="79"/>
  <c r="V118" i="79"/>
  <c r="U118" i="79"/>
  <c r="T118" i="79"/>
  <c r="S118" i="79"/>
  <c r="R118" i="79"/>
  <c r="Q118" i="79"/>
  <c r="P118" i="79"/>
  <c r="O118" i="79"/>
  <c r="X115" i="79"/>
  <c r="W115" i="79"/>
  <c r="V115" i="79"/>
  <c r="U115" i="79"/>
  <c r="T115" i="79"/>
  <c r="S115" i="79"/>
  <c r="R115" i="79"/>
  <c r="Q115" i="79"/>
  <c r="P115" i="79"/>
  <c r="O115" i="79"/>
  <c r="X114" i="79"/>
  <c r="W114" i="79"/>
  <c r="V114" i="79"/>
  <c r="U114" i="79"/>
  <c r="T114" i="79"/>
  <c r="S114" i="79"/>
  <c r="R114" i="79"/>
  <c r="Q114" i="79"/>
  <c r="P114" i="79"/>
  <c r="O114" i="79"/>
  <c r="X112" i="79"/>
  <c r="W112" i="79"/>
  <c r="V112" i="79"/>
  <c r="U112" i="79"/>
  <c r="T112" i="79"/>
  <c r="S112" i="79"/>
  <c r="R112" i="79"/>
  <c r="Q112" i="79"/>
  <c r="P112" i="79"/>
  <c r="O112" i="79"/>
  <c r="X111" i="79"/>
  <c r="W111" i="79"/>
  <c r="V111" i="79"/>
  <c r="U111" i="79"/>
  <c r="T111" i="79"/>
  <c r="S111" i="79"/>
  <c r="R111" i="79"/>
  <c r="Q111" i="79"/>
  <c r="P111" i="79"/>
  <c r="O111" i="79"/>
  <c r="X109" i="79"/>
  <c r="W109" i="79"/>
  <c r="V109" i="79"/>
  <c r="U109" i="79"/>
  <c r="T109" i="79"/>
  <c r="S109" i="79"/>
  <c r="R109" i="79"/>
  <c r="Q109" i="79"/>
  <c r="P109" i="79"/>
  <c r="O109" i="79"/>
  <c r="X108" i="79"/>
  <c r="W108" i="79"/>
  <c r="V108" i="79"/>
  <c r="U108" i="79"/>
  <c r="T108" i="79"/>
  <c r="S108" i="79"/>
  <c r="R108" i="79"/>
  <c r="Q108" i="79"/>
  <c r="P108" i="79"/>
  <c r="O108" i="79"/>
  <c r="X106" i="79"/>
  <c r="W106" i="79"/>
  <c r="V106" i="79"/>
  <c r="U106" i="79"/>
  <c r="T106" i="79"/>
  <c r="S106" i="79"/>
  <c r="R106" i="79"/>
  <c r="Q106" i="79"/>
  <c r="P106" i="79"/>
  <c r="O106" i="79"/>
  <c r="X105" i="79"/>
  <c r="W105" i="79"/>
  <c r="V105" i="79"/>
  <c r="U105" i="79"/>
  <c r="T105" i="79"/>
  <c r="S105" i="79"/>
  <c r="R105" i="79"/>
  <c r="Q105" i="79"/>
  <c r="P105" i="79"/>
  <c r="O105" i="79"/>
  <c r="X101" i="79"/>
  <c r="W101" i="79"/>
  <c r="V101" i="79"/>
  <c r="U101" i="79"/>
  <c r="T101" i="79"/>
  <c r="S101" i="79"/>
  <c r="R101" i="79"/>
  <c r="Q101" i="79"/>
  <c r="P101" i="79"/>
  <c r="O101" i="79"/>
  <c r="X100" i="79"/>
  <c r="W100" i="79"/>
  <c r="V100" i="79"/>
  <c r="U100" i="79"/>
  <c r="T100" i="79"/>
  <c r="S100" i="79"/>
  <c r="R100" i="79"/>
  <c r="Q100" i="79"/>
  <c r="P100" i="79"/>
  <c r="O100" i="79"/>
  <c r="X98" i="79"/>
  <c r="W98" i="79"/>
  <c r="V98" i="79"/>
  <c r="U98" i="79"/>
  <c r="T98" i="79"/>
  <c r="S98" i="79"/>
  <c r="R98" i="79"/>
  <c r="Q98" i="79"/>
  <c r="P98" i="79"/>
  <c r="O98" i="79"/>
  <c r="X97" i="79"/>
  <c r="W97" i="79"/>
  <c r="V97" i="79"/>
  <c r="U97" i="79"/>
  <c r="T97" i="79"/>
  <c r="S97" i="79"/>
  <c r="R97" i="79"/>
  <c r="Q97" i="79"/>
  <c r="P97" i="79"/>
  <c r="O97" i="79"/>
  <c r="X95" i="79"/>
  <c r="W95" i="79"/>
  <c r="V95" i="79"/>
  <c r="U95" i="79"/>
  <c r="T95" i="79"/>
  <c r="S95" i="79"/>
  <c r="R95" i="79"/>
  <c r="Q95" i="79"/>
  <c r="P95" i="79"/>
  <c r="O95" i="79"/>
  <c r="X94" i="79"/>
  <c r="W94" i="79"/>
  <c r="V94" i="79"/>
  <c r="U94" i="79"/>
  <c r="T94" i="79"/>
  <c r="S94" i="79"/>
  <c r="R94" i="79"/>
  <c r="Q94" i="79"/>
  <c r="P94" i="79"/>
  <c r="O94" i="79"/>
  <c r="X92" i="79"/>
  <c r="W92" i="79"/>
  <c r="V92" i="79"/>
  <c r="U92" i="79"/>
  <c r="T92" i="79"/>
  <c r="S92" i="79"/>
  <c r="R92" i="79"/>
  <c r="Q92" i="79"/>
  <c r="P92" i="79"/>
  <c r="O92" i="79"/>
  <c r="X91" i="79"/>
  <c r="W91" i="79"/>
  <c r="V91" i="79"/>
  <c r="U91" i="79"/>
  <c r="T91" i="79"/>
  <c r="S91" i="79"/>
  <c r="R91" i="79"/>
  <c r="Q91" i="79"/>
  <c r="P91" i="79"/>
  <c r="O91" i="79"/>
  <c r="X88" i="79"/>
  <c r="W88" i="79"/>
  <c r="V88" i="79"/>
  <c r="U88" i="79"/>
  <c r="T88" i="79"/>
  <c r="S88" i="79"/>
  <c r="R88" i="79"/>
  <c r="Q88" i="79"/>
  <c r="P88" i="79"/>
  <c r="O88" i="79"/>
  <c r="X87" i="79"/>
  <c r="W87" i="79"/>
  <c r="V87" i="79"/>
  <c r="U87" i="79"/>
  <c r="T87" i="79"/>
  <c r="S87" i="79"/>
  <c r="R87" i="79"/>
  <c r="Q87" i="79"/>
  <c r="P87" i="79"/>
  <c r="O87" i="79"/>
  <c r="X85" i="79"/>
  <c r="W85" i="79"/>
  <c r="V85" i="79"/>
  <c r="U85" i="79"/>
  <c r="T85" i="79"/>
  <c r="S85" i="79"/>
  <c r="R85" i="79"/>
  <c r="Q85" i="79"/>
  <c r="P85" i="79"/>
  <c r="O85" i="79"/>
  <c r="X84" i="79"/>
  <c r="W84" i="79"/>
  <c r="V84" i="79"/>
  <c r="U84" i="79"/>
  <c r="T84" i="79"/>
  <c r="S84" i="79"/>
  <c r="R84" i="79"/>
  <c r="Q84" i="79"/>
  <c r="P84" i="79"/>
  <c r="O84" i="79"/>
  <c r="X81" i="79"/>
  <c r="W81" i="79"/>
  <c r="V81" i="79"/>
  <c r="U81" i="79"/>
  <c r="T81" i="79"/>
  <c r="S81" i="79"/>
  <c r="R81" i="79"/>
  <c r="Q81" i="79"/>
  <c r="P81" i="79"/>
  <c r="O81" i="79"/>
  <c r="X80" i="79"/>
  <c r="W80" i="79"/>
  <c r="V80" i="79"/>
  <c r="U80" i="79"/>
  <c r="T80" i="79"/>
  <c r="S80" i="79"/>
  <c r="R80" i="79"/>
  <c r="Q80" i="79"/>
  <c r="P80" i="79"/>
  <c r="O80" i="79"/>
  <c r="X77" i="79"/>
  <c r="W77" i="79"/>
  <c r="V77" i="79"/>
  <c r="U77" i="79"/>
  <c r="T77" i="79"/>
  <c r="S77" i="79"/>
  <c r="R77" i="79"/>
  <c r="Q77" i="79"/>
  <c r="P77" i="79"/>
  <c r="O77" i="79"/>
  <c r="X76" i="79"/>
  <c r="W76" i="79"/>
  <c r="V76" i="79"/>
  <c r="U76" i="79"/>
  <c r="T76" i="79"/>
  <c r="S76" i="79"/>
  <c r="R76" i="79"/>
  <c r="Q76" i="79"/>
  <c r="P76" i="79"/>
  <c r="O76" i="79"/>
  <c r="X74" i="79"/>
  <c r="W74" i="79"/>
  <c r="V74" i="79"/>
  <c r="U74" i="79"/>
  <c r="T74" i="79"/>
  <c r="S74" i="79"/>
  <c r="R74" i="79"/>
  <c r="Q74" i="79"/>
  <c r="P74" i="79"/>
  <c r="O74" i="79"/>
  <c r="X73" i="79"/>
  <c r="W73" i="79"/>
  <c r="V73" i="79"/>
  <c r="U73" i="79"/>
  <c r="T73" i="79"/>
  <c r="S73" i="79"/>
  <c r="R73" i="79"/>
  <c r="Q73" i="79"/>
  <c r="P73" i="79"/>
  <c r="O73" i="79"/>
  <c r="X71" i="79"/>
  <c r="W71" i="79"/>
  <c r="V71" i="79"/>
  <c r="U71" i="79"/>
  <c r="T71" i="79"/>
  <c r="S71" i="79"/>
  <c r="R71" i="79"/>
  <c r="Q71" i="79"/>
  <c r="P71" i="79"/>
  <c r="O71" i="79"/>
  <c r="X70" i="79"/>
  <c r="W70" i="79"/>
  <c r="V70" i="79"/>
  <c r="U70" i="79"/>
  <c r="T70" i="79"/>
  <c r="S70" i="79"/>
  <c r="R70" i="79"/>
  <c r="Q70" i="79"/>
  <c r="P70" i="79"/>
  <c r="O70" i="79"/>
  <c r="X67" i="79"/>
  <c r="W67" i="79"/>
  <c r="V67" i="79"/>
  <c r="U67" i="79"/>
  <c r="T67" i="79"/>
  <c r="S67" i="79"/>
  <c r="R67" i="79"/>
  <c r="Q67" i="79"/>
  <c r="P67" i="79"/>
  <c r="O67" i="79"/>
  <c r="X66" i="79"/>
  <c r="W66" i="79"/>
  <c r="V66" i="79"/>
  <c r="U66" i="79"/>
  <c r="T66" i="79"/>
  <c r="S66" i="79"/>
  <c r="R66" i="79"/>
  <c r="Q66" i="79"/>
  <c r="P66" i="79"/>
  <c r="O66" i="79"/>
  <c r="X64" i="79"/>
  <c r="W64" i="79"/>
  <c r="V64" i="79"/>
  <c r="U64" i="79"/>
  <c r="T64" i="79"/>
  <c r="S64" i="79"/>
  <c r="R64" i="79"/>
  <c r="Q64" i="79"/>
  <c r="P64" i="79"/>
  <c r="O64" i="79"/>
  <c r="X63" i="79"/>
  <c r="W63" i="79"/>
  <c r="V63" i="79"/>
  <c r="U63" i="79"/>
  <c r="T63" i="79"/>
  <c r="S63" i="79"/>
  <c r="R63" i="79"/>
  <c r="Q63" i="79"/>
  <c r="P63" i="79"/>
  <c r="O63" i="79"/>
  <c r="X61" i="79"/>
  <c r="W61" i="79"/>
  <c r="V61" i="79"/>
  <c r="U61" i="79"/>
  <c r="T61" i="79"/>
  <c r="S61" i="79"/>
  <c r="R61" i="79"/>
  <c r="Q61" i="79"/>
  <c r="P61" i="79"/>
  <c r="O61" i="79"/>
  <c r="X60" i="79"/>
  <c r="W60" i="79"/>
  <c r="V60" i="79"/>
  <c r="U60" i="79"/>
  <c r="T60" i="79"/>
  <c r="S60" i="79"/>
  <c r="R60" i="79"/>
  <c r="Q60" i="79"/>
  <c r="P60" i="79"/>
  <c r="O60" i="79"/>
  <c r="X58" i="79"/>
  <c r="W58" i="79"/>
  <c r="V58" i="79"/>
  <c r="U58" i="79"/>
  <c r="T58" i="79"/>
  <c r="S58" i="79"/>
  <c r="R58" i="79"/>
  <c r="Q58" i="79"/>
  <c r="P58" i="79"/>
  <c r="O58" i="79"/>
  <c r="X57" i="79"/>
  <c r="W57" i="79"/>
  <c r="V57" i="79"/>
  <c r="U57" i="79"/>
  <c r="T57" i="79"/>
  <c r="S57" i="79"/>
  <c r="R57" i="79"/>
  <c r="Q57" i="79"/>
  <c r="P57" i="79"/>
  <c r="O57" i="79"/>
  <c r="X55" i="79"/>
  <c r="W55" i="79"/>
  <c r="V55" i="79"/>
  <c r="U55" i="79"/>
  <c r="T55" i="79"/>
  <c r="S55" i="79"/>
  <c r="R55" i="79"/>
  <c r="Q55" i="79"/>
  <c r="P55" i="79"/>
  <c r="O55" i="79"/>
  <c r="X54" i="79"/>
  <c r="W54" i="79"/>
  <c r="V54" i="79"/>
  <c r="U54" i="79"/>
  <c r="T54" i="79"/>
  <c r="S54" i="79"/>
  <c r="R54" i="79"/>
  <c r="Q54" i="79"/>
  <c r="P54" i="79"/>
  <c r="O54" i="79"/>
  <c r="X51" i="79"/>
  <c r="W51" i="79"/>
  <c r="V51" i="79"/>
  <c r="U51" i="79"/>
  <c r="T51" i="79"/>
  <c r="S51" i="79"/>
  <c r="R51" i="79"/>
  <c r="Q51" i="79"/>
  <c r="P51" i="79"/>
  <c r="O51" i="79"/>
  <c r="X50" i="79"/>
  <c r="W50" i="79"/>
  <c r="V50" i="79"/>
  <c r="U50" i="79"/>
  <c r="T50" i="79"/>
  <c r="S50" i="79"/>
  <c r="R50" i="79"/>
  <c r="Q50" i="79"/>
  <c r="P50" i="79"/>
  <c r="O50" i="79"/>
  <c r="X48" i="79"/>
  <c r="W48" i="79"/>
  <c r="V48" i="79"/>
  <c r="U48" i="79"/>
  <c r="T48" i="79"/>
  <c r="S48" i="79"/>
  <c r="R48" i="79"/>
  <c r="Q48" i="79"/>
  <c r="P48" i="79"/>
  <c r="O48" i="79"/>
  <c r="X47" i="79"/>
  <c r="W47" i="79"/>
  <c r="V47" i="79"/>
  <c r="U47" i="79"/>
  <c r="T47" i="79"/>
  <c r="S47" i="79"/>
  <c r="R47" i="79"/>
  <c r="Q47" i="79"/>
  <c r="P47" i="79"/>
  <c r="O47" i="79"/>
  <c r="X45" i="79"/>
  <c r="W45" i="79"/>
  <c r="V45" i="79"/>
  <c r="U45" i="79"/>
  <c r="T45" i="79"/>
  <c r="S45" i="79"/>
  <c r="R45" i="79"/>
  <c r="Q45" i="79"/>
  <c r="P45" i="79"/>
  <c r="O45" i="79"/>
  <c r="X44" i="79"/>
  <c r="W44" i="79"/>
  <c r="V44" i="79"/>
  <c r="U44" i="79"/>
  <c r="T44" i="79"/>
  <c r="S44" i="79"/>
  <c r="R44" i="79"/>
  <c r="Q44" i="79"/>
  <c r="P44" i="79"/>
  <c r="O44" i="79"/>
  <c r="X42" i="79"/>
  <c r="W42" i="79"/>
  <c r="V42" i="79"/>
  <c r="U42" i="79"/>
  <c r="T42" i="79"/>
  <c r="S42" i="79"/>
  <c r="R42" i="79"/>
  <c r="Q42" i="79"/>
  <c r="P42" i="79"/>
  <c r="O42" i="79"/>
  <c r="X41" i="79"/>
  <c r="W41" i="79"/>
  <c r="V41" i="79"/>
  <c r="U41" i="79"/>
  <c r="T41" i="79"/>
  <c r="S41" i="79"/>
  <c r="R41" i="79"/>
  <c r="Q41" i="79"/>
  <c r="P41" i="79"/>
  <c r="O41" i="79"/>
  <c r="M193" i="79"/>
  <c r="L193" i="79"/>
  <c r="K193" i="79"/>
  <c r="J193" i="79"/>
  <c r="I193" i="79"/>
  <c r="H193" i="79"/>
  <c r="G193" i="79"/>
  <c r="F193" i="79"/>
  <c r="E193" i="79"/>
  <c r="D193" i="79"/>
  <c r="M192" i="79"/>
  <c r="L192" i="79"/>
  <c r="K192" i="79"/>
  <c r="J192" i="79"/>
  <c r="I192" i="79"/>
  <c r="H192" i="79"/>
  <c r="G192" i="79"/>
  <c r="F192" i="79"/>
  <c r="E192" i="79"/>
  <c r="D192" i="79"/>
  <c r="M190" i="79"/>
  <c r="L190" i="79"/>
  <c r="K190" i="79"/>
  <c r="J190" i="79"/>
  <c r="I190" i="79"/>
  <c r="H190" i="79"/>
  <c r="G190" i="79"/>
  <c r="F190" i="79"/>
  <c r="E190" i="79"/>
  <c r="D190" i="79"/>
  <c r="M189" i="79"/>
  <c r="L189" i="79"/>
  <c r="K189" i="79"/>
  <c r="J189" i="79"/>
  <c r="I189" i="79"/>
  <c r="H189" i="79"/>
  <c r="G189" i="79"/>
  <c r="F189" i="79"/>
  <c r="E189" i="79"/>
  <c r="D189" i="79"/>
  <c r="M187" i="79"/>
  <c r="L187" i="79"/>
  <c r="K187" i="79"/>
  <c r="J187" i="79"/>
  <c r="I187" i="79"/>
  <c r="H187" i="79"/>
  <c r="G187" i="79"/>
  <c r="F187" i="79"/>
  <c r="E187" i="79"/>
  <c r="D187" i="79"/>
  <c r="M186" i="79"/>
  <c r="L186" i="79"/>
  <c r="K186" i="79"/>
  <c r="J186" i="79"/>
  <c r="I186" i="79"/>
  <c r="H186" i="79"/>
  <c r="G186" i="79"/>
  <c r="F186" i="79"/>
  <c r="E186" i="79"/>
  <c r="D186" i="79"/>
  <c r="M184" i="79"/>
  <c r="L184" i="79"/>
  <c r="K184" i="79"/>
  <c r="J184" i="79"/>
  <c r="I184" i="79"/>
  <c r="H184" i="79"/>
  <c r="G184" i="79"/>
  <c r="F184" i="79"/>
  <c r="E184" i="79"/>
  <c r="D184" i="79"/>
  <c r="M183" i="79"/>
  <c r="L183" i="79"/>
  <c r="K183" i="79"/>
  <c r="J183" i="79"/>
  <c r="I183" i="79"/>
  <c r="H183" i="79"/>
  <c r="G183" i="79"/>
  <c r="F183" i="79"/>
  <c r="E183" i="79"/>
  <c r="D183" i="79"/>
  <c r="M181" i="79"/>
  <c r="L181" i="79"/>
  <c r="K181" i="79"/>
  <c r="J181" i="79"/>
  <c r="I181" i="79"/>
  <c r="H181" i="79"/>
  <c r="G181" i="79"/>
  <c r="F181" i="79"/>
  <c r="E181" i="79"/>
  <c r="D181" i="79"/>
  <c r="M180" i="79"/>
  <c r="L180" i="79"/>
  <c r="K180" i="79"/>
  <c r="J180" i="79"/>
  <c r="I180" i="79"/>
  <c r="H180" i="79"/>
  <c r="G180" i="79"/>
  <c r="F180" i="79"/>
  <c r="E180" i="79"/>
  <c r="D180" i="79"/>
  <c r="M178" i="79"/>
  <c r="L178" i="79"/>
  <c r="K178" i="79"/>
  <c r="J178" i="79"/>
  <c r="I178" i="79"/>
  <c r="H178" i="79"/>
  <c r="G178" i="79"/>
  <c r="F178" i="79"/>
  <c r="E178" i="79"/>
  <c r="D178" i="79"/>
  <c r="M177" i="79"/>
  <c r="L177" i="79"/>
  <c r="K177" i="79"/>
  <c r="J177" i="79"/>
  <c r="I177" i="79"/>
  <c r="H177" i="79"/>
  <c r="G177" i="79"/>
  <c r="F177" i="79"/>
  <c r="E177" i="79"/>
  <c r="D177" i="79"/>
  <c r="M175" i="79"/>
  <c r="L175" i="79"/>
  <c r="K175" i="79"/>
  <c r="J175" i="79"/>
  <c r="I175" i="79"/>
  <c r="H175" i="79"/>
  <c r="G175" i="79"/>
  <c r="F175" i="79"/>
  <c r="E175" i="79"/>
  <c r="D175" i="79"/>
  <c r="M174" i="79"/>
  <c r="L174" i="79"/>
  <c r="K174" i="79"/>
  <c r="J174" i="79"/>
  <c r="I174" i="79"/>
  <c r="H174" i="79"/>
  <c r="G174" i="79"/>
  <c r="F174" i="79"/>
  <c r="E174" i="79"/>
  <c r="D174" i="79"/>
  <c r="M172" i="79"/>
  <c r="L172" i="79"/>
  <c r="K172" i="79"/>
  <c r="J172" i="79"/>
  <c r="I172" i="79"/>
  <c r="H172" i="79"/>
  <c r="G172" i="79"/>
  <c r="F172" i="79"/>
  <c r="E172" i="79"/>
  <c r="D172" i="79"/>
  <c r="M171" i="79"/>
  <c r="L171" i="79"/>
  <c r="K171" i="79"/>
  <c r="J171" i="79"/>
  <c r="I171" i="79"/>
  <c r="H171" i="79"/>
  <c r="G171" i="79"/>
  <c r="F171" i="79"/>
  <c r="E171" i="79"/>
  <c r="D171" i="79"/>
  <c r="M169" i="79"/>
  <c r="L169" i="79"/>
  <c r="K169" i="79"/>
  <c r="J169" i="79"/>
  <c r="I169" i="79"/>
  <c r="H169" i="79"/>
  <c r="G169" i="79"/>
  <c r="F169" i="79"/>
  <c r="E169" i="79"/>
  <c r="D169" i="79"/>
  <c r="M168" i="79"/>
  <c r="L168" i="79"/>
  <c r="K168" i="79"/>
  <c r="J168" i="79"/>
  <c r="I168" i="79"/>
  <c r="H168" i="79"/>
  <c r="G168" i="79"/>
  <c r="F168" i="79"/>
  <c r="E168" i="79"/>
  <c r="D168" i="79"/>
  <c r="M166" i="79"/>
  <c r="L166" i="79"/>
  <c r="K166" i="79"/>
  <c r="J166" i="79"/>
  <c r="I166" i="79"/>
  <c r="H166" i="79"/>
  <c r="G166" i="79"/>
  <c r="F166" i="79"/>
  <c r="E166" i="79"/>
  <c r="D166" i="79"/>
  <c r="M165" i="79"/>
  <c r="L165" i="79"/>
  <c r="K165" i="79"/>
  <c r="J165" i="79"/>
  <c r="I165" i="79"/>
  <c r="H165" i="79"/>
  <c r="G165" i="79"/>
  <c r="F165" i="79"/>
  <c r="E165" i="79"/>
  <c r="D165" i="79"/>
  <c r="M163" i="79"/>
  <c r="L163" i="79"/>
  <c r="K163" i="79"/>
  <c r="J163" i="79"/>
  <c r="I163" i="79"/>
  <c r="H163" i="79"/>
  <c r="G163" i="79"/>
  <c r="F163" i="79"/>
  <c r="E163" i="79"/>
  <c r="D163" i="79"/>
  <c r="M162" i="79"/>
  <c r="L162" i="79"/>
  <c r="K162" i="79"/>
  <c r="J162" i="79"/>
  <c r="I162" i="79"/>
  <c r="H162" i="79"/>
  <c r="G162" i="79"/>
  <c r="F162" i="79"/>
  <c r="E162" i="79"/>
  <c r="D162" i="79"/>
  <c r="M160" i="79"/>
  <c r="L160" i="79"/>
  <c r="K160" i="79"/>
  <c r="J160" i="79"/>
  <c r="I160" i="79"/>
  <c r="H160" i="79"/>
  <c r="G160" i="79"/>
  <c r="F160" i="79"/>
  <c r="E160" i="79"/>
  <c r="D160" i="79"/>
  <c r="M159" i="79"/>
  <c r="L159" i="79"/>
  <c r="K159" i="79"/>
  <c r="J159" i="79"/>
  <c r="I159" i="79"/>
  <c r="H159" i="79"/>
  <c r="G159" i="79"/>
  <c r="F159" i="79"/>
  <c r="E159" i="79"/>
  <c r="D159" i="79"/>
  <c r="M157" i="79"/>
  <c r="L157" i="79"/>
  <c r="K157" i="79"/>
  <c r="J157" i="79"/>
  <c r="I157" i="79"/>
  <c r="H157" i="79"/>
  <c r="G157" i="79"/>
  <c r="F157" i="79"/>
  <c r="E157" i="79"/>
  <c r="D157" i="79"/>
  <c r="M156" i="79"/>
  <c r="L156" i="79"/>
  <c r="K156" i="79"/>
  <c r="J156" i="79"/>
  <c r="I156" i="79"/>
  <c r="H156" i="79"/>
  <c r="G156" i="79"/>
  <c r="F156" i="79"/>
  <c r="E156" i="79"/>
  <c r="D156" i="79"/>
  <c r="M154" i="79"/>
  <c r="L154" i="79"/>
  <c r="K154" i="79"/>
  <c r="J154" i="79"/>
  <c r="I154" i="79"/>
  <c r="H154" i="79"/>
  <c r="G154" i="79"/>
  <c r="F154" i="79"/>
  <c r="E154" i="79"/>
  <c r="D154" i="79"/>
  <c r="M153" i="79"/>
  <c r="L153" i="79"/>
  <c r="K153" i="79"/>
  <c r="J153" i="79"/>
  <c r="I153" i="79"/>
  <c r="H153" i="79"/>
  <c r="G153" i="79"/>
  <c r="F153" i="79"/>
  <c r="E153" i="79"/>
  <c r="D153" i="79"/>
  <c r="M150" i="79"/>
  <c r="L150" i="79"/>
  <c r="K150" i="79"/>
  <c r="J150" i="79"/>
  <c r="I150" i="79"/>
  <c r="H150" i="79"/>
  <c r="G150" i="79"/>
  <c r="F150" i="79"/>
  <c r="E150" i="79"/>
  <c r="D150" i="79"/>
  <c r="M149" i="79"/>
  <c r="L149" i="79"/>
  <c r="K149" i="79"/>
  <c r="J149" i="79"/>
  <c r="I149" i="79"/>
  <c r="H149" i="79"/>
  <c r="G149" i="79"/>
  <c r="F149" i="79"/>
  <c r="E149" i="79"/>
  <c r="D149" i="79"/>
  <c r="M147" i="79"/>
  <c r="L147" i="79"/>
  <c r="K147" i="79"/>
  <c r="J147" i="79"/>
  <c r="I147" i="79"/>
  <c r="H147" i="79"/>
  <c r="G147" i="79"/>
  <c r="F147" i="79"/>
  <c r="E147" i="79"/>
  <c r="D147" i="79"/>
  <c r="M146" i="79"/>
  <c r="L146" i="79"/>
  <c r="K146" i="79"/>
  <c r="J146" i="79"/>
  <c r="I146" i="79"/>
  <c r="H146" i="79"/>
  <c r="G146" i="79"/>
  <c r="F146" i="79"/>
  <c r="E146" i="79"/>
  <c r="D146" i="79"/>
  <c r="M144" i="79"/>
  <c r="L144" i="79"/>
  <c r="K144" i="79"/>
  <c r="J144" i="79"/>
  <c r="I144" i="79"/>
  <c r="H144" i="79"/>
  <c r="G144" i="79"/>
  <c r="F144" i="79"/>
  <c r="E144" i="79"/>
  <c r="D144" i="79"/>
  <c r="M143" i="79"/>
  <c r="L143" i="79"/>
  <c r="K143" i="79"/>
  <c r="J143" i="79"/>
  <c r="I143" i="79"/>
  <c r="H143" i="79"/>
  <c r="G143" i="79"/>
  <c r="F143" i="79"/>
  <c r="E143" i="79"/>
  <c r="D143" i="79"/>
  <c r="M140" i="79"/>
  <c r="L140" i="79"/>
  <c r="K140" i="79"/>
  <c r="J140" i="79"/>
  <c r="I140" i="79"/>
  <c r="H140" i="79"/>
  <c r="G140" i="79"/>
  <c r="F140" i="79"/>
  <c r="E140" i="79"/>
  <c r="D140" i="79"/>
  <c r="M139" i="79"/>
  <c r="L139" i="79"/>
  <c r="K139" i="79"/>
  <c r="J139" i="79"/>
  <c r="I139" i="79"/>
  <c r="H139" i="79"/>
  <c r="G139" i="79"/>
  <c r="F139" i="79"/>
  <c r="E139" i="79"/>
  <c r="D139" i="79"/>
  <c r="M137" i="79"/>
  <c r="L137" i="79"/>
  <c r="K137" i="79"/>
  <c r="J137" i="79"/>
  <c r="I137" i="79"/>
  <c r="H137" i="79"/>
  <c r="G137" i="79"/>
  <c r="F137" i="79"/>
  <c r="E137" i="79"/>
  <c r="D137" i="79"/>
  <c r="M136" i="79"/>
  <c r="L136" i="79"/>
  <c r="K136" i="79"/>
  <c r="J136" i="79"/>
  <c r="I136" i="79"/>
  <c r="H136" i="79"/>
  <c r="G136" i="79"/>
  <c r="F136" i="79"/>
  <c r="E136" i="79"/>
  <c r="D136" i="79"/>
  <c r="M134" i="79"/>
  <c r="L134" i="79"/>
  <c r="K134" i="79"/>
  <c r="J134" i="79"/>
  <c r="I134" i="79"/>
  <c r="H134" i="79"/>
  <c r="G134" i="79"/>
  <c r="F134" i="79"/>
  <c r="E134" i="79"/>
  <c r="D134" i="79"/>
  <c r="M133" i="79"/>
  <c r="L133" i="79"/>
  <c r="K133" i="79"/>
  <c r="J133" i="79"/>
  <c r="I133" i="79"/>
  <c r="H133" i="79"/>
  <c r="G133" i="79"/>
  <c r="F133" i="79"/>
  <c r="E133" i="79"/>
  <c r="D133" i="79"/>
  <c r="M131" i="79"/>
  <c r="L131" i="79"/>
  <c r="K131" i="79"/>
  <c r="J131" i="79"/>
  <c r="I131" i="79"/>
  <c r="H131" i="79"/>
  <c r="G131" i="79"/>
  <c r="F131" i="79"/>
  <c r="E131" i="79"/>
  <c r="D131" i="79"/>
  <c r="M130" i="79"/>
  <c r="L130" i="79"/>
  <c r="K130" i="79"/>
  <c r="J130" i="79"/>
  <c r="I130" i="79"/>
  <c r="H130" i="79"/>
  <c r="G130" i="79"/>
  <c r="F130" i="79"/>
  <c r="E130" i="79"/>
  <c r="D130" i="79"/>
  <c r="M128" i="79"/>
  <c r="L128" i="79"/>
  <c r="K128" i="79"/>
  <c r="J128" i="79"/>
  <c r="I128" i="79"/>
  <c r="H128" i="79"/>
  <c r="G128" i="79"/>
  <c r="F128" i="79"/>
  <c r="E128" i="79"/>
  <c r="D128" i="79"/>
  <c r="M127" i="79"/>
  <c r="L127" i="79"/>
  <c r="K127" i="79"/>
  <c r="J127" i="79"/>
  <c r="I127" i="79"/>
  <c r="H127" i="79"/>
  <c r="G127" i="79"/>
  <c r="F127" i="79"/>
  <c r="E127" i="79"/>
  <c r="D127" i="79"/>
  <c r="M125" i="79"/>
  <c r="L125" i="79"/>
  <c r="K125" i="79"/>
  <c r="J125" i="79"/>
  <c r="I125" i="79"/>
  <c r="H125" i="79"/>
  <c r="G125" i="79"/>
  <c r="F125" i="79"/>
  <c r="E125" i="79"/>
  <c r="D125" i="79"/>
  <c r="M124" i="79"/>
  <c r="L124" i="79"/>
  <c r="K124" i="79"/>
  <c r="J124" i="79"/>
  <c r="I124" i="79"/>
  <c r="H124" i="79"/>
  <c r="G124" i="79"/>
  <c r="F124" i="79"/>
  <c r="E124" i="79"/>
  <c r="D124" i="79"/>
  <c r="M122" i="79"/>
  <c r="L122" i="79"/>
  <c r="K122" i="79"/>
  <c r="J122" i="79"/>
  <c r="I122" i="79"/>
  <c r="H122" i="79"/>
  <c r="G122" i="79"/>
  <c r="F122" i="79"/>
  <c r="E122" i="79"/>
  <c r="D122" i="79"/>
  <c r="M121" i="79"/>
  <c r="L121" i="79"/>
  <c r="K121" i="79"/>
  <c r="J121" i="79"/>
  <c r="I121" i="79"/>
  <c r="H121" i="79"/>
  <c r="G121" i="79"/>
  <c r="F121" i="79"/>
  <c r="E121" i="79"/>
  <c r="D121" i="79"/>
  <c r="M119" i="79"/>
  <c r="L119" i="79"/>
  <c r="K119" i="79"/>
  <c r="J119" i="79"/>
  <c r="I119" i="79"/>
  <c r="H119" i="79"/>
  <c r="G119" i="79"/>
  <c r="F119" i="79"/>
  <c r="E119" i="79"/>
  <c r="D119" i="79"/>
  <c r="M118" i="79"/>
  <c r="L118" i="79"/>
  <c r="K118" i="79"/>
  <c r="J118" i="79"/>
  <c r="I118" i="79"/>
  <c r="H118" i="79"/>
  <c r="G118" i="79"/>
  <c r="F118" i="79"/>
  <c r="E118" i="79"/>
  <c r="D118" i="79"/>
  <c r="M115" i="79"/>
  <c r="L115" i="79"/>
  <c r="K115" i="79"/>
  <c r="J115" i="79"/>
  <c r="I115" i="79"/>
  <c r="H115" i="79"/>
  <c r="G115" i="79"/>
  <c r="F115" i="79"/>
  <c r="E115" i="79"/>
  <c r="D115" i="79"/>
  <c r="M114" i="79"/>
  <c r="L114" i="79"/>
  <c r="K114" i="79"/>
  <c r="J114" i="79"/>
  <c r="I114" i="79"/>
  <c r="H114" i="79"/>
  <c r="G114" i="79"/>
  <c r="F114" i="79"/>
  <c r="E114" i="79"/>
  <c r="D114" i="79"/>
  <c r="M112" i="79"/>
  <c r="L112" i="79"/>
  <c r="K112" i="79"/>
  <c r="J112" i="79"/>
  <c r="I112" i="79"/>
  <c r="H112" i="79"/>
  <c r="G112" i="79"/>
  <c r="F112" i="79"/>
  <c r="E112" i="79"/>
  <c r="D112" i="79"/>
  <c r="M111" i="79"/>
  <c r="L111" i="79"/>
  <c r="K111" i="79"/>
  <c r="J111" i="79"/>
  <c r="I111" i="79"/>
  <c r="H111" i="79"/>
  <c r="G111" i="79"/>
  <c r="F111" i="79"/>
  <c r="E111" i="79"/>
  <c r="D111" i="79"/>
  <c r="M109" i="79"/>
  <c r="L109" i="79"/>
  <c r="K109" i="79"/>
  <c r="J109" i="79"/>
  <c r="I109" i="79"/>
  <c r="H109" i="79"/>
  <c r="G109" i="79"/>
  <c r="F109" i="79"/>
  <c r="E109" i="79"/>
  <c r="D109" i="79"/>
  <c r="M108" i="79"/>
  <c r="L108" i="79"/>
  <c r="K108" i="79"/>
  <c r="J108" i="79"/>
  <c r="I108" i="79"/>
  <c r="H108" i="79"/>
  <c r="G108" i="79"/>
  <c r="F108" i="79"/>
  <c r="E108" i="79"/>
  <c r="D108" i="79"/>
  <c r="M106" i="79"/>
  <c r="L106" i="79"/>
  <c r="K106" i="79"/>
  <c r="J106" i="79"/>
  <c r="I106" i="79"/>
  <c r="H106" i="79"/>
  <c r="G106" i="79"/>
  <c r="F106" i="79"/>
  <c r="E106" i="79"/>
  <c r="D106" i="79"/>
  <c r="M105" i="79"/>
  <c r="L105" i="79"/>
  <c r="K105" i="79"/>
  <c r="J105" i="79"/>
  <c r="I105" i="79"/>
  <c r="H105" i="79"/>
  <c r="G105" i="79"/>
  <c r="F105" i="79"/>
  <c r="E105" i="79"/>
  <c r="D105" i="79"/>
  <c r="M101" i="79"/>
  <c r="L101" i="79"/>
  <c r="K101" i="79"/>
  <c r="J101" i="79"/>
  <c r="I101" i="79"/>
  <c r="H101" i="79"/>
  <c r="G101" i="79"/>
  <c r="F101" i="79"/>
  <c r="E101" i="79"/>
  <c r="D101" i="79"/>
  <c r="M100" i="79"/>
  <c r="L100" i="79"/>
  <c r="K100" i="79"/>
  <c r="J100" i="79"/>
  <c r="I100" i="79"/>
  <c r="H100" i="79"/>
  <c r="G100" i="79"/>
  <c r="F100" i="79"/>
  <c r="E100" i="79"/>
  <c r="D100" i="79"/>
  <c r="M98" i="79"/>
  <c r="L98" i="79"/>
  <c r="K98" i="79"/>
  <c r="J98" i="79"/>
  <c r="I98" i="79"/>
  <c r="H98" i="79"/>
  <c r="G98" i="79"/>
  <c r="F98" i="79"/>
  <c r="E98" i="79"/>
  <c r="D98" i="79"/>
  <c r="M97" i="79"/>
  <c r="L97" i="79"/>
  <c r="K97" i="79"/>
  <c r="J97" i="79"/>
  <c r="I97" i="79"/>
  <c r="H97" i="79"/>
  <c r="G97" i="79"/>
  <c r="F97" i="79"/>
  <c r="E97" i="79"/>
  <c r="D97" i="79"/>
  <c r="M95" i="79"/>
  <c r="L95" i="79"/>
  <c r="K95" i="79"/>
  <c r="J95" i="79"/>
  <c r="I95" i="79"/>
  <c r="H95" i="79"/>
  <c r="G95" i="79"/>
  <c r="F95" i="79"/>
  <c r="E95" i="79"/>
  <c r="D95" i="79"/>
  <c r="M94" i="79"/>
  <c r="L94" i="79"/>
  <c r="K94" i="79"/>
  <c r="J94" i="79"/>
  <c r="I94" i="79"/>
  <c r="H94" i="79"/>
  <c r="G94" i="79"/>
  <c r="F94" i="79"/>
  <c r="E94" i="79"/>
  <c r="D94" i="79"/>
  <c r="M92" i="79"/>
  <c r="L92" i="79"/>
  <c r="K92" i="79"/>
  <c r="J92" i="79"/>
  <c r="I92" i="79"/>
  <c r="H92" i="79"/>
  <c r="G92" i="79"/>
  <c r="F92" i="79"/>
  <c r="E92" i="79"/>
  <c r="D92" i="79"/>
  <c r="M91" i="79"/>
  <c r="L91" i="79"/>
  <c r="K91" i="79"/>
  <c r="J91" i="79"/>
  <c r="I91" i="79"/>
  <c r="H91" i="79"/>
  <c r="G91" i="79"/>
  <c r="F91" i="79"/>
  <c r="E91" i="79"/>
  <c r="D91" i="79"/>
  <c r="M88" i="79"/>
  <c r="L88" i="79"/>
  <c r="K88" i="79"/>
  <c r="J88" i="79"/>
  <c r="I88" i="79"/>
  <c r="H88" i="79"/>
  <c r="G88" i="79"/>
  <c r="F88" i="79"/>
  <c r="E88" i="79"/>
  <c r="D88" i="79"/>
  <c r="M87" i="79"/>
  <c r="L87" i="79"/>
  <c r="K87" i="79"/>
  <c r="J87" i="79"/>
  <c r="I87" i="79"/>
  <c r="H87" i="79"/>
  <c r="G87" i="79"/>
  <c r="F87" i="79"/>
  <c r="E87" i="79"/>
  <c r="D87" i="79"/>
  <c r="M85" i="79"/>
  <c r="L85" i="79"/>
  <c r="K85" i="79"/>
  <c r="J85" i="79"/>
  <c r="I85" i="79"/>
  <c r="H85" i="79"/>
  <c r="G85" i="79"/>
  <c r="F85" i="79"/>
  <c r="E85" i="79"/>
  <c r="D85" i="79"/>
  <c r="M84" i="79"/>
  <c r="L84" i="79"/>
  <c r="K84" i="79"/>
  <c r="J84" i="79"/>
  <c r="I84" i="79"/>
  <c r="H84" i="79"/>
  <c r="G84" i="79"/>
  <c r="F84" i="79"/>
  <c r="E84" i="79"/>
  <c r="D84" i="79"/>
  <c r="M81" i="79"/>
  <c r="L81" i="79"/>
  <c r="K81" i="79"/>
  <c r="J81" i="79"/>
  <c r="I81" i="79"/>
  <c r="H81" i="79"/>
  <c r="G81" i="79"/>
  <c r="F81" i="79"/>
  <c r="E81" i="79"/>
  <c r="D81" i="79"/>
  <c r="M80" i="79"/>
  <c r="L80" i="79"/>
  <c r="K80" i="79"/>
  <c r="J80" i="79"/>
  <c r="I80" i="79"/>
  <c r="H80" i="79"/>
  <c r="G80" i="79"/>
  <c r="F80" i="79"/>
  <c r="E80" i="79"/>
  <c r="D80" i="79"/>
  <c r="M77" i="79"/>
  <c r="L77" i="79"/>
  <c r="K77" i="79"/>
  <c r="J77" i="79"/>
  <c r="I77" i="79"/>
  <c r="H77" i="79"/>
  <c r="G77" i="79"/>
  <c r="F77" i="79"/>
  <c r="E77" i="79"/>
  <c r="D77" i="79"/>
  <c r="M76" i="79"/>
  <c r="L76" i="79"/>
  <c r="K76" i="79"/>
  <c r="J76" i="79"/>
  <c r="I76" i="79"/>
  <c r="H76" i="79"/>
  <c r="G76" i="79"/>
  <c r="F76" i="79"/>
  <c r="E76" i="79"/>
  <c r="D76" i="79"/>
  <c r="M74" i="79"/>
  <c r="L74" i="79"/>
  <c r="K74" i="79"/>
  <c r="J74" i="79"/>
  <c r="I74" i="79"/>
  <c r="H74" i="79"/>
  <c r="G74" i="79"/>
  <c r="F74" i="79"/>
  <c r="E74" i="79"/>
  <c r="D74" i="79"/>
  <c r="M73" i="79"/>
  <c r="L73" i="79"/>
  <c r="K73" i="79"/>
  <c r="J73" i="79"/>
  <c r="I73" i="79"/>
  <c r="H73" i="79"/>
  <c r="G73" i="79"/>
  <c r="F73" i="79"/>
  <c r="E73" i="79"/>
  <c r="D73" i="79"/>
  <c r="M71" i="79"/>
  <c r="L71" i="79"/>
  <c r="K71" i="79"/>
  <c r="J71" i="79"/>
  <c r="I71" i="79"/>
  <c r="H71" i="79"/>
  <c r="G71" i="79"/>
  <c r="F71" i="79"/>
  <c r="E71" i="79"/>
  <c r="D71" i="79"/>
  <c r="M70" i="79"/>
  <c r="L70" i="79"/>
  <c r="K70" i="79"/>
  <c r="J70" i="79"/>
  <c r="I70" i="79"/>
  <c r="H70" i="79"/>
  <c r="G70" i="79"/>
  <c r="F70" i="79"/>
  <c r="E70" i="79"/>
  <c r="D70" i="79"/>
  <c r="M67" i="79"/>
  <c r="L67" i="79"/>
  <c r="K67" i="79"/>
  <c r="J67" i="79"/>
  <c r="I67" i="79"/>
  <c r="H67" i="79"/>
  <c r="G67" i="79"/>
  <c r="F67" i="79"/>
  <c r="E67" i="79"/>
  <c r="D67" i="79"/>
  <c r="M66" i="79"/>
  <c r="L66" i="79"/>
  <c r="K66" i="79"/>
  <c r="J66" i="79"/>
  <c r="I66" i="79"/>
  <c r="H66" i="79"/>
  <c r="G66" i="79"/>
  <c r="F66" i="79"/>
  <c r="E66" i="79"/>
  <c r="D66" i="79"/>
  <c r="M64" i="79"/>
  <c r="L64" i="79"/>
  <c r="K64" i="79"/>
  <c r="J64" i="79"/>
  <c r="I64" i="79"/>
  <c r="H64" i="79"/>
  <c r="G64" i="79"/>
  <c r="F64" i="79"/>
  <c r="E64" i="79"/>
  <c r="D64" i="79"/>
  <c r="M63" i="79"/>
  <c r="L63" i="79"/>
  <c r="K63" i="79"/>
  <c r="J63" i="79"/>
  <c r="I63" i="79"/>
  <c r="H63" i="79"/>
  <c r="G63" i="79"/>
  <c r="F63" i="79"/>
  <c r="E63" i="79"/>
  <c r="D63" i="79"/>
  <c r="M61" i="79"/>
  <c r="L61" i="79"/>
  <c r="K61" i="79"/>
  <c r="J61" i="79"/>
  <c r="I61" i="79"/>
  <c r="H61" i="79"/>
  <c r="G61" i="79"/>
  <c r="F61" i="79"/>
  <c r="E61" i="79"/>
  <c r="D61" i="79"/>
  <c r="M60" i="79"/>
  <c r="L60" i="79"/>
  <c r="K60" i="79"/>
  <c r="J60" i="79"/>
  <c r="I60" i="79"/>
  <c r="H60" i="79"/>
  <c r="G60" i="79"/>
  <c r="F60" i="79"/>
  <c r="E60" i="79"/>
  <c r="D60" i="79"/>
  <c r="M58" i="79"/>
  <c r="L58" i="79"/>
  <c r="K58" i="79"/>
  <c r="J58" i="79"/>
  <c r="I58" i="79"/>
  <c r="H58" i="79"/>
  <c r="G58" i="79"/>
  <c r="F58" i="79"/>
  <c r="E58" i="79"/>
  <c r="D58" i="79"/>
  <c r="M57" i="79"/>
  <c r="L57" i="79"/>
  <c r="K57" i="79"/>
  <c r="J57" i="79"/>
  <c r="I57" i="79"/>
  <c r="H57" i="79"/>
  <c r="G57" i="79"/>
  <c r="F57" i="79"/>
  <c r="E57" i="79"/>
  <c r="D57" i="79"/>
  <c r="M55" i="79"/>
  <c r="L55" i="79"/>
  <c r="K55" i="79"/>
  <c r="J55" i="79"/>
  <c r="I55" i="79"/>
  <c r="H55" i="79"/>
  <c r="G55" i="79"/>
  <c r="F55" i="79"/>
  <c r="E55" i="79"/>
  <c r="D55" i="79"/>
  <c r="M54" i="79"/>
  <c r="L54" i="79"/>
  <c r="K54" i="79"/>
  <c r="J54" i="79"/>
  <c r="I54" i="79"/>
  <c r="H54" i="79"/>
  <c r="G54" i="79"/>
  <c r="F54" i="79"/>
  <c r="E54" i="79"/>
  <c r="D54" i="79"/>
  <c r="M51" i="79"/>
  <c r="L51" i="79"/>
  <c r="K51" i="79"/>
  <c r="J51" i="79"/>
  <c r="I51" i="79"/>
  <c r="H51" i="79"/>
  <c r="G51" i="79"/>
  <c r="F51" i="79"/>
  <c r="E51" i="79"/>
  <c r="D51" i="79"/>
  <c r="M50" i="79"/>
  <c r="L50" i="79"/>
  <c r="K50" i="79"/>
  <c r="J50" i="79"/>
  <c r="I50" i="79"/>
  <c r="H50" i="79"/>
  <c r="G50" i="79"/>
  <c r="F50" i="79"/>
  <c r="E50" i="79"/>
  <c r="D50" i="79"/>
  <c r="M48" i="79"/>
  <c r="L48" i="79"/>
  <c r="K48" i="79"/>
  <c r="J48" i="79"/>
  <c r="I48" i="79"/>
  <c r="H48" i="79"/>
  <c r="G48" i="79"/>
  <c r="F48" i="79"/>
  <c r="E48" i="79"/>
  <c r="D48" i="79"/>
  <c r="M47" i="79"/>
  <c r="L47" i="79"/>
  <c r="K47" i="79"/>
  <c r="J47" i="79"/>
  <c r="I47" i="79"/>
  <c r="H47" i="79"/>
  <c r="G47" i="79"/>
  <c r="F47" i="79"/>
  <c r="E47" i="79"/>
  <c r="D47" i="79"/>
  <c r="M45" i="79"/>
  <c r="L45" i="79"/>
  <c r="K45" i="79"/>
  <c r="J45" i="79"/>
  <c r="I45" i="79"/>
  <c r="H45" i="79"/>
  <c r="G45" i="79"/>
  <c r="F45" i="79"/>
  <c r="E45" i="79"/>
  <c r="D45" i="79"/>
  <c r="M44" i="79"/>
  <c r="L44" i="79"/>
  <c r="K44" i="79"/>
  <c r="J44" i="79"/>
  <c r="I44" i="79"/>
  <c r="H44" i="79"/>
  <c r="G44" i="79"/>
  <c r="F44" i="79"/>
  <c r="E44" i="79"/>
  <c r="D44" i="79"/>
  <c r="M42" i="79"/>
  <c r="L42" i="79"/>
  <c r="K42" i="79"/>
  <c r="J42" i="79"/>
  <c r="I42" i="79"/>
  <c r="H42" i="79"/>
  <c r="G42" i="79"/>
  <c r="F42" i="79"/>
  <c r="E42" i="79"/>
  <c r="D42" i="79"/>
  <c r="M41" i="79"/>
  <c r="L41" i="79"/>
  <c r="K41" i="79"/>
  <c r="J41" i="79"/>
  <c r="I41" i="79"/>
  <c r="H41" i="79"/>
  <c r="G41" i="79"/>
  <c r="F41" i="79"/>
  <c r="E41" i="79"/>
  <c r="D41" i="79"/>
  <c r="X39" i="79"/>
  <c r="W39" i="79"/>
  <c r="V39" i="79"/>
  <c r="U39" i="79"/>
  <c r="T39" i="79"/>
  <c r="S39" i="79"/>
  <c r="R39" i="79"/>
  <c r="Q39" i="79"/>
  <c r="P39" i="79"/>
  <c r="X38" i="79"/>
  <c r="W38" i="79"/>
  <c r="V38" i="79"/>
  <c r="U38" i="79"/>
  <c r="T38" i="79"/>
  <c r="S38" i="79"/>
  <c r="R38" i="79"/>
  <c r="Q38" i="79"/>
  <c r="P38" i="79"/>
  <c r="O39" i="79"/>
  <c r="O38" i="79"/>
  <c r="M39" i="79"/>
  <c r="L39" i="79"/>
  <c r="K39" i="79"/>
  <c r="J39" i="79"/>
  <c r="I39" i="79"/>
  <c r="H39" i="79"/>
  <c r="G39" i="79"/>
  <c r="F39" i="79"/>
  <c r="E39" i="79"/>
  <c r="M38" i="79"/>
  <c r="L38" i="79"/>
  <c r="K38" i="79"/>
  <c r="J38" i="79"/>
  <c r="I38" i="79"/>
  <c r="H38" i="79"/>
  <c r="G38" i="79"/>
  <c r="F38" i="79"/>
  <c r="E38" i="79"/>
  <c r="D38" i="79"/>
  <c r="D39" i="79"/>
  <c r="P27" i="85" l="1"/>
  <c r="P49" i="85" s="1"/>
  <c r="C28" i="85" s="1"/>
  <c r="K27" i="85"/>
  <c r="K49" i="85" s="1"/>
  <c r="C27" i="85" s="1"/>
  <c r="D28" i="85" l="1"/>
  <c r="F28" i="85" s="1"/>
  <c r="F39" i="85" s="1"/>
  <c r="I50" i="44" l="1"/>
  <c r="H50" i="44"/>
  <c r="G50" i="44"/>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Z576" i="79" s="1"/>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D195" i="79" s="1"/>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A195"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L64" i="45"/>
  <c r="M64" i="45"/>
  <c r="N64" i="45"/>
  <c r="E57" i="45"/>
  <c r="F57" i="45"/>
  <c r="G57" i="45"/>
  <c r="H57" i="45"/>
  <c r="I57" i="45"/>
  <c r="L57" i="45"/>
  <c r="M57" i="45"/>
  <c r="N57" i="45"/>
  <c r="E50" i="45"/>
  <c r="F50" i="45"/>
  <c r="G50" i="45"/>
  <c r="H50" i="45"/>
  <c r="I50" i="45"/>
  <c r="L50" i="45"/>
  <c r="M50" i="45"/>
  <c r="N50" i="45"/>
  <c r="E43" i="45"/>
  <c r="F43" i="45"/>
  <c r="G43" i="45"/>
  <c r="H43" i="45"/>
  <c r="I43" i="45"/>
  <c r="L43" i="45"/>
  <c r="M43" i="45"/>
  <c r="N43" i="45"/>
  <c r="N36" i="45"/>
  <c r="F36" i="45"/>
  <c r="G36" i="45"/>
  <c r="H36" i="45"/>
  <c r="I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E50"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F50" i="44" s="1"/>
  <c r="AA21" i="46"/>
  <c r="AA127" i="46" s="1"/>
  <c r="D29" i="44"/>
  <c r="D33" i="44" s="1"/>
  <c r="D50"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7" i="79" l="1"/>
  <c r="AC576" i="79"/>
  <c r="AC578"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209" i="79"/>
  <c r="AA211" i="79"/>
  <c r="AA212" i="79"/>
  <c r="AA927" i="79"/>
  <c r="AA944"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J516" i="46" s="1"/>
  <c r="AJ520" i="46" s="1"/>
  <c r="H130" i="45"/>
  <c r="C133" i="45"/>
  <c r="Y1113" i="79" s="1"/>
  <c r="N130" i="45"/>
  <c r="K125" i="45"/>
  <c r="K128" i="45"/>
  <c r="N127" i="45"/>
  <c r="K126" i="45"/>
  <c r="G129" i="45"/>
  <c r="E129" i="45"/>
  <c r="AA381" i="79" s="1"/>
  <c r="AA382" i="79" s="1"/>
  <c r="J125" i="45"/>
  <c r="AF258" i="46" s="1"/>
  <c r="Y258" i="46"/>
  <c r="Y259" i="46" s="1"/>
  <c r="F128" i="45"/>
  <c r="E130" i="45"/>
  <c r="L130" i="45"/>
  <c r="J128" i="45"/>
  <c r="K127" i="45"/>
  <c r="J124" i="45"/>
  <c r="AF130" i="46" s="1"/>
  <c r="AF131" i="46" s="1"/>
  <c r="K54"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AJ387" i="46"/>
  <c r="AJ389" i="46" s="1"/>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G516" i="46" l="1"/>
  <c r="AG520" i="46" s="1"/>
  <c r="AL516" i="46"/>
  <c r="AL520" i="46" s="1"/>
  <c r="AF516" i="46"/>
  <c r="AF518" i="46" s="1"/>
  <c r="AK516" i="46"/>
  <c r="AK520" i="46" s="1"/>
  <c r="AH516" i="46"/>
  <c r="AH519" i="46" s="1"/>
  <c r="AI516" i="46"/>
  <c r="AI517" i="46" s="1"/>
  <c r="AL387" i="46"/>
  <c r="AL389" i="46" s="1"/>
  <c r="AK258" i="46"/>
  <c r="AK262" i="46" s="1"/>
  <c r="P58" i="43" s="1"/>
  <c r="AJ258" i="46"/>
  <c r="AJ260" i="46" s="1"/>
  <c r="AI387" i="46"/>
  <c r="AI389" i="46" s="1"/>
  <c r="AL258" i="46"/>
  <c r="AL262" i="46" s="1"/>
  <c r="Q58" i="43" s="1"/>
  <c r="AI258" i="46"/>
  <c r="AI260" i="46" s="1"/>
  <c r="AH258" i="46"/>
  <c r="AH260" i="46" s="1"/>
  <c r="AJ130" i="46"/>
  <c r="AJ131" i="46" s="1"/>
  <c r="O54" i="43" s="1"/>
  <c r="AK130" i="46"/>
  <c r="AK131" i="46" s="1"/>
  <c r="P54" i="43" s="1"/>
  <c r="AI130" i="46"/>
  <c r="AI131" i="46" s="1"/>
  <c r="N54" i="43" s="1"/>
  <c r="AH130" i="46"/>
  <c r="AH131" i="46" s="1"/>
  <c r="M54" i="43" s="1"/>
  <c r="AG130" i="46"/>
  <c r="AG131" i="46" s="1"/>
  <c r="L54" i="43" s="1"/>
  <c r="AG387" i="46"/>
  <c r="AG389" i="46" s="1"/>
  <c r="AK564" i="79"/>
  <c r="AK570" i="79" s="1"/>
  <c r="AL130" i="46"/>
  <c r="AL131" i="46" s="1"/>
  <c r="Q54" i="43" s="1"/>
  <c r="AG258" i="46"/>
  <c r="AG259" i="46" s="1"/>
  <c r="Y522" i="46"/>
  <c r="D64" i="43" s="1"/>
  <c r="AD522" i="46"/>
  <c r="I64" i="43" s="1"/>
  <c r="Y1117" i="79"/>
  <c r="Y1123" i="79"/>
  <c r="AI520" i="46"/>
  <c r="Y518" i="46"/>
  <c r="Y517" i="46"/>
  <c r="Y519" i="46"/>
  <c r="Y520" i="46"/>
  <c r="AA522" i="46"/>
  <c r="F64" i="43" s="1"/>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I518" i="46"/>
  <c r="AH517" i="46"/>
  <c r="AI519" i="46"/>
  <c r="AI522" i="46"/>
  <c r="N64" i="43" s="1"/>
  <c r="Y1118" i="79"/>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G518" i="46"/>
  <c r="AF262" i="46"/>
  <c r="K58" i="43" s="1"/>
  <c r="Y1125" i="79"/>
  <c r="AF517" i="46"/>
  <c r="AK387" i="46"/>
  <c r="AK389" i="46" s="1"/>
  <c r="AH387" i="46"/>
  <c r="AH392" i="46" s="1"/>
  <c r="M61" i="43" s="1"/>
  <c r="AA389" i="79"/>
  <c r="F70" i="43" s="1"/>
  <c r="AF522" i="46"/>
  <c r="K64" i="43" s="1"/>
  <c r="AF519" i="46"/>
  <c r="AI381" i="79"/>
  <c r="AI383" i="79" s="1"/>
  <c r="Y757" i="79"/>
  <c r="AJ390" i="46"/>
  <c r="Y202" i="79"/>
  <c r="Y200" i="79"/>
  <c r="Y201" i="79"/>
  <c r="AJ388" i="46"/>
  <c r="Y205" i="79"/>
  <c r="AJ132" i="46"/>
  <c r="O55" i="43" s="1"/>
  <c r="AJ262" i="46"/>
  <c r="O58" i="43" s="1"/>
  <c r="AA388" i="46"/>
  <c r="AA389" i="46"/>
  <c r="AC519" i="46"/>
  <c r="AC518" i="46"/>
  <c r="AE519" i="46"/>
  <c r="AE518" i="46"/>
  <c r="Z518" i="46"/>
  <c r="Z519" i="46"/>
  <c r="AB518" i="46"/>
  <c r="AB519" i="46"/>
  <c r="AA518" i="46"/>
  <c r="AA519" i="46"/>
  <c r="Y388" i="46"/>
  <c r="Y389" i="46"/>
  <c r="AD388" i="46"/>
  <c r="AD389" i="46"/>
  <c r="AD519" i="46"/>
  <c r="AD518" i="46"/>
  <c r="AL518" i="46"/>
  <c r="AL519" i="46"/>
  <c r="AL522" i="46"/>
  <c r="Q64" i="43" s="1"/>
  <c r="AL390" i="46"/>
  <c r="AL517" i="46"/>
  <c r="AL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F520" i="46" l="1"/>
  <c r="AL388" i="46"/>
  <c r="AK522" i="46"/>
  <c r="P64" i="43" s="1"/>
  <c r="AK566" i="79"/>
  <c r="AI262" i="46"/>
  <c r="N58" i="43" s="1"/>
  <c r="AK260" i="46"/>
  <c r="AK517" i="46"/>
  <c r="AH522" i="46"/>
  <c r="M64" i="43" s="1"/>
  <c r="AH518" i="46"/>
  <c r="AK519" i="46"/>
  <c r="AG522" i="46"/>
  <c r="L64" i="43" s="1"/>
  <c r="AG519" i="46"/>
  <c r="AG517" i="46"/>
  <c r="AK567" i="79"/>
  <c r="AK259" i="46"/>
  <c r="AK518" i="46"/>
  <c r="AL132" i="46"/>
  <c r="Q55" i="43" s="1"/>
  <c r="V25" i="47" s="1"/>
  <c r="AH262" i="46"/>
  <c r="M58" i="43" s="1"/>
  <c r="AH259" i="46"/>
  <c r="AK565" i="79"/>
  <c r="AI259" i="46"/>
  <c r="AI261" i="46" s="1"/>
  <c r="N57" i="43" s="1"/>
  <c r="AK571" i="79"/>
  <c r="AJ259" i="46"/>
  <c r="AJ261" i="46" s="1"/>
  <c r="O57" i="43" s="1"/>
  <c r="T31" i="47" s="1"/>
  <c r="AI390" i="46"/>
  <c r="AG132" i="46"/>
  <c r="L55" i="43" s="1"/>
  <c r="Q15" i="47" s="1"/>
  <c r="AG262" i="46"/>
  <c r="L58" i="43" s="1"/>
  <c r="AI388" i="46"/>
  <c r="AG260" i="46"/>
  <c r="AG261" i="46" s="1"/>
  <c r="L57" i="43" s="1"/>
  <c r="AL259" i="46"/>
  <c r="AL261" i="46" s="1"/>
  <c r="Q57" i="43" s="1"/>
  <c r="V39" i="47" s="1"/>
  <c r="AK132" i="46"/>
  <c r="P55" i="43" s="1"/>
  <c r="U22" i="47" s="1"/>
  <c r="AG388" i="46"/>
  <c r="AG390" i="46"/>
  <c r="AG392" i="46"/>
  <c r="L61" i="43" s="1"/>
  <c r="AK569" i="79"/>
  <c r="AK568" i="79"/>
  <c r="AI132" i="46"/>
  <c r="N55" i="43" s="1"/>
  <c r="S16" i="47" s="1"/>
  <c r="AK573" i="79"/>
  <c r="P73" i="43" s="1"/>
  <c r="AH132" i="46"/>
  <c r="M55" i="43" s="1"/>
  <c r="R26" i="47" s="1"/>
  <c r="Y756" i="79"/>
  <c r="D75" i="43" s="1"/>
  <c r="T18" i="47"/>
  <c r="P20" i="47"/>
  <c r="U17" i="47"/>
  <c r="AB570" i="79"/>
  <c r="AB569" i="79"/>
  <c r="AB201" i="79"/>
  <c r="AB202" i="79"/>
  <c r="AA199" i="79"/>
  <c r="AA202" i="79"/>
  <c r="AA203" i="79"/>
  <c r="AD569" i="79"/>
  <c r="AD573" i="79"/>
  <c r="I73" i="43" s="1"/>
  <c r="Z202" i="79"/>
  <c r="Z203" i="79"/>
  <c r="AJ570" i="79"/>
  <c r="AJ573" i="79"/>
  <c r="O73" i="43" s="1"/>
  <c r="Y567" i="79"/>
  <c r="Y570" i="79"/>
  <c r="Y571" i="79"/>
  <c r="Z568" i="79"/>
  <c r="Z570" i="79"/>
  <c r="Y521" i="46"/>
  <c r="V21" i="47"/>
  <c r="Z1125" i="79"/>
  <c r="E82" i="43" s="1"/>
  <c r="D70" i="43"/>
  <c r="AM131" i="46"/>
  <c r="C93" i="43" s="1"/>
  <c r="AM262" i="46"/>
  <c r="D104" i="43" s="1"/>
  <c r="D76" i="43"/>
  <c r="AM520" i="46"/>
  <c r="D67" i="43"/>
  <c r="AM517" i="46"/>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AC566" i="79"/>
  <c r="AD205" i="79"/>
  <c r="I67" i="43" s="1"/>
  <c r="AD203" i="79"/>
  <c r="AG203" i="79"/>
  <c r="Y937" i="79"/>
  <c r="AI521" i="46"/>
  <c r="N63" i="43" s="1"/>
  <c r="AG201" i="79"/>
  <c r="AH521" i="46"/>
  <c r="M63" i="43" s="1"/>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AE573" i="79"/>
  <c r="J73" i="43" s="1"/>
  <c r="AK200" i="79"/>
  <c r="AL571" i="79"/>
  <c r="Z389" i="79"/>
  <c r="E70" i="43" s="1"/>
  <c r="Z385" i="79"/>
  <c r="AC565" i="79"/>
  <c r="AC199" i="79"/>
  <c r="AC387" i="79"/>
  <c r="AF382" i="79"/>
  <c r="AE570" i="79"/>
  <c r="AD566" i="79"/>
  <c r="AC389" i="79"/>
  <c r="H70" i="43" s="1"/>
  <c r="AI571" i="79"/>
  <c r="AI568" i="79"/>
  <c r="AC386" i="79"/>
  <c r="Z205" i="79"/>
  <c r="E67" i="43" s="1"/>
  <c r="AL570" i="79"/>
  <c r="AC573" i="79"/>
  <c r="H73" i="43" s="1"/>
  <c r="Y565" i="79"/>
  <c r="Z382" i="79"/>
  <c r="AC203" i="79"/>
  <c r="AC382" i="79"/>
  <c r="AF385" i="79"/>
  <c r="AD567" i="79"/>
  <c r="Y939" i="79"/>
  <c r="AK199" i="79"/>
  <c r="AF389" i="79"/>
  <c r="K70" i="43" s="1"/>
  <c r="AF261" i="46"/>
  <c r="K57" i="43" s="1"/>
  <c r="P39" i="47"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F69" i="43" s="1"/>
  <c r="D82" i="43"/>
  <c r="Y1124" i="79"/>
  <c r="D81" i="43" s="1"/>
  <c r="P17" i="47"/>
  <c r="P18" i="47"/>
  <c r="AJ202" i="79"/>
  <c r="AI200" i="79"/>
  <c r="P21" i="47"/>
  <c r="P24" i="47"/>
  <c r="AL200" i="79"/>
  <c r="AI202" i="79"/>
  <c r="AH389" i="46"/>
  <c r="E94" i="43" s="1"/>
  <c r="AH390" i="46"/>
  <c r="AH388" i="46"/>
  <c r="P19" i="47"/>
  <c r="AJ200" i="79"/>
  <c r="P22" i="47"/>
  <c r="AI203" i="79"/>
  <c r="P16" i="47"/>
  <c r="P25" i="47"/>
  <c r="P23" i="47"/>
  <c r="AL199" i="79"/>
  <c r="AJ199" i="79"/>
  <c r="AJ201" i="79"/>
  <c r="AI201" i="79"/>
  <c r="P26" i="47"/>
  <c r="AJ205" i="79"/>
  <c r="O67" i="43" s="1"/>
  <c r="AH203" i="79"/>
  <c r="AH201" i="79"/>
  <c r="AH199" i="79"/>
  <c r="AH200" i="79"/>
  <c r="AH202" i="79"/>
  <c r="T24" i="47"/>
  <c r="T17" i="47"/>
  <c r="T19" i="47"/>
  <c r="T16" i="47"/>
  <c r="T22" i="47"/>
  <c r="T21" i="47"/>
  <c r="T15" i="47"/>
  <c r="AJ391" i="46"/>
  <c r="O60" i="43" s="1"/>
  <c r="T26" i="47"/>
  <c r="T20" i="47"/>
  <c r="T23" i="47"/>
  <c r="T25" i="47"/>
  <c r="T33" i="47"/>
  <c r="V18" i="47"/>
  <c r="Y204" i="79"/>
  <c r="V26" i="47"/>
  <c r="Y261" i="46"/>
  <c r="D57" i="43" s="1"/>
  <c r="F93" i="43"/>
  <c r="D58" i="43"/>
  <c r="T40" i="47"/>
  <c r="T36" i="47"/>
  <c r="T38" i="47"/>
  <c r="AL391" i="46"/>
  <c r="Q60" i="43" s="1"/>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F94" i="43" l="1"/>
  <c r="U24" i="47"/>
  <c r="V22" i="47"/>
  <c r="V23" i="47"/>
  <c r="Q16" i="47"/>
  <c r="V17" i="47"/>
  <c r="V20" i="47"/>
  <c r="V19" i="47"/>
  <c r="V15" i="47"/>
  <c r="V16" i="47"/>
  <c r="Q22" i="47"/>
  <c r="V24" i="47"/>
  <c r="U15" i="47"/>
  <c r="R23" i="47"/>
  <c r="U19" i="47"/>
  <c r="U20" i="47"/>
  <c r="R30" i="47"/>
  <c r="R21" i="47"/>
  <c r="U26" i="47"/>
  <c r="U18" i="47"/>
  <c r="U16" i="47"/>
  <c r="R58" i="43"/>
  <c r="R24" i="47"/>
  <c r="R20" i="47"/>
  <c r="U21" i="47"/>
  <c r="U25" i="47"/>
  <c r="U23" i="47"/>
  <c r="R19" i="47"/>
  <c r="R22" i="47"/>
  <c r="R17" i="47"/>
  <c r="Q32" i="47"/>
  <c r="AK521" i="46"/>
  <c r="P63" i="43" s="1"/>
  <c r="AM519" i="46"/>
  <c r="R15" i="47"/>
  <c r="AK261" i="46"/>
  <c r="P57" i="43" s="1"/>
  <c r="U31" i="47" s="1"/>
  <c r="AM518" i="46"/>
  <c r="AM259" i="46"/>
  <c r="R64" i="43"/>
  <c r="AG521" i="46"/>
  <c r="L63" i="43" s="1"/>
  <c r="T30" i="47"/>
  <c r="T35" i="47"/>
  <c r="T37" i="47"/>
  <c r="T41" i="47"/>
  <c r="T32" i="47"/>
  <c r="T34" i="47"/>
  <c r="T39" i="47"/>
  <c r="AM522" i="46"/>
  <c r="F104" i="43" s="1"/>
  <c r="AI391" i="46"/>
  <c r="N60" i="43" s="1"/>
  <c r="S56" i="47" s="1"/>
  <c r="Q37" i="47"/>
  <c r="Q41" i="47"/>
  <c r="AK572" i="79"/>
  <c r="P72" i="43" s="1"/>
  <c r="AM260" i="46"/>
  <c r="D94" i="43"/>
  <c r="Q33" i="47"/>
  <c r="Q35" i="47"/>
  <c r="Q40" i="47"/>
  <c r="Q18" i="47"/>
  <c r="Q21" i="47"/>
  <c r="Q17" i="47"/>
  <c r="Q19" i="47"/>
  <c r="S32" i="47"/>
  <c r="Q39" i="47"/>
  <c r="Q30" i="47"/>
  <c r="Q34" i="47"/>
  <c r="D93" i="43"/>
  <c r="Q20" i="47"/>
  <c r="Q23" i="47"/>
  <c r="Q38" i="47"/>
  <c r="Q36" i="47"/>
  <c r="Q25" i="47"/>
  <c r="Q31" i="47"/>
  <c r="Q26" i="47"/>
  <c r="Q24" i="47"/>
  <c r="AG391" i="46"/>
  <c r="L60" i="43" s="1"/>
  <c r="S31" i="47"/>
  <c r="S21" i="47"/>
  <c r="S35" i="47"/>
  <c r="S41" i="47"/>
  <c r="S24" i="47"/>
  <c r="S20" i="47"/>
  <c r="S37" i="47"/>
  <c r="S40" i="47"/>
  <c r="S15" i="47"/>
  <c r="S17" i="47"/>
  <c r="AM383" i="79"/>
  <c r="S33" i="47"/>
  <c r="S36" i="47"/>
  <c r="S39" i="47"/>
  <c r="S22" i="47"/>
  <c r="S18" i="47"/>
  <c r="S26" i="47"/>
  <c r="R25" i="47"/>
  <c r="R16" i="47"/>
  <c r="R18" i="47"/>
  <c r="S38" i="47"/>
  <c r="S19" i="47"/>
  <c r="S23" i="47"/>
  <c r="S30" i="47"/>
  <c r="S25" i="47"/>
  <c r="S34" i="47"/>
  <c r="AM132" i="46"/>
  <c r="C104" i="43" s="1"/>
  <c r="R54" i="43"/>
  <c r="AM382" i="79"/>
  <c r="AM384" i="79"/>
  <c r="Y572" i="79"/>
  <c r="D72" i="43" s="1"/>
  <c r="Z756" i="79"/>
  <c r="E75" i="43" s="1"/>
  <c r="AM205" i="79"/>
  <c r="G104" i="43" s="1"/>
  <c r="AD572" i="79"/>
  <c r="I72" i="43" s="1"/>
  <c r="AJ572" i="79"/>
  <c r="O72" i="43" s="1"/>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I104" i="43" s="1"/>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J104" i="43" s="1"/>
  <c r="D103" i="43"/>
  <c r="C103" i="43"/>
  <c r="AB204" i="79"/>
  <c r="G66" i="43"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P62" i="47"/>
  <c r="P66" i="47"/>
  <c r="P69" i="47"/>
  <c r="P67" i="47"/>
  <c r="P61" i="47"/>
  <c r="R31" i="47"/>
  <c r="P71" i="47"/>
  <c r="P70" i="47"/>
  <c r="R34" i="47"/>
  <c r="P68" i="47"/>
  <c r="P64" i="47"/>
  <c r="R38" i="47"/>
  <c r="T47" i="47"/>
  <c r="R37" i="47"/>
  <c r="P60" i="47"/>
  <c r="P63" i="47"/>
  <c r="R39" i="47"/>
  <c r="P65" i="47"/>
  <c r="AJ204" i="79"/>
  <c r="O66" i="43" s="1"/>
  <c r="T75" i="47" s="1"/>
  <c r="P27" i="47"/>
  <c r="P29" i="47" s="1"/>
  <c r="Q50" i="47"/>
  <c r="R40" i="47"/>
  <c r="R41" i="47"/>
  <c r="R33" i="47"/>
  <c r="AL204" i="79"/>
  <c r="Q66" i="43" s="1"/>
  <c r="Q47" i="47"/>
  <c r="Q52" i="47"/>
  <c r="R35" i="47"/>
  <c r="R32" i="47"/>
  <c r="R36" i="47"/>
  <c r="E93" i="43"/>
  <c r="Q45" i="47"/>
  <c r="Q62" i="47"/>
  <c r="G94" i="43"/>
  <c r="Q54" i="47"/>
  <c r="Q48" i="47"/>
  <c r="Q70" i="47"/>
  <c r="Q56" i="47"/>
  <c r="Q49" i="47"/>
  <c r="Q53" i="47"/>
  <c r="Q55" i="47"/>
  <c r="G95" i="43"/>
  <c r="Q51" i="47"/>
  <c r="Q46" i="47"/>
  <c r="R67" i="43"/>
  <c r="G96" i="43"/>
  <c r="AH204" i="79"/>
  <c r="M66" i="43" s="1"/>
  <c r="G93" i="43"/>
  <c r="S50" i="47"/>
  <c r="T71" i="47"/>
  <c r="T61" i="47"/>
  <c r="T66" i="47"/>
  <c r="S66" i="47"/>
  <c r="S64" i="47"/>
  <c r="S61" i="47"/>
  <c r="S53" i="47"/>
  <c r="T60" i="47"/>
  <c r="T54" i="47"/>
  <c r="T52" i="47"/>
  <c r="T56" i="47"/>
  <c r="T48" i="47"/>
  <c r="T27" i="47"/>
  <c r="T29" i="47" s="1"/>
  <c r="T53" i="47"/>
  <c r="T45" i="47"/>
  <c r="T62" i="47"/>
  <c r="T69" i="47"/>
  <c r="T70" i="47"/>
  <c r="T64" i="47"/>
  <c r="T55" i="47"/>
  <c r="T68" i="47"/>
  <c r="T46" i="47"/>
  <c r="T51" i="47"/>
  <c r="T65" i="47"/>
  <c r="T67" i="47"/>
  <c r="T49" i="47"/>
  <c r="T50" i="47"/>
  <c r="V27" i="47"/>
  <c r="V29" i="47" s="1"/>
  <c r="F96" i="43"/>
  <c r="F95" i="43"/>
  <c r="D63" i="43"/>
  <c r="R63" i="43" s="1"/>
  <c r="V30" i="47"/>
  <c r="V31" i="47"/>
  <c r="V33" i="47"/>
  <c r="V37" i="47"/>
  <c r="V34" i="47"/>
  <c r="V46" i="47"/>
  <c r="V38" i="47"/>
  <c r="V50" i="47"/>
  <c r="V71" i="47"/>
  <c r="V54" i="47"/>
  <c r="V52" i="47"/>
  <c r="V51" i="47"/>
  <c r="V53" i="47"/>
  <c r="V48" i="47"/>
  <c r="V55" i="47"/>
  <c r="V47" i="47"/>
  <c r="V45" i="47"/>
  <c r="V56" i="47"/>
  <c r="V49" i="47"/>
  <c r="V36" i="47"/>
  <c r="V35" i="47"/>
  <c r="V32" i="47"/>
  <c r="V40" i="47"/>
  <c r="V41"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261" i="46" l="1"/>
  <c r="AM263" i="46" s="1"/>
  <c r="AM521" i="46"/>
  <c r="AM523" i="46" s="1"/>
  <c r="S47" i="47"/>
  <c r="S62" i="47"/>
  <c r="S70" i="47"/>
  <c r="S67" i="47"/>
  <c r="S55" i="47"/>
  <c r="S60" i="47"/>
  <c r="Q69" i="47"/>
  <c r="U27" i="47"/>
  <c r="U29" i="47" s="1"/>
  <c r="S54" i="47"/>
  <c r="S65" i="47"/>
  <c r="S45" i="47"/>
  <c r="S46" i="47"/>
  <c r="S71" i="47"/>
  <c r="S51" i="47"/>
  <c r="S52" i="47"/>
  <c r="S69" i="47"/>
  <c r="S68" i="47"/>
  <c r="S63" i="47"/>
  <c r="S49" i="47"/>
  <c r="S48" i="47"/>
  <c r="R57" i="43"/>
  <c r="U32" i="47"/>
  <c r="U35" i="47"/>
  <c r="U41" i="47"/>
  <c r="U30" i="47"/>
  <c r="U37" i="47"/>
  <c r="U36" i="47"/>
  <c r="Q67" i="47"/>
  <c r="U33" i="47"/>
  <c r="U38" i="47"/>
  <c r="U39" i="47"/>
  <c r="U40" i="47"/>
  <c r="Q71" i="47"/>
  <c r="U47" i="47"/>
  <c r="Q66" i="47"/>
  <c r="Q60" i="47"/>
  <c r="Q68" i="47"/>
  <c r="Q63" i="47"/>
  <c r="Q65" i="47"/>
  <c r="Q61" i="47"/>
  <c r="Q64" i="47"/>
  <c r="T42" i="47"/>
  <c r="T44" i="47" s="1"/>
  <c r="Q27" i="47"/>
  <c r="Q29" i="47" s="1"/>
  <c r="Q42" i="47" s="1"/>
  <c r="Q44" i="47" s="1"/>
  <c r="Q57" i="47" s="1"/>
  <c r="Q59" i="47" s="1"/>
  <c r="R27" i="47"/>
  <c r="R29" i="47" s="1"/>
  <c r="R42" i="47" s="1"/>
  <c r="R44" i="47" s="1"/>
  <c r="AM133" i="46"/>
  <c r="S27" i="47"/>
  <c r="S29" i="47" s="1"/>
  <c r="S42" i="47" s="1"/>
  <c r="S44" i="47" s="1"/>
  <c r="U83" i="47"/>
  <c r="H20" i="43"/>
  <c r="AM204" i="79"/>
  <c r="AM206" i="79" s="1"/>
  <c r="E42" i="43"/>
  <c r="E29" i="43"/>
  <c r="E30" i="43"/>
  <c r="E31" i="43"/>
  <c r="L81" i="47"/>
  <c r="E32"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5"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41" i="43"/>
  <c r="U124" i="47"/>
  <c r="S91" i="47"/>
  <c r="S156" i="47"/>
  <c r="S120" i="47"/>
  <c r="S96" i="47"/>
  <c r="E39"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E36"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4" i="43"/>
  <c r="M126" i="47"/>
  <c r="M156" i="47"/>
  <c r="M155" i="47"/>
  <c r="M151" i="47"/>
  <c r="M127" i="47"/>
  <c r="N131" i="47"/>
  <c r="U145" i="47"/>
  <c r="S128" i="47"/>
  <c r="S123" i="47"/>
  <c r="S141" i="47"/>
  <c r="R71" i="47"/>
  <c r="R67" i="47"/>
  <c r="R48" i="47"/>
  <c r="R61" i="47"/>
  <c r="P135" i="47"/>
  <c r="P142" i="47"/>
  <c r="E37"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3"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40" i="43"/>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8"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T57" i="47"/>
  <c r="T59" i="47" s="1"/>
  <c r="T72" i="47" s="1"/>
  <c r="T74" i="47" s="1"/>
  <c r="W25" i="47"/>
  <c r="V42" i="47"/>
  <c r="V44" i="47" s="1"/>
  <c r="V57" i="47" s="1"/>
  <c r="V59" i="47" s="1"/>
  <c r="V72" i="47" s="1"/>
  <c r="V7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J63" i="47"/>
  <c r="J32" i="47"/>
  <c r="W32" i="47" s="1"/>
  <c r="J30" i="47"/>
  <c r="W30" i="47" s="1"/>
  <c r="J39" i="47"/>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39" i="47" l="1"/>
  <c r="W36" i="47"/>
  <c r="W35" i="47"/>
  <c r="U42" i="47"/>
  <c r="U44" i="47" s="1"/>
  <c r="U57" i="47" s="1"/>
  <c r="U59" i="47" s="1"/>
  <c r="U72" i="47" s="1"/>
  <c r="U74" i="47" s="1"/>
  <c r="U87" i="47" s="1"/>
  <c r="U89" i="47" s="1"/>
  <c r="U102" i="47" s="1"/>
  <c r="S57" i="47"/>
  <c r="S59" i="47" s="1"/>
  <c r="S72" i="47" s="1"/>
  <c r="S74" i="47" s="1"/>
  <c r="S87" i="47" s="1"/>
  <c r="S89" i="47" s="1"/>
  <c r="S102" i="47" s="1"/>
  <c r="W40" i="47"/>
  <c r="Q72" i="47"/>
  <c r="Q74" i="47" s="1"/>
  <c r="Q87" i="47" s="1"/>
  <c r="Q89" i="47" s="1"/>
  <c r="Q102" i="47" s="1"/>
  <c r="H19" i="43"/>
  <c r="E43" i="43"/>
  <c r="W161" i="47"/>
  <c r="M103" i="43"/>
  <c r="W27" i="47"/>
  <c r="C105" i="43" s="1"/>
  <c r="P87" i="47"/>
  <c r="P89" i="47" s="1"/>
  <c r="P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4" i="43" s="1"/>
  <c r="Q85" i="43" s="1"/>
  <c r="P104" i="47"/>
  <c r="P117" i="47" s="1"/>
  <c r="P119" i="47" s="1"/>
  <c r="P132" i="47" s="1"/>
  <c r="P134" i="47" s="1"/>
  <c r="P147" i="47" s="1"/>
  <c r="P149" i="47" s="1"/>
  <c r="P162" i="47" s="1"/>
  <c r="K84" i="43" s="1"/>
  <c r="K85" i="43" s="1"/>
  <c r="R104" i="47"/>
  <c r="R117" i="47" s="1"/>
  <c r="R119" i="47" s="1"/>
  <c r="R132" i="47" s="1"/>
  <c r="R134" i="47" s="1"/>
  <c r="R147" i="47" s="1"/>
  <c r="R149" i="47" s="1"/>
  <c r="R162" i="47" s="1"/>
  <c r="M84" i="43" s="1"/>
  <c r="M85" i="43" s="1"/>
  <c r="Q104" i="47"/>
  <c r="Q117" i="47" s="1"/>
  <c r="Q119" i="47" s="1"/>
  <c r="Q132" i="47" s="1"/>
  <c r="Q134" i="47" s="1"/>
  <c r="Q147" i="47" s="1"/>
  <c r="Q149" i="47" s="1"/>
  <c r="Q162" i="47" s="1"/>
  <c r="L84" i="43" s="1"/>
  <c r="L85" i="43" s="1"/>
  <c r="S104" i="47"/>
  <c r="S117" i="47" s="1"/>
  <c r="S119" i="47" s="1"/>
  <c r="S132" i="47" s="1"/>
  <c r="S134" i="47" s="1"/>
  <c r="S147" i="47" s="1"/>
  <c r="S149" i="47" s="1"/>
  <c r="S162" i="47" s="1"/>
  <c r="N84" i="43" s="1"/>
  <c r="N85" i="43" s="1"/>
  <c r="T104" i="47"/>
  <c r="T117" i="47" s="1"/>
  <c r="T119" i="47" s="1"/>
  <c r="T132" i="47" s="1"/>
  <c r="T134" i="47" s="1"/>
  <c r="T147" i="47" s="1"/>
  <c r="T149" i="47" s="1"/>
  <c r="T162" i="47" s="1"/>
  <c r="O84" i="43" s="1"/>
  <c r="O85" i="43" s="1"/>
  <c r="U104" i="47"/>
  <c r="U117" i="47" s="1"/>
  <c r="U119" i="47" s="1"/>
  <c r="U132" i="47" s="1"/>
  <c r="U134" i="47" s="1"/>
  <c r="U147" i="47" s="1"/>
  <c r="U149" i="47" s="1"/>
  <c r="U162" i="47" s="1"/>
  <c r="P84" i="43" s="1"/>
  <c r="P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F35" i="43"/>
  <c r="G35" i="43" s="1"/>
  <c r="D85" i="43" l="1"/>
  <c r="F29" i="43"/>
  <c r="F32" i="43"/>
  <c r="G32" i="43" s="1"/>
  <c r="W42" i="47"/>
  <c r="D105" i="43" s="1"/>
  <c r="K42" i="47"/>
  <c r="G29"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F85" i="43" l="1"/>
  <c r="R84" i="43"/>
  <c r="F31" i="43"/>
  <c r="F43" i="43" s="1"/>
  <c r="W89" i="47"/>
  <c r="W102" i="47" s="1"/>
  <c r="G105" i="43"/>
  <c r="H21" i="43" l="1"/>
  <c r="H22" i="43" s="1"/>
  <c r="R85" i="43"/>
  <c r="G31" i="43"/>
  <c r="G43" i="43" s="1"/>
  <c r="G106" i="43"/>
  <c r="W104" i="47"/>
  <c r="W117" i="47" s="1"/>
  <c r="H105" i="43"/>
  <c r="H106" i="43" s="1"/>
  <c r="W119" i="47" l="1"/>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aprilb</author>
  </authors>
  <commentList>
    <comment ref="D28" authorId="0">
      <text>
        <r>
          <rPr>
            <sz val="9"/>
            <color indexed="81"/>
            <rFont val="Tahoma"/>
            <family val="2"/>
          </rPr>
          <t xml:space="preserve">
Loblaw P4P Conservation Fund Pilot Program to Loblaws Pilot</t>
        </r>
      </text>
    </comment>
    <comment ref="D52" authorId="0">
      <text>
        <r>
          <rPr>
            <sz val="9"/>
            <color indexed="81"/>
            <rFont val="Tahoma"/>
            <family val="2"/>
          </rPr>
          <t>Changed 
Save on Energy Heating &amp; Cooling Program
to
Save on Energy Heating and Cooling Program</t>
        </r>
      </text>
    </comment>
    <comment ref="D59" authorId="0">
      <text>
        <r>
          <rPr>
            <sz val="9"/>
            <color indexed="81"/>
            <rFont val="Tahoma"/>
            <family val="2"/>
          </rPr>
          <t>Changed 
Save on Energy Heating &amp; Cooling Program
to
Save on Energy Heating and Cooling Program</t>
        </r>
      </text>
    </comment>
    <comment ref="D68" authorId="0">
      <text>
        <r>
          <rPr>
            <sz val="9"/>
            <color indexed="81"/>
            <rFont val="Tahoma"/>
            <family val="2"/>
          </rPr>
          <t>Changed 
Save on Energy Heating &amp; Cooling Program
to
Save on Energy Heating and Cooling Program</t>
        </r>
      </text>
    </comment>
    <comment ref="D85" authorId="0">
      <text>
        <r>
          <rPr>
            <sz val="9"/>
            <color indexed="81"/>
            <rFont val="Tahoma"/>
            <family val="2"/>
          </rPr>
          <t>Changed 
Save on Energy Heating &amp; Cooling Program
to
Save on Energy Heating and Cooling Program</t>
        </r>
      </text>
    </comment>
    <comment ref="D88" authorId="0">
      <text>
        <r>
          <rPr>
            <sz val="9"/>
            <color indexed="81"/>
            <rFont val="Tahoma"/>
            <family val="2"/>
          </rPr>
          <t>Changed 
Save on Energy Heating &amp; Cooling Program
to
Save on Energy Heating and Cooling Program</t>
        </r>
      </text>
    </comment>
    <comment ref="D90" authorId="0">
      <text>
        <r>
          <rPr>
            <sz val="9"/>
            <color indexed="81"/>
            <rFont val="Tahoma"/>
            <family val="2"/>
          </rPr>
          <t>Changed
Save on Energy Smart Thermostat Program
To
Hydro Ottawa Limited - Residential Demand Response Wi-Fi Thermostat Pilot</t>
        </r>
      </text>
    </comment>
  </commentList>
</comments>
</file>

<file path=xl/sharedStrings.xml><?xml version="1.0" encoding="utf-8"?>
<sst xmlns="http://schemas.openxmlformats.org/spreadsheetml/2006/main" count="3254" uniqueCount="750">
  <si>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</si>
  <si>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</si>
  <si>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</si>
  <si>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</si>
  <si>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</si>
  <si>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</si>
  <si>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</si>
  <si>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</si>
  <si>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</si>
  <si>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</si>
  <si>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</si>
  <si>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</si>
  <si>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</si>
  <si>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</si>
  <si>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</si>
  <si>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</si>
  <si>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</si>
  <si>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</si>
  <si>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</si>
  <si>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</si>
  <si>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</si>
  <si>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</si>
  <si>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</si>
  <si>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</si>
  <si>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</si>
  <si>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</si>
  <si>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</si>
  <si>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</si>
  <si>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</si>
  <si>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</si>
  <si>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</si>
  <si>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</si>
  <si>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</si>
  <si>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</si>
  <si>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</si>
  <si>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</si>
  <si>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</si>
  <si>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</si>
  <si>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</si>
  <si>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</si>
  <si>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</si>
  <si>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</si>
  <si>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</si>
  <si>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</si>
  <si>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</si>
  <si>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</si>
  <si>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</si>
  <si>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</si>
  <si>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</si>
  <si>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</si>
  <si>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</si>
  <si>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</si>
  <si>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</si>
  <si>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</si>
  <si>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</si>
  <si>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</si>
  <si>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</si>
  <si>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</si>
  <si>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</si>
  <si>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</si>
  <si>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</si>
  <si>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</si>
  <si>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</si>
  <si>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</si>
  <si>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</si>
  <si>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</si>
  <si>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</si>
  <si>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</si>
  <si>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</si>
  <si>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</si>
  <si>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</si>
  <si>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</si>
  <si>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</si>
  <si>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</si>
  <si>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</si>
  <si>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</si>
  <si>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</si>
  <si>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</si>
  <si>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</si>
  <si>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</si>
  <si>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</si>
  <si>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</si>
  <si>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</si>
  <si>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</si>
  <si>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</si>
  <si>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</si>
  <si>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</si>
  <si>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</si>
  <si>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</si>
  <si>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</si>
  <si>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</si>
  <si>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</si>
  <si>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</si>
  <si>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</si>
  <si>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</si>
  <si>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</si>
  <si>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</si>
  <si>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</si>
  <si>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</si>
  <si>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</si>
  <si>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</si>
  <si>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</si>
  <si>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</si>
  <si>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</si>
  <si>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</si>
  <si>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</si>
  <si>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</si>
  <si>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</si>
  <si>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</si>
  <si>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</si>
  <si>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</si>
  <si>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</si>
  <si>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</si>
  <si>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</si>
  <si>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</si>
  <si>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</si>
  <si>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</si>
  <si>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</si>
  <si>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</si>
  <si>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</si>
  <si>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</si>
  <si>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</si>
  <si>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</si>
  <si>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</si>
  <si>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</si>
  <si>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</si>
  <si>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</si>
  <si>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</si>
  <si>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</si>
  <si>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</si>
  <si>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</si>
  <si>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</si>
  <si>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</si>
  <si>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</si>
  <si>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</si>
  <si>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</si>
  <si>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</si>
  <si>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</si>
  <si>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</si>
  <si>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</si>
  <si>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</si>
  <si>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</si>
  <si>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</si>
  <si>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</si>
  <si>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</si>
  <si>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</si>
  <si>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</si>
  <si>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</si>
  <si>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</si>
  <si>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</si>
  <si>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</si>
  <si>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</si>
  <si>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</si>
  <si>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</si>
  <si>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</si>
  <si>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</si>
  <si>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</si>
  <si>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</si>
  <si>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</si>
  <si>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</si>
  <si>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</si>
  <si>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</si>
  <si>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</si>
  <si>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</si>
  <si>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</si>
  <si>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</si>
  <si>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</si>
  <si>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</si>
  <si>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</si>
  <si>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</si>
  <si>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</si>
  <si>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</si>
  <si>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</si>
  <si>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</si>
  <si>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</si>
  <si>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</si>
  <si>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</si>
  <si>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</si>
  <si>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</si>
  <si>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</si>
  <si>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</si>
  <si>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</si>
  <si>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</si>
  <si>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</si>
  <si>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</si>
  <si>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</si>
  <si>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</si>
  <si>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</si>
  <si>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</si>
  <si>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</si>
  <si>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</si>
  <si>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</si>
  <si>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</si>
  <si>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</si>
  <si>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</si>
  <si>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</si>
  <si>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</si>
  <si>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</si>
  <si>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</si>
  <si>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</si>
  <si>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</si>
  <si>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</si>
  <si>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</si>
  <si>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</si>
  <si>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</si>
  <si>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</si>
  <si>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</si>
  <si>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</si>
  <si>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</si>
  <si>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</si>
  <si>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</si>
  <si>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</si>
  <si>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</si>
  <si>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</si>
  <si>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</si>
  <si>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</si>
  <si>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</si>
  <si>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</si>
  <si>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</si>
  <si>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</si>
  <si>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</si>
  <si>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</si>
  <si>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</si>
  <si>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</si>
  <si>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</si>
  <si>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</si>
  <si>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</si>
  <si>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</si>
  <si>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</si>
  <si>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</si>
  <si>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</si>
  <si>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</si>
  <si>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</si>
  <si>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</si>
  <si>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</si>
  <si>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</si>
  <si>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</si>
  <si>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</si>
  <si>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</si>
  <si>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</si>
  <si>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</si>
  <si>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</si>
  <si>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</si>
  <si>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</si>
  <si>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</si>
  <si>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</si>
  <si>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</si>
  <si>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</si>
  <si>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</si>
  <si>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</si>
  <si>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</si>
  <si>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</si>
  <si>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</si>
  <si>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</si>
  <si>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</si>
  <si>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</si>
  <si>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</si>
  <si>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</si>
  <si>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</si>
  <si>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</si>
  <si>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</si>
  <si>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</si>
  <si>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</si>
  <si>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</si>
  <si>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</si>
  <si>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</si>
  <si>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</si>
  <si>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</si>
  <si>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</si>
  <si>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</si>
  <si>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</si>
  <si>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</si>
  <si>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</si>
  <si>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</si>
  <si>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</si>
  <si>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</si>
  <si>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</si>
  <si>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</si>
  <si>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</si>
  <si>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</si>
  <si>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</si>
  <si>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</si>
  <si>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</si>
  <si>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</si>
  <si>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</si>
  <si>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</si>
  <si>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</si>
  <si>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</si>
  <si>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</si>
  <si>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</si>
  <si>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</si>
  <si>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</si>
  <si>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</si>
  <si>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</si>
  <si>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</si>
  <si>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</si>
  <si>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</si>
  <si>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</si>
  <si>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</si>
  <si>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</si>
  <si>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</si>
  <si>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</si>
  <si>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</si>
  <si>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</si>
  <si>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</si>
  <si>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</si>
  <si>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</si>
  <si>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</si>
  <si>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</si>
  <si>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</si>
  <si>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</si>
  <si>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</si>
  <si>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</si>
  <si>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</si>
  <si>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</si>
  <si>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</si>
  <si>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</si>
  <si>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</si>
  <si>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</si>
  <si>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</si>
  <si>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</si>
  <si>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</si>
  <si>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</si>
  <si>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</si>
  <si>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</si>
  <si>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</si>
  <si>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</si>
  <si>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</si>
  <si>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</si>
  <si>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</si>
  <si>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</si>
  <si>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</si>
  <si>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</si>
  <si>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</si>
  <si>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</si>
  <si>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</si>
  <si>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</si>
  <si>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</si>
  <si>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</si>
  <si>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</si>
  <si>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</si>
  <si>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</si>
  <si>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</si>
  <si>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</si>
  <si>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</si>
  <si>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</si>
  <si>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</si>
  <si>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</si>
  <si>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</si>
  <si>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</si>
  <si>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</si>
  <si>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</si>
  <si>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</si>
  <si>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</si>
  <si>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</si>
  <si>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</si>
  <si>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</si>
  <si>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</si>
  <si>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</si>
  <si>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</si>
  <si>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</si>
  <si>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</si>
  <si>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</si>
  <si>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</si>
  <si>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</si>
  <si>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</si>
  <si>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</si>
  <si>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</si>
  <si>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</si>
  <si>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</si>
  <si>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</si>
  <si>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</si>
  <si>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</si>
  <si>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</si>
  <si>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</si>
  <si>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</si>
  <si>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</si>
  <si>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</si>
  <si>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</si>
  <si>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</si>
  <si>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</si>
  <si>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</si>
  <si>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</si>
  <si>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</si>
  <si>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</si>
  <si>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</si>
  <si>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</si>
  <si>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</si>
  <si>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</si>
  <si>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</si>
  <si>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</si>
  <si>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</si>
  <si>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</si>
  <si>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</si>
  <si>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</si>
  <si>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</si>
  <si>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</si>
  <si>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</si>
  <si>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</si>
  <si>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</si>
  <si>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</si>
  <si>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</si>
  <si>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</si>
  <si>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</si>
  <si>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</si>
  <si>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</si>
  <si>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</si>
  <si>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</si>
  <si>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</si>
  <si>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</si>
  <si>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</si>
  <si>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</si>
  <si>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</si>
  <si>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</si>
  <si>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</si>
  <si>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</si>
  <si>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</si>
  <si>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</si>
  <si>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</si>
  <si>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</si>
  <si>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</si>
  <si>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</si>
  <si>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</si>
  <si>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</si>
  <si>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</si>
  <si>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</si>
  <si>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</si>
  <si>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</si>
  <si>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</si>
  <si>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</si>
  <si>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</si>
  <si>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</si>
  <si>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</si>
  <si>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</si>
  <si>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</si>
  <si>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</si>
  <si>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</si>
  <si>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</si>
  <si>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</si>
  <si>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</si>
  <si>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</si>
  <si>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</si>
  <si>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</si>
  <si>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</si>
  <si>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</si>
  <si>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</si>
  <si>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</si>
  <si>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</si>
  <si>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</si>
  <si>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</si>
  <si>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</si>
  <si>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</si>
  <si>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</si>
  <si>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</si>
  <si>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</si>
  <si>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</si>
  <si>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</si>
  <si>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</si>
  <si>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</si>
  <si>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</si>
  <si>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</si>
  <si>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</si>
  <si>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</si>
  <si>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</si>
  <si>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</si>
  <si>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</si>
  <si>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</si>
  <si>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</si>
  <si>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</si>
  <si>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</si>
  <si>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</si>
  <si>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</si>
  <si>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</si>
  <si>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</si>
  <si>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</si>
  <si>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</si>
  <si>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</si>
  <si>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</si>
  <si>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</si>
  <si>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</si>
  <si>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</si>
  <si>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</si>
  <si>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</si>
  <si>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</si>
  <si>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</si>
  <si>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</si>
  <si>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</si>
  <si>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</si>
  <si>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</si>
  <si>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</si>
  <si>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</si>
  <si>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</si>
  <si>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</si>
  <si>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</si>
  <si>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</si>
  <si>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</si>
  <si>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</si>
  <si>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</si>
  <si>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</si>
  <si>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</si>
  <si>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</si>
  <si>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</si>
  <si>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</si>
  <si>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</si>
  <si>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</si>
  <si>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</si>
  <si>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</si>
  <si>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</si>
  <si>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</si>
  <si>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</si>
  <si>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</si>
  <si>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</si>
  <si>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</si>
  <si>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</si>
  <si>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</si>
  <si>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</si>
  <si>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</si>
  <si>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</si>
  <si>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</si>
  <si>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</si>
  <si>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</si>
  <si>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</si>
  <si>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</si>
  <si>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</si>
  <si>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</si>
  <si>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</si>
  <si>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</si>
  <si>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</si>
  <si>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</si>
  <si>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</si>
  <si>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</si>
  <si>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</si>
  <si>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</si>
  <si>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</si>
  <si>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</si>
  <si>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</si>
  <si>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</si>
  <si>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</si>
  <si>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</si>
  <si>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</si>
  <si>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</si>
  <si>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</si>
  <si>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</si>
  <si>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</si>
  <si>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</si>
  <si>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</si>
  <si>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</si>
  <si>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</si>
  <si>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</si>
  <si>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</si>
  <si>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</si>
  <si>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</si>
  <si>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</si>
  <si>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</si>
  <si>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</si>
  <si>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</si>
  <si>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</si>
  <si>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</si>
  <si>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</si>
  <si>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</si>
  <si>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</si>
  <si>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</si>
  <si>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</si>
  <si>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</si>
  <si>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</si>
  <si>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</si>
  <si>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</si>
  <si>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</si>
  <si>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</si>
  <si>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</si>
  <si>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</si>
  <si>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</si>
  <si>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</si>
  <si>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</si>
  <si>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</si>
  <si>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</si>
  <si>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</si>
  <si>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</si>
  <si>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</si>
  <si>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</si>
  <si>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</si>
  <si>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</si>
  <si>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</si>
  <si>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</si>
  <si>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</si>
  <si>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</si>
  <si>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</si>
  <si>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</si>
  <si>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</si>
  <si>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</si>
  <si>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</si>
  <si>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</si>
  <si>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</si>
  <si>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</si>
  <si>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</si>
  <si>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</si>
  <si>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</si>
  <si>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</si>
  <si>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</si>
  <si>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</si>
  <si>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</si>
  <si>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</si>
  <si>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</si>
  <si>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</si>
  <si>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</si>
  <si>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</si>
  <si>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</si>
  <si>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</si>
  <si>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</si>
  <si>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</si>
  <si>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</si>
  <si>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</si>
  <si>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</si>
  <si>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</si>
  <si>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</si>
  <si>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</si>
  <si>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</si>
  <si>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</si>
  <si>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</si>
  <si>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</si>
  <si>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</si>
  <si>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</si>
  <si>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</si>
  <si>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</si>
  <si>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</si>
  <si>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</si>
  <si>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</si>
  <si>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</si>
  <si>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</si>
  <si>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</si>
  <si>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</si>
  <si>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</si>
  <si>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</si>
  <si>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</si>
  <si>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</si>
  <si>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</si>
  <si>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</si>
  <si>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</si>
  <si>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</si>
  <si>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</si>
  <si>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</si>
  <si>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</si>
  <si>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</si>
  <si>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</si>
  <si>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</si>
  <si>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</si>
  <si>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</si>
  <si>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</si>
  <si>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</si>
  <si>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</si>
  <si>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</si>
  <si>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</si>
  <si>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</si>
  <si>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</si>
  <si>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</si>
  <si>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</si>
  <si>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</si>
  <si>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</si>
  <si>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</si>
  <si>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</si>
  <si>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</si>
  <si>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</si>
  <si>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</si>
  <si>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</si>
  <si>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</si>
  <si>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</si>
  <si>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</si>
  <si>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</si>
  <si>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</si>
  <si>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</si>
  <si>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</si>
  <si>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</si>
  <si>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</si>
  <si>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</si>
  <si>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</si>
  <si>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</si>
  <si>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</si>
  <si>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</si>
  <si>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</si>
  <si>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</si>
  <si>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</si>
  <si>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</si>
  <si>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</si>
  <si>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</si>
  <si>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</si>
  <si>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</si>
  <si>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</si>
  <si>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</si>
  <si>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</si>
  <si>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</si>
  <si>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</si>
  <si>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</si>
  <si>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</si>
  <si>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</si>
  <si>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</si>
  <si>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</si>
  <si>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</si>
  <si>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</si>
  <si>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</si>
  <si>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</si>
  <si>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</si>
  <si>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</si>
  <si>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</si>
  <si>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</si>
  <si>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</si>
  <si>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</si>
  <si>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</si>
  <si>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</si>
  <si>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</si>
  <si>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</si>
  <si>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</si>
  <si>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</si>
  <si>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</si>
  <si>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</si>
  <si>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</si>
  <si>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</si>
  <si>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</si>
  <si>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</si>
  <si>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</si>
  <si>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</si>
  <si>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</si>
  <si>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</si>
  <si>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</si>
  <si>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</si>
  <si>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</si>
  <si>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The LRAMVA work form was created in a generic manner for use by all LDCs.  There are some elements that are not applicable at this time (i.e. 2019 and 2020 related components) but have been included in an effort to avoid major updates in the future.  Distributors should follow the checklist, which is referenced in this tab of the work form and listed below:</t>
  </si>
  <si>
    <t>Home Depot Home Appliance Market Uplift Conservation Fund Pilot Program</t>
  </si>
  <si>
    <t>Save on Energy Instant Discount Program</t>
  </si>
  <si>
    <t>Pool Saver Local Program</t>
  </si>
  <si>
    <t>Save on Energy Energy Performance Program for Multi-Site Customers</t>
  </si>
  <si>
    <t>Whole Home Pilot Program</t>
  </si>
  <si>
    <t>Conservation Voltage Reduction Conservation Fund Pilot Program</t>
  </si>
  <si>
    <t>Hydro Ottawa Limited</t>
  </si>
  <si>
    <t>To have look-up work from Tab 5. to Tab 7.</t>
  </si>
  <si>
    <t>EB-2016-0084</t>
  </si>
  <si>
    <t>GS 50 TO 1,499 KW</t>
  </si>
  <si>
    <t>GS 1,500 TO 4,999</t>
  </si>
  <si>
    <t>Large User</t>
  </si>
  <si>
    <t>EB-2015-0004</t>
  </si>
  <si>
    <t>EB-2014-0085</t>
  </si>
  <si>
    <t>Changed Save on Energy Heating &amp; Cooling Program to Save on Energy Heating and Cooling Program</t>
  </si>
  <si>
    <t>Correct demand values shown as CDM saving in Settlement Chart</t>
  </si>
  <si>
    <t>Swimming Pool Efficiency Program</t>
  </si>
  <si>
    <t>2016 COS/IRM Application</t>
  </si>
  <si>
    <t>2021-2025  CIR</t>
  </si>
  <si>
    <t>2014-2016</t>
  </si>
  <si>
    <t>This information is provided in UPDATED Exhibit 4-5-2: LRAM Variance Account</t>
  </si>
  <si>
    <t>Column D</t>
  </si>
  <si>
    <t>Change program name from persistence report to match tables on Tab 5. - Loblaw P4P Conservation Fund Pilot Program to Loblaws Pilot</t>
  </si>
  <si>
    <t>See 2015 (2011-2015) LRAM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</si>
</sst>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6">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176" fontId="45" fillId="28" borderId="35" xfId="70" applyNumberFormat="1" applyFont="1" applyFill="1" applyBorder="1" applyAlignment="1" applyProtection="1">
      <alignment horizontal="center" wrapText="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3">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11728" y="134471"/>
          <a:ext cx="20683681"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462750"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8127325"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20718991" cy="2339741"/>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53</xdr:row>
          <xdr:rowOff>19050</xdr:rowOff>
        </xdr:from>
        <xdr:to>
          <xdr:col>2</xdr:col>
          <xdr:colOff>1384300</xdr:colOff>
          <xdr:row>54</xdr:row>
          <xdr:rowOff>165100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56</xdr:row>
          <xdr:rowOff>19050</xdr:rowOff>
        </xdr:from>
        <xdr:to>
          <xdr:col>2</xdr:col>
          <xdr:colOff>1384300</xdr:colOff>
          <xdr:row>57</xdr:row>
          <xdr:rowOff>165100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59</xdr:row>
          <xdr:rowOff>19050</xdr:rowOff>
        </xdr:from>
        <xdr:to>
          <xdr:col>2</xdr:col>
          <xdr:colOff>1384300</xdr:colOff>
          <xdr:row>60</xdr:row>
          <xdr:rowOff>165100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62</xdr:row>
          <xdr:rowOff>19050</xdr:rowOff>
        </xdr:from>
        <xdr:to>
          <xdr:col>2</xdr:col>
          <xdr:colOff>1384300</xdr:colOff>
          <xdr:row>63</xdr:row>
          <xdr:rowOff>165100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65</xdr:row>
          <xdr:rowOff>19050</xdr:rowOff>
        </xdr:from>
        <xdr:to>
          <xdr:col>2</xdr:col>
          <xdr:colOff>1384300</xdr:colOff>
          <xdr:row>66</xdr:row>
          <xdr:rowOff>165100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68</xdr:row>
          <xdr:rowOff>38100</xdr:rowOff>
        </xdr:from>
        <xdr:to>
          <xdr:col>2</xdr:col>
          <xdr:colOff>1384300</xdr:colOff>
          <xdr:row>69</xdr:row>
          <xdr:rowOff>171450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71</xdr:row>
          <xdr:rowOff>38100</xdr:rowOff>
        </xdr:from>
        <xdr:to>
          <xdr:col>2</xdr:col>
          <xdr:colOff>1384300</xdr:colOff>
          <xdr:row>72</xdr:row>
          <xdr:rowOff>171450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2817" y="281441"/>
          <a:ext cx="15377754" cy="1568717"/>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4.0 (2020)</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 val="DropDown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C17" sqref="C17"/>
    </sheetView>
  </sheetViews>
  <sheetFormatPr defaultColWidth="9.1796875" defaultRowHeight="14.5"/>
  <cols>
    <col min="1" max="1" width="9.1796875" style="9"/>
    <col min="2" max="2" width="32.1796875" style="27" customWidth="1"/>
    <col min="3" max="3" width="114.26953125" style="9" customWidth="1"/>
    <col min="4" max="4" width="8.1796875" style="9" customWidth="1"/>
    <col min="5" max="16384" width="9.1796875" style="9"/>
  </cols>
  <sheetData>
    <row r="1" spans="1:3" ht="174" customHeight="1"/>
    <row r="3" spans="1:3" ht="20">
      <c r="B3" s="758" t="s">
        <v>174</v>
      </c>
      <c r="C3" s="758"/>
    </row>
    <row r="4" spans="1:3" ht="11.25" customHeight="1"/>
    <row r="5" spans="1:3" s="30" customFormat="1" ht="25.5" customHeight="1">
      <c r="B5" s="60" t="s">
        <v>419</v>
      </c>
      <c r="C5" s="60" t="s">
        <v>173</v>
      </c>
    </row>
    <row r="6" spans="1:3" s="176" customFormat="1" ht="48" customHeight="1">
      <c r="A6" s="241"/>
      <c r="B6" s="618" t="s">
        <v>170</v>
      </c>
      <c r="C6" s="671" t="s">
        <v>604</v>
      </c>
    </row>
    <row r="7" spans="1:3" s="176" customFormat="1" ht="21" customHeight="1">
      <c r="A7" s="241"/>
      <c r="B7" s="612" t="s">
        <v>551</v>
      </c>
      <c r="C7" s="672" t="s">
        <v>617</v>
      </c>
    </row>
    <row r="8" spans="1:3" s="176" customFormat="1" ht="32.25" customHeight="1">
      <c r="B8" s="612" t="s">
        <v>367</v>
      </c>
      <c r="C8" s="673" t="s">
        <v>605</v>
      </c>
    </row>
    <row r="9" spans="1:3" s="176" customFormat="1" ht="27.75" customHeight="1">
      <c r="B9" s="612" t="s">
        <v>169</v>
      </c>
      <c r="C9" s="673" t="s">
        <v>606</v>
      </c>
    </row>
    <row r="10" spans="1:3" s="176" customFormat="1" ht="33" customHeight="1">
      <c r="B10" s="612" t="s">
        <v>602</v>
      </c>
      <c r="C10" s="672" t="s">
        <v>610</v>
      </c>
    </row>
    <row r="11" spans="1:3" s="176" customFormat="1" ht="26.25" customHeight="1">
      <c r="B11" s="627" t="s">
        <v>368</v>
      </c>
      <c r="C11" s="675" t="s">
        <v>607</v>
      </c>
    </row>
    <row r="12" spans="1:3" s="176" customFormat="1" ht="39.75" customHeight="1">
      <c r="B12" s="612" t="s">
        <v>369</v>
      </c>
      <c r="C12" s="673" t="s">
        <v>608</v>
      </c>
    </row>
    <row r="13" spans="1:3" s="176" customFormat="1" ht="18" customHeight="1">
      <c r="B13" s="612" t="s">
        <v>370</v>
      </c>
      <c r="C13" s="673" t="s">
        <v>609</v>
      </c>
    </row>
    <row r="14" spans="1:3" s="176" customFormat="1" ht="13.5" customHeight="1">
      <c r="B14" s="612"/>
      <c r="C14" s="674"/>
    </row>
    <row r="15" spans="1:3" s="176" customFormat="1" ht="18" customHeight="1">
      <c r="B15" s="612" t="s">
        <v>673</v>
      </c>
      <c r="C15" s="672" t="s">
        <v>671</v>
      </c>
    </row>
    <row r="16" spans="1:3" s="176" customFormat="1" ht="8.25" customHeight="1">
      <c r="B16" s="612"/>
      <c r="C16" s="674"/>
    </row>
    <row r="17" spans="2:3" s="176" customFormat="1" ht="33" customHeight="1">
      <c r="B17" s="676" t="s">
        <v>603</v>
      </c>
      <c r="C17" s="677" t="s">
        <v>672</v>
      </c>
    </row>
    <row r="18" spans="2:3" s="103" customFormat="1" ht="15.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15" zoomScale="90" zoomScaleNormal="90" zoomScaleSheetLayoutView="80" zoomScalePageLayoutView="85" workbookViewId="0">
      <selection activeCell="A21" sqref="A21"/>
    </sheetView>
  </sheetViews>
  <sheetFormatPr defaultColWidth="9.1796875" defaultRowHeight="14" outlineLevelRow="1" outlineLevelCol="1"/>
  <cols>
    <col min="1" max="1" width="4.7265625" style="509" customWidth="1"/>
    <col min="2" max="2" width="43.7265625" style="254" customWidth="1"/>
    <col min="3" max="3" width="14" style="254" customWidth="1"/>
    <col min="4" max="4" width="18.1796875" style="253" customWidth="1"/>
    <col min="5" max="8" width="10.453125" style="253" customWidth="1" outlineLevel="1"/>
    <col min="9" max="13" width="9.1796875" style="253" customWidth="1" outlineLevel="1"/>
    <col min="14" max="14" width="12.453125" style="253" customWidth="1" outlineLevel="1"/>
    <col min="15" max="15" width="17.54296875" style="253" customWidth="1"/>
    <col min="16" max="24" width="9.453125" style="253" customWidth="1" outlineLevel="1"/>
    <col min="25" max="25" width="14.1796875" style="255" customWidth="1"/>
    <col min="26" max="26" width="14.54296875" style="255" customWidth="1"/>
    <col min="27" max="27" width="16.81640625" style="255" customWidth="1"/>
    <col min="28" max="28" width="17.54296875" style="255" customWidth="1"/>
    <col min="29" max="35" width="14.54296875" style="255" customWidth="1"/>
    <col min="36" max="38" width="15" style="255" customWidth="1"/>
    <col min="39" max="39" width="14.26953125" style="256" customWidth="1"/>
    <col min="40" max="40" width="14.54296875" style="253" customWidth="1"/>
    <col min="41" max="41" width="14.81640625" style="253" customWidth="1"/>
    <col min="42" max="42" width="14" style="253" customWidth="1"/>
    <col min="43" max="43" width="9.7265625" style="253" customWidth="1"/>
    <col min="44" max="44" width="11.1796875" style="253" customWidth="1"/>
    <col min="45" max="45" width="12.1796875" style="253" customWidth="1"/>
    <col min="46" max="46" width="6.453125" style="253" bestFit="1" customWidth="1"/>
    <col min="47" max="51" width="9.1796875" style="253"/>
    <col min="52" max="52" width="6.453125" style="253" bestFit="1" customWidth="1"/>
    <col min="53" max="16384" width="9.1796875" style="253"/>
  </cols>
  <sheetData>
    <row r="1" spans="1:39" ht="164.25" customHeight="1"/>
    <row r="2" spans="1:39" ht="23.25" customHeight="1" thickBot="1"/>
    <row r="3" spans="1:39" ht="25.5" customHeight="1" thickBot="1">
      <c r="B3" s="808"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08"/>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805" t="s">
        <v>550</v>
      </c>
      <c r="D5" s="806"/>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08" t="s">
        <v>504</v>
      </c>
      <c r="C7" s="809" t="s">
        <v>636</v>
      </c>
      <c r="D7" s="809"/>
      <c r="E7" s="809"/>
      <c r="F7" s="809"/>
      <c r="G7" s="809"/>
      <c r="H7" s="809"/>
      <c r="I7" s="809"/>
      <c r="J7" s="809"/>
      <c r="K7" s="809"/>
      <c r="L7" s="809"/>
      <c r="M7" s="809"/>
      <c r="N7" s="809"/>
      <c r="O7" s="809"/>
      <c r="P7" s="809"/>
      <c r="Q7" s="809"/>
      <c r="R7" s="809"/>
      <c r="S7" s="809"/>
      <c r="T7" s="809"/>
      <c r="U7" s="809"/>
      <c r="V7" s="809"/>
      <c r="W7" s="809"/>
      <c r="X7" s="809"/>
      <c r="Y7" s="606"/>
      <c r="Z7" s="606"/>
      <c r="AA7" s="606"/>
      <c r="AB7" s="606"/>
      <c r="AC7" s="606"/>
      <c r="AD7" s="606"/>
      <c r="AE7" s="270"/>
      <c r="AF7" s="270"/>
      <c r="AG7" s="270"/>
      <c r="AH7" s="270"/>
      <c r="AI7" s="270"/>
      <c r="AJ7" s="270"/>
      <c r="AK7" s="270"/>
      <c r="AL7" s="270"/>
    </row>
    <row r="8" spans="1:39" s="271" customFormat="1" ht="58.5" customHeight="1">
      <c r="A8" s="509"/>
      <c r="B8" s="808"/>
      <c r="C8" s="809" t="s">
        <v>574</v>
      </c>
      <c r="D8" s="809"/>
      <c r="E8" s="809"/>
      <c r="F8" s="809"/>
      <c r="G8" s="809"/>
      <c r="H8" s="809"/>
      <c r="I8" s="809"/>
      <c r="J8" s="809"/>
      <c r="K8" s="809"/>
      <c r="L8" s="809"/>
      <c r="M8" s="809"/>
      <c r="N8" s="809"/>
      <c r="O8" s="809"/>
      <c r="P8" s="809"/>
      <c r="Q8" s="809"/>
      <c r="R8" s="809"/>
      <c r="S8" s="809"/>
      <c r="T8" s="809"/>
      <c r="U8" s="809"/>
      <c r="V8" s="809"/>
      <c r="W8" s="809"/>
      <c r="X8" s="809"/>
      <c r="Y8" s="606"/>
      <c r="Z8" s="606"/>
      <c r="AA8" s="606"/>
      <c r="AB8" s="606"/>
      <c r="AC8" s="606"/>
      <c r="AD8" s="606"/>
      <c r="AE8" s="272"/>
      <c r="AF8" s="255"/>
      <c r="AG8" s="255"/>
      <c r="AH8" s="255"/>
      <c r="AI8" s="255"/>
      <c r="AJ8" s="255"/>
      <c r="AK8" s="255"/>
      <c r="AL8" s="255"/>
      <c r="AM8" s="256"/>
    </row>
    <row r="9" spans="1:39" s="271" customFormat="1" ht="57.75" customHeight="1">
      <c r="A9" s="509"/>
      <c r="B9" s="273"/>
      <c r="C9" s="809" t="s">
        <v>573</v>
      </c>
      <c r="D9" s="809"/>
      <c r="E9" s="809"/>
      <c r="F9" s="809"/>
      <c r="G9" s="809"/>
      <c r="H9" s="809"/>
      <c r="I9" s="809"/>
      <c r="J9" s="809"/>
      <c r="K9" s="809"/>
      <c r="L9" s="809"/>
      <c r="M9" s="809"/>
      <c r="N9" s="809"/>
      <c r="O9" s="809"/>
      <c r="P9" s="809"/>
      <c r="Q9" s="809"/>
      <c r="R9" s="809"/>
      <c r="S9" s="809"/>
      <c r="T9" s="809"/>
      <c r="U9" s="809"/>
      <c r="V9" s="809"/>
      <c r="W9" s="809"/>
      <c r="X9" s="809"/>
      <c r="Y9" s="606"/>
      <c r="Z9" s="606"/>
      <c r="AA9" s="606"/>
      <c r="AB9" s="606"/>
      <c r="AC9" s="606"/>
      <c r="AD9" s="606"/>
      <c r="AE9" s="272"/>
      <c r="AF9" s="255"/>
      <c r="AG9" s="255"/>
      <c r="AH9" s="255"/>
      <c r="AI9" s="255"/>
      <c r="AJ9" s="255"/>
      <c r="AK9" s="255"/>
      <c r="AL9" s="255"/>
      <c r="AM9" s="256"/>
    </row>
    <row r="10" spans="1:39" ht="41.25" customHeight="1">
      <c r="B10" s="275"/>
      <c r="C10" s="809" t="s">
        <v>639</v>
      </c>
      <c r="D10" s="809"/>
      <c r="E10" s="809"/>
      <c r="F10" s="809"/>
      <c r="G10" s="809"/>
      <c r="H10" s="809"/>
      <c r="I10" s="809"/>
      <c r="J10" s="809"/>
      <c r="K10" s="809"/>
      <c r="L10" s="809"/>
      <c r="M10" s="809"/>
      <c r="N10" s="809"/>
      <c r="O10" s="809"/>
      <c r="P10" s="809"/>
      <c r="Q10" s="809"/>
      <c r="R10" s="809"/>
      <c r="S10" s="809"/>
      <c r="T10" s="809"/>
      <c r="U10" s="809"/>
      <c r="V10" s="809"/>
      <c r="W10" s="809"/>
      <c r="X10" s="809"/>
      <c r="Y10" s="606"/>
      <c r="Z10" s="606"/>
      <c r="AA10" s="606"/>
      <c r="AB10" s="606"/>
      <c r="AC10" s="606"/>
      <c r="AD10" s="606"/>
      <c r="AE10" s="272"/>
      <c r="AF10" s="276"/>
      <c r="AG10" s="276"/>
      <c r="AH10" s="276"/>
      <c r="AI10" s="276"/>
      <c r="AJ10" s="276"/>
      <c r="AK10" s="276"/>
      <c r="AL10" s="276"/>
    </row>
    <row r="11" spans="1:39" ht="53.25" customHeight="1">
      <c r="C11" s="809" t="s">
        <v>624</v>
      </c>
      <c r="D11" s="809"/>
      <c r="E11" s="809"/>
      <c r="F11" s="809"/>
      <c r="G11" s="809"/>
      <c r="H11" s="809"/>
      <c r="I11" s="809"/>
      <c r="J11" s="809"/>
      <c r="K11" s="809"/>
      <c r="L11" s="809"/>
      <c r="M11" s="809"/>
      <c r="N11" s="809"/>
      <c r="O11" s="809"/>
      <c r="P11" s="809"/>
      <c r="Q11" s="809"/>
      <c r="R11" s="809"/>
      <c r="S11" s="809"/>
      <c r="T11" s="809"/>
      <c r="U11" s="809"/>
      <c r="V11" s="809"/>
      <c r="W11" s="809"/>
      <c r="X11" s="80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08" t="s">
        <v>526</v>
      </c>
      <c r="C13" s="591" t="s">
        <v>521</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808"/>
      <c r="C14" s="591" t="s">
        <v>522</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523</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524</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10" t="s">
        <v>211</v>
      </c>
      <c r="C19" s="812" t="s">
        <v>33</v>
      </c>
      <c r="D19" s="284" t="s">
        <v>421</v>
      </c>
      <c r="E19" s="814" t="s">
        <v>209</v>
      </c>
      <c r="F19" s="815"/>
      <c r="G19" s="815"/>
      <c r="H19" s="815"/>
      <c r="I19" s="815"/>
      <c r="J19" s="815"/>
      <c r="K19" s="815"/>
      <c r="L19" s="815"/>
      <c r="M19" s="816"/>
      <c r="N19" s="820" t="s">
        <v>213</v>
      </c>
      <c r="O19" s="284" t="s">
        <v>422</v>
      </c>
      <c r="P19" s="814" t="s">
        <v>212</v>
      </c>
      <c r="Q19" s="815"/>
      <c r="R19" s="815"/>
      <c r="S19" s="815"/>
      <c r="T19" s="815"/>
      <c r="U19" s="815"/>
      <c r="V19" s="815"/>
      <c r="W19" s="815"/>
      <c r="X19" s="816"/>
      <c r="Y19" s="817" t="s">
        <v>243</v>
      </c>
      <c r="Z19" s="818"/>
      <c r="AA19" s="818"/>
      <c r="AB19" s="818"/>
      <c r="AC19" s="818"/>
      <c r="AD19" s="818"/>
      <c r="AE19" s="818"/>
      <c r="AF19" s="818"/>
      <c r="AG19" s="818"/>
      <c r="AH19" s="818"/>
      <c r="AI19" s="818"/>
      <c r="AJ19" s="818"/>
      <c r="AK19" s="818"/>
      <c r="AL19" s="818"/>
      <c r="AM19" s="819"/>
    </row>
    <row r="20" spans="1:39" s="283" customFormat="1" ht="59.25" customHeight="1">
      <c r="A20" s="509"/>
      <c r="B20" s="811"/>
      <c r="C20" s="813"/>
      <c r="D20" s="285">
        <v>2011</v>
      </c>
      <c r="E20" s="285">
        <v>2012</v>
      </c>
      <c r="F20" s="285">
        <v>2013</v>
      </c>
      <c r="G20" s="285">
        <v>2014</v>
      </c>
      <c r="H20" s="285">
        <v>2015</v>
      </c>
      <c r="I20" s="285">
        <v>2016</v>
      </c>
      <c r="J20" s="285">
        <v>2017</v>
      </c>
      <c r="K20" s="285">
        <v>2018</v>
      </c>
      <c r="L20" s="285">
        <v>2019</v>
      </c>
      <c r="M20" s="285">
        <v>2020</v>
      </c>
      <c r="N20" s="82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1,499 KW</v>
      </c>
      <c r="AB20" s="286" t="str">
        <f>'1.  LRAMVA Summary'!G52</f>
        <v>GS 1,500 TO 4,999</v>
      </c>
      <c r="AC20" s="286" t="str">
        <f>'1.  LRAMVA Summary'!H52</f>
        <v>Large User</v>
      </c>
      <c r="AD20" s="286" t="str">
        <f>'1.  LRAMVA Summary'!I52</f>
        <v>Unmetered Scattered Load</v>
      </c>
      <c r="AE20" s="286" t="str">
        <f>'1.  LRAMVA Summary'!J52</f>
        <v>Street Lighting</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kWh</v>
      </c>
      <c r="AE21" s="291" t="str">
        <f>'1.  LRAMVA Summary'!J53</f>
        <v>kW</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5"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5"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1"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5"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5"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5"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5"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5"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5"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592</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5">
      <c r="B146" s="280" t="s">
        <v>242</v>
      </c>
      <c r="C146" s="281"/>
      <c r="D146" s="590" t="s">
        <v>525</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810" t="s">
        <v>211</v>
      </c>
      <c r="C147" s="812" t="s">
        <v>33</v>
      </c>
      <c r="D147" s="284" t="s">
        <v>421</v>
      </c>
      <c r="E147" s="814" t="s">
        <v>209</v>
      </c>
      <c r="F147" s="815"/>
      <c r="G147" s="815"/>
      <c r="H147" s="815"/>
      <c r="I147" s="815"/>
      <c r="J147" s="815"/>
      <c r="K147" s="815"/>
      <c r="L147" s="815"/>
      <c r="M147" s="816"/>
      <c r="N147" s="820" t="s">
        <v>213</v>
      </c>
      <c r="O147" s="284" t="s">
        <v>422</v>
      </c>
      <c r="P147" s="814" t="s">
        <v>212</v>
      </c>
      <c r="Q147" s="815"/>
      <c r="R147" s="815"/>
      <c r="S147" s="815"/>
      <c r="T147" s="815"/>
      <c r="U147" s="815"/>
      <c r="V147" s="815"/>
      <c r="W147" s="815"/>
      <c r="X147" s="816"/>
      <c r="Y147" s="817" t="s">
        <v>243</v>
      </c>
      <c r="Z147" s="818"/>
      <c r="AA147" s="818"/>
      <c r="AB147" s="818"/>
      <c r="AC147" s="818"/>
      <c r="AD147" s="818"/>
      <c r="AE147" s="818"/>
      <c r="AF147" s="818"/>
      <c r="AG147" s="818"/>
      <c r="AH147" s="818"/>
      <c r="AI147" s="818"/>
      <c r="AJ147" s="818"/>
      <c r="AK147" s="818"/>
      <c r="AL147" s="818"/>
      <c r="AM147" s="819"/>
    </row>
    <row r="148" spans="1:39" ht="60.75" customHeight="1">
      <c r="B148" s="811"/>
      <c r="C148" s="813"/>
      <c r="D148" s="285">
        <v>2012</v>
      </c>
      <c r="E148" s="285">
        <v>2013</v>
      </c>
      <c r="F148" s="285">
        <v>2014</v>
      </c>
      <c r="G148" s="285">
        <v>2015</v>
      </c>
      <c r="H148" s="285">
        <v>2016</v>
      </c>
      <c r="I148" s="285">
        <v>2017</v>
      </c>
      <c r="J148" s="285">
        <v>2018</v>
      </c>
      <c r="K148" s="285">
        <v>2019</v>
      </c>
      <c r="L148" s="285">
        <v>2020</v>
      </c>
      <c r="M148" s="285">
        <v>2021</v>
      </c>
      <c r="N148" s="82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1,499 KW</v>
      </c>
      <c r="AB148" s="285" t="str">
        <f>'1.  LRAMVA Summary'!G52</f>
        <v>GS 1,500 TO 4,999</v>
      </c>
      <c r="AC148" s="285" t="str">
        <f>'1.  LRAMVA Summary'!H52</f>
        <v>Large User</v>
      </c>
      <c r="AD148" s="285" t="str">
        <f>'1.  LRAMVA Summary'!I52</f>
        <v>Unmetered Scattered Load</v>
      </c>
      <c r="AE148" s="285" t="str">
        <f>'1.  LRAMVA Summary'!J52</f>
        <v>Street Lighting</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kWh</v>
      </c>
      <c r="AE149" s="291" t="str">
        <f>'1.  LRAMVA Summary'!J53</f>
        <v>kW</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5"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5"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1"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5"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5"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5"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5"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5"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5"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5">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592</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5">
      <c r="B275" s="280" t="s">
        <v>248</v>
      </c>
      <c r="C275" s="281"/>
      <c r="D275" s="592" t="s">
        <v>525</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810" t="s">
        <v>211</v>
      </c>
      <c r="C276" s="812" t="s">
        <v>33</v>
      </c>
      <c r="D276" s="284" t="s">
        <v>421</v>
      </c>
      <c r="E276" s="814" t="s">
        <v>209</v>
      </c>
      <c r="F276" s="815"/>
      <c r="G276" s="815"/>
      <c r="H276" s="815"/>
      <c r="I276" s="815"/>
      <c r="J276" s="815"/>
      <c r="K276" s="815"/>
      <c r="L276" s="815"/>
      <c r="M276" s="816"/>
      <c r="N276" s="820" t="s">
        <v>213</v>
      </c>
      <c r="O276" s="284" t="s">
        <v>422</v>
      </c>
      <c r="P276" s="814" t="s">
        <v>212</v>
      </c>
      <c r="Q276" s="815"/>
      <c r="R276" s="815"/>
      <c r="S276" s="815"/>
      <c r="T276" s="815"/>
      <c r="U276" s="815"/>
      <c r="V276" s="815"/>
      <c r="W276" s="815"/>
      <c r="X276" s="816"/>
      <c r="Y276" s="817" t="s">
        <v>243</v>
      </c>
      <c r="Z276" s="818"/>
      <c r="AA276" s="818"/>
      <c r="AB276" s="818"/>
      <c r="AC276" s="818"/>
      <c r="AD276" s="818"/>
      <c r="AE276" s="818"/>
      <c r="AF276" s="818"/>
      <c r="AG276" s="818"/>
      <c r="AH276" s="818"/>
      <c r="AI276" s="818"/>
      <c r="AJ276" s="818"/>
      <c r="AK276" s="818"/>
      <c r="AL276" s="818"/>
      <c r="AM276" s="819"/>
    </row>
    <row r="277" spans="1:39" ht="60.75" customHeight="1">
      <c r="B277" s="811"/>
      <c r="C277" s="813"/>
      <c r="D277" s="285">
        <v>2013</v>
      </c>
      <c r="E277" s="285">
        <v>2014</v>
      </c>
      <c r="F277" s="285">
        <v>2015</v>
      </c>
      <c r="G277" s="285">
        <v>2016</v>
      </c>
      <c r="H277" s="285">
        <v>2017</v>
      </c>
      <c r="I277" s="285">
        <v>2018</v>
      </c>
      <c r="J277" s="285">
        <v>2019</v>
      </c>
      <c r="K277" s="285">
        <v>2020</v>
      </c>
      <c r="L277" s="285">
        <v>2021</v>
      </c>
      <c r="M277" s="285">
        <v>2022</v>
      </c>
      <c r="N277" s="82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1,499 KW</v>
      </c>
      <c r="AB277" s="285" t="str">
        <f>'1.  LRAMVA Summary'!G52</f>
        <v>GS 1,500 TO 4,999</v>
      </c>
      <c r="AC277" s="285" t="str">
        <f>'1.  LRAMVA Summary'!H52</f>
        <v>Large User</v>
      </c>
      <c r="AD277" s="285" t="str">
        <f>'1.  LRAMVA Summary'!I52</f>
        <v>Unmetered Scattered Load</v>
      </c>
      <c r="AE277" s="285" t="str">
        <f>'1.  LRAMVA Summary'!J52</f>
        <v>Street Lighting</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kWh</v>
      </c>
      <c r="AE278" s="291" t="str">
        <f>'1.  LRAMVA Summary'!J53</f>
        <v>kW</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5" outlineLevel="1">
      <c r="A300" s="509">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5" outlineLevel="1">
      <c r="A322" s="509">
        <v>15</v>
      </c>
      <c r="B322" s="314" t="s">
        <v>485</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1" outlineLevel="1">
      <c r="A325" s="509">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5" outlineLevel="1">
      <c r="A351" s="510"/>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5" outlineLevel="1">
      <c r="A371" s="509">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5" outlineLevel="1">
      <c r="A374" s="509"/>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5" outlineLevel="1">
      <c r="A375" s="509">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5" outlineLevel="1">
      <c r="A378" s="509">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5" outlineLevel="1">
      <c r="A381" s="509">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5">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592</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5">
      <c r="B404" s="280" t="s">
        <v>258</v>
      </c>
      <c r="C404" s="281"/>
      <c r="D404" s="590" t="s">
        <v>520</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810" t="s">
        <v>211</v>
      </c>
      <c r="C405" s="812" t="s">
        <v>33</v>
      </c>
      <c r="D405" s="284" t="s">
        <v>421</v>
      </c>
      <c r="E405" s="814" t="s">
        <v>209</v>
      </c>
      <c r="F405" s="815"/>
      <c r="G405" s="815"/>
      <c r="H405" s="815"/>
      <c r="I405" s="815"/>
      <c r="J405" s="815"/>
      <c r="K405" s="815"/>
      <c r="L405" s="815"/>
      <c r="M405" s="816"/>
      <c r="N405" s="820" t="s">
        <v>213</v>
      </c>
      <c r="O405" s="284" t="s">
        <v>422</v>
      </c>
      <c r="P405" s="814" t="s">
        <v>212</v>
      </c>
      <c r="Q405" s="815"/>
      <c r="R405" s="815"/>
      <c r="S405" s="815"/>
      <c r="T405" s="815"/>
      <c r="U405" s="815"/>
      <c r="V405" s="815"/>
      <c r="W405" s="815"/>
      <c r="X405" s="816"/>
      <c r="Y405" s="817" t="s">
        <v>243</v>
      </c>
      <c r="Z405" s="818"/>
      <c r="AA405" s="818"/>
      <c r="AB405" s="818"/>
      <c r="AC405" s="818"/>
      <c r="AD405" s="818"/>
      <c r="AE405" s="818"/>
      <c r="AF405" s="818"/>
      <c r="AG405" s="818"/>
      <c r="AH405" s="818"/>
      <c r="AI405" s="818"/>
      <c r="AJ405" s="818"/>
      <c r="AK405" s="818"/>
      <c r="AL405" s="818"/>
      <c r="AM405" s="819"/>
    </row>
    <row r="406" spans="1:40" ht="45.75" customHeight="1">
      <c r="B406" s="811"/>
      <c r="C406" s="813"/>
      <c r="D406" s="285">
        <v>2014</v>
      </c>
      <c r="E406" s="285">
        <v>2015</v>
      </c>
      <c r="F406" s="285">
        <v>2016</v>
      </c>
      <c r="G406" s="285">
        <v>2017</v>
      </c>
      <c r="H406" s="285">
        <v>2018</v>
      </c>
      <c r="I406" s="285">
        <v>2019</v>
      </c>
      <c r="J406" s="285">
        <v>2020</v>
      </c>
      <c r="K406" s="285">
        <v>2021</v>
      </c>
      <c r="L406" s="285">
        <v>2022</v>
      </c>
      <c r="M406" s="285">
        <v>2023</v>
      </c>
      <c r="N406" s="821"/>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1,499 KW</v>
      </c>
      <c r="AB406" s="285" t="str">
        <f>'1.  LRAMVA Summary'!G52</f>
        <v>GS 1,500 TO 4,999</v>
      </c>
      <c r="AC406" s="285" t="str">
        <f>'1.  LRAMVA Summary'!H52</f>
        <v>Large User</v>
      </c>
      <c r="AD406" s="285" t="str">
        <f>'1.  LRAMVA Summary'!I52</f>
        <v>Unmetered Scattered Load</v>
      </c>
      <c r="AE406" s="285" t="str">
        <f>'1.  LRAMVA Summary'!J52</f>
        <v>Street Lighting</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kWh</v>
      </c>
      <c r="AE407" s="291" t="str">
        <f>'1.  LRAMVA Summary'!J53</f>
        <v>kW</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5" outlineLevel="1">
      <c r="A429" s="509">
        <v>8</v>
      </c>
      <c r="B429" s="294" t="s">
        <v>484</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5" outlineLevel="1">
      <c r="A451" s="509">
        <v>15</v>
      </c>
      <c r="B451" s="314" t="s">
        <v>485</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1" outlineLevel="1">
      <c r="A454" s="509">
        <v>16</v>
      </c>
      <c r="B454" s="314" t="s">
        <v>486</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5" outlineLevel="1">
      <c r="A480" s="510"/>
      <c r="B480" s="288" t="s">
        <v>487</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5" outlineLevel="1">
      <c r="A500" s="509">
        <v>30</v>
      </c>
      <c r="B500" s="314" t="s">
        <v>488</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5" outlineLevel="1">
      <c r="A503" s="509"/>
      <c r="B503" s="288" t="s">
        <v>489</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5" outlineLevel="1">
      <c r="A504" s="509">
        <v>31</v>
      </c>
      <c r="B504" s="324" t="s">
        <v>490</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5" outlineLevel="1">
      <c r="A507" s="509">
        <v>32</v>
      </c>
      <c r="B507" s="324" t="s">
        <v>491</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5" outlineLevel="1">
      <c r="A510" s="509">
        <v>33</v>
      </c>
      <c r="B510" s="324" t="s">
        <v>492</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5">
      <c r="B513" s="327" t="s">
        <v>260</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592</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5">
      <c r="B534" s="595"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7"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139" zoomScale="55" zoomScaleNormal="55" workbookViewId="0">
      <pane xSplit="2" topLeftCell="P1" activePane="topRight" state="frozen"/>
      <selection pane="topRight" activeCell="Z180" sqref="Z180"/>
    </sheetView>
  </sheetViews>
  <sheetFormatPr defaultColWidth="9.1796875" defaultRowHeight="14.5" outlineLevelRow="1" outlineLevelCol="1"/>
  <cols>
    <col min="1" max="1" width="4.54296875" style="522" customWidth="1"/>
    <col min="2" max="2" width="44.1796875" style="427" customWidth="1"/>
    <col min="3" max="3" width="13.453125" style="427" customWidth="1"/>
    <col min="4" max="4" width="17" style="427" customWidth="1"/>
    <col min="5" max="13" width="12.81640625" style="427" customWidth="1" outlineLevel="1"/>
    <col min="14" max="14" width="13.54296875" style="427" customWidth="1" outlineLevel="1"/>
    <col min="15" max="15" width="15.7265625" style="427" customWidth="1"/>
    <col min="16" max="24" width="9.1796875" style="427" customWidth="1" outlineLevel="1"/>
    <col min="25" max="25" width="16.54296875" style="427" customWidth="1"/>
    <col min="26" max="27" width="15" style="427" customWidth="1"/>
    <col min="28" max="28" width="17.7265625" style="427" customWidth="1"/>
    <col min="29" max="29" width="19.7265625" style="427" customWidth="1"/>
    <col min="30" max="30" width="18.7265625" style="427" customWidth="1"/>
    <col min="31" max="35" width="14.81640625" style="427" customWidth="1"/>
    <col min="36" max="38" width="17.26953125" style="427" customWidth="1"/>
    <col min="39" max="39" width="14.54296875" style="427" customWidth="1"/>
    <col min="40" max="40" width="11.7265625" style="427" customWidth="1"/>
    <col min="41" max="16384" width="9.1796875" style="427"/>
  </cols>
  <sheetData>
    <row r="13" spans="2:39" ht="15" thickBot="1"/>
    <row r="14" spans="2:39" ht="26.25" customHeight="1" thickBot="1">
      <c r="B14" s="808"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08"/>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08"/>
      <c r="C16" s="805" t="s">
        <v>550</v>
      </c>
      <c r="D16" s="806"/>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08" t="s">
        <v>504</v>
      </c>
      <c r="C18" s="809" t="s">
        <v>696</v>
      </c>
      <c r="D18" s="809"/>
      <c r="E18" s="809"/>
      <c r="F18" s="809"/>
      <c r="G18" s="809"/>
      <c r="H18" s="809"/>
      <c r="I18" s="809"/>
      <c r="J18" s="809"/>
      <c r="K18" s="809"/>
      <c r="L18" s="809"/>
      <c r="M18" s="809"/>
      <c r="N18" s="809"/>
      <c r="O18" s="809"/>
      <c r="P18" s="809"/>
      <c r="Q18" s="809"/>
      <c r="R18" s="809"/>
      <c r="S18" s="809"/>
      <c r="T18" s="809"/>
      <c r="U18" s="809"/>
      <c r="V18" s="809"/>
      <c r="W18" s="809"/>
      <c r="X18" s="809"/>
      <c r="Y18" s="606"/>
      <c r="Z18" s="606"/>
      <c r="AA18" s="606"/>
      <c r="AB18" s="606"/>
      <c r="AC18" s="606"/>
      <c r="AD18" s="606"/>
      <c r="AE18" s="270"/>
      <c r="AF18" s="265"/>
      <c r="AG18" s="265"/>
      <c r="AH18" s="265"/>
      <c r="AI18" s="265"/>
      <c r="AJ18" s="265"/>
      <c r="AK18" s="265"/>
      <c r="AL18" s="265"/>
      <c r="AM18" s="265"/>
    </row>
    <row r="19" spans="2:39" ht="45.75" customHeight="1">
      <c r="B19" s="808"/>
      <c r="C19" s="809" t="s">
        <v>575</v>
      </c>
      <c r="D19" s="809"/>
      <c r="E19" s="809"/>
      <c r="F19" s="809"/>
      <c r="G19" s="809"/>
      <c r="H19" s="809"/>
      <c r="I19" s="809"/>
      <c r="J19" s="809"/>
      <c r="K19" s="809"/>
      <c r="L19" s="809"/>
      <c r="M19" s="809"/>
      <c r="N19" s="809"/>
      <c r="O19" s="809"/>
      <c r="P19" s="809"/>
      <c r="Q19" s="809"/>
      <c r="R19" s="809"/>
      <c r="S19" s="809"/>
      <c r="T19" s="809"/>
      <c r="U19" s="809"/>
      <c r="V19" s="809"/>
      <c r="W19" s="809"/>
      <c r="X19" s="809"/>
      <c r="Y19" s="606"/>
      <c r="Z19" s="606"/>
      <c r="AA19" s="606"/>
      <c r="AB19" s="606"/>
      <c r="AC19" s="606"/>
      <c r="AD19" s="606"/>
      <c r="AE19" s="270"/>
      <c r="AF19" s="265"/>
      <c r="AG19" s="265"/>
      <c r="AH19" s="265"/>
      <c r="AI19" s="265"/>
      <c r="AJ19" s="265"/>
      <c r="AK19" s="265"/>
      <c r="AL19" s="265"/>
      <c r="AM19" s="265"/>
    </row>
    <row r="20" spans="2:39" ht="62.25" customHeight="1">
      <c r="B20" s="273"/>
      <c r="C20" s="809" t="s">
        <v>573</v>
      </c>
      <c r="D20" s="809"/>
      <c r="E20" s="809"/>
      <c r="F20" s="809"/>
      <c r="G20" s="809"/>
      <c r="H20" s="809"/>
      <c r="I20" s="809"/>
      <c r="J20" s="809"/>
      <c r="K20" s="809"/>
      <c r="L20" s="809"/>
      <c r="M20" s="809"/>
      <c r="N20" s="809"/>
      <c r="O20" s="809"/>
      <c r="P20" s="809"/>
      <c r="Q20" s="809"/>
      <c r="R20" s="809"/>
      <c r="S20" s="809"/>
      <c r="T20" s="809"/>
      <c r="U20" s="809"/>
      <c r="V20" s="809"/>
      <c r="W20" s="809"/>
      <c r="X20" s="809"/>
      <c r="Y20" s="606"/>
      <c r="Z20" s="606"/>
      <c r="AA20" s="606"/>
      <c r="AB20" s="606"/>
      <c r="AC20" s="606"/>
      <c r="AD20" s="606"/>
      <c r="AE20" s="428"/>
      <c r="AF20" s="265"/>
      <c r="AG20" s="265"/>
      <c r="AH20" s="265"/>
      <c r="AI20" s="265"/>
      <c r="AJ20" s="265"/>
      <c r="AK20" s="265"/>
      <c r="AL20" s="265"/>
      <c r="AM20" s="265"/>
    </row>
    <row r="21" spans="2:39" ht="37.5" customHeight="1">
      <c r="B21" s="273"/>
      <c r="C21" s="809" t="s">
        <v>639</v>
      </c>
      <c r="D21" s="809"/>
      <c r="E21" s="809"/>
      <c r="F21" s="809"/>
      <c r="G21" s="809"/>
      <c r="H21" s="809"/>
      <c r="I21" s="809"/>
      <c r="J21" s="809"/>
      <c r="K21" s="809"/>
      <c r="L21" s="809"/>
      <c r="M21" s="809"/>
      <c r="N21" s="809"/>
      <c r="O21" s="809"/>
      <c r="P21" s="809"/>
      <c r="Q21" s="809"/>
      <c r="R21" s="809"/>
      <c r="S21" s="809"/>
      <c r="T21" s="809"/>
      <c r="U21" s="809"/>
      <c r="V21" s="809"/>
      <c r="W21" s="809"/>
      <c r="X21" s="809"/>
      <c r="Y21" s="606"/>
      <c r="Z21" s="606"/>
      <c r="AA21" s="606"/>
      <c r="AB21" s="606"/>
      <c r="AC21" s="606"/>
      <c r="AD21" s="606"/>
      <c r="AE21" s="276"/>
      <c r="AF21" s="265"/>
      <c r="AG21" s="265"/>
      <c r="AH21" s="265"/>
      <c r="AI21" s="265"/>
      <c r="AJ21" s="265"/>
      <c r="AK21" s="265"/>
      <c r="AL21" s="265"/>
      <c r="AM21" s="265"/>
    </row>
    <row r="22" spans="2:39" ht="54.75" customHeight="1">
      <c r="B22" s="273"/>
      <c r="C22" s="809" t="s">
        <v>623</v>
      </c>
      <c r="D22" s="809"/>
      <c r="E22" s="809"/>
      <c r="F22" s="809"/>
      <c r="G22" s="809"/>
      <c r="H22" s="809"/>
      <c r="I22" s="809"/>
      <c r="J22" s="809"/>
      <c r="K22" s="809"/>
      <c r="L22" s="809"/>
      <c r="M22" s="809"/>
      <c r="N22" s="809"/>
      <c r="O22" s="809"/>
      <c r="P22" s="809"/>
      <c r="Q22" s="809"/>
      <c r="R22" s="809"/>
      <c r="S22" s="809"/>
      <c r="T22" s="809"/>
      <c r="U22" s="809"/>
      <c r="V22" s="809"/>
      <c r="W22" s="809"/>
      <c r="X22" s="809"/>
      <c r="Y22" s="606"/>
      <c r="Z22" s="606"/>
      <c r="AA22" s="606"/>
      <c r="AB22" s="606"/>
      <c r="AC22" s="606"/>
      <c r="AD22" s="606"/>
      <c r="AE22" s="428"/>
      <c r="AF22" s="265"/>
      <c r="AG22" s="265"/>
      <c r="AH22" s="265"/>
      <c r="AI22" s="265"/>
      <c r="AJ22" s="265"/>
      <c r="AK22" s="265"/>
      <c r="AL22" s="265"/>
      <c r="AM22" s="265"/>
    </row>
    <row r="23" spans="2:39" ht="15.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5">
      <c r="B24" s="808" t="s">
        <v>526</v>
      </c>
      <c r="C24" s="596"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5">
      <c r="B25" s="808"/>
      <c r="C25" s="596"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5">
      <c r="B26" s="539"/>
      <c r="C26" s="596"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5">
      <c r="B27" s="539"/>
      <c r="C27" s="596"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5">
      <c r="B28" s="539"/>
      <c r="C28" s="596"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5">
      <c r="B29" s="539"/>
      <c r="C29" s="596"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10" t="s">
        <v>211</v>
      </c>
      <c r="C34" s="812" t="s">
        <v>33</v>
      </c>
      <c r="D34" s="284" t="s">
        <v>421</v>
      </c>
      <c r="E34" s="814" t="s">
        <v>209</v>
      </c>
      <c r="F34" s="815"/>
      <c r="G34" s="815"/>
      <c r="H34" s="815"/>
      <c r="I34" s="815"/>
      <c r="J34" s="815"/>
      <c r="K34" s="815"/>
      <c r="L34" s="815"/>
      <c r="M34" s="816"/>
      <c r="N34" s="820" t="s">
        <v>213</v>
      </c>
      <c r="O34" s="284" t="s">
        <v>422</v>
      </c>
      <c r="P34" s="814" t="s">
        <v>212</v>
      </c>
      <c r="Q34" s="815"/>
      <c r="R34" s="815"/>
      <c r="S34" s="815"/>
      <c r="T34" s="815"/>
      <c r="U34" s="815"/>
      <c r="V34" s="815"/>
      <c r="W34" s="815"/>
      <c r="X34" s="816"/>
      <c r="Y34" s="817" t="s">
        <v>243</v>
      </c>
      <c r="Z34" s="818"/>
      <c r="AA34" s="818"/>
      <c r="AB34" s="818"/>
      <c r="AC34" s="818"/>
      <c r="AD34" s="818"/>
      <c r="AE34" s="818"/>
      <c r="AF34" s="818"/>
      <c r="AG34" s="818"/>
      <c r="AH34" s="818"/>
      <c r="AI34" s="818"/>
      <c r="AJ34" s="818"/>
      <c r="AK34" s="818"/>
      <c r="AL34" s="818"/>
      <c r="AM34" s="819"/>
    </row>
    <row r="35" spans="1:39" ht="65.25" customHeight="1">
      <c r="B35" s="811"/>
      <c r="C35" s="813"/>
      <c r="D35" s="285">
        <v>2015</v>
      </c>
      <c r="E35" s="285">
        <v>2016</v>
      </c>
      <c r="F35" s="285">
        <v>2017</v>
      </c>
      <c r="G35" s="285">
        <v>2018</v>
      </c>
      <c r="H35" s="285">
        <v>2019</v>
      </c>
      <c r="I35" s="285">
        <v>2020</v>
      </c>
      <c r="J35" s="285">
        <v>2021</v>
      </c>
      <c r="K35" s="285">
        <v>2022</v>
      </c>
      <c r="L35" s="285">
        <v>2023</v>
      </c>
      <c r="M35" s="429">
        <v>2024</v>
      </c>
      <c r="N35" s="82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1,499 KW</v>
      </c>
      <c r="AB35" s="285" t="str">
        <f>'1.  LRAMVA Summary'!G52</f>
        <v>GS 1,500 TO 4,999</v>
      </c>
      <c r="AC35" s="285" t="str">
        <f>'1.  LRAMVA Summary'!H52</f>
        <v>Large User</v>
      </c>
      <c r="AD35" s="285" t="str">
        <f>'1.  LRAMVA Summary'!I52</f>
        <v>Unmetered Scattered Load</v>
      </c>
      <c r="AE35" s="285" t="str">
        <f>'1.  LRAMVA Summary'!J52</f>
        <v>Street Lighting</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kWh</v>
      </c>
      <c r="AE36" s="291" t="str">
        <f>'1.  LRAMVA Summary'!J53</f>
        <v>kW</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5" outlineLevel="1">
      <c r="A38" s="522">
        <v>1</v>
      </c>
      <c r="B38" s="520" t="s">
        <v>95</v>
      </c>
      <c r="C38" s="291" t="s">
        <v>25</v>
      </c>
      <c r="D38" s="295">
        <f>SUMIFS('7.  Persistence Report'!AU$27:AU$500,'7.  Persistence Report'!$D$27:$D$500,$B38,'7.  Persistence Report'!$J$27:$J$500,"Current year savings",'7.  Persistence Report'!$H$27:$H$500,"2015")</f>
        <v>4706527</v>
      </c>
      <c r="E38" s="295">
        <f>SUMIFS('7.  Persistence Report'!AV$27:AV$500,'7.  Persistence Report'!$D$27:$D$500,$B38,'7.  Persistence Report'!$J$27:$J$500,"Current year savings",'7.  Persistence Report'!$H$27:$H$500,"2015")</f>
        <v>4669408</v>
      </c>
      <c r="F38" s="295">
        <f>SUMIFS('7.  Persistence Report'!AW$27:AW$500,'7.  Persistence Report'!$D$27:$D$500,$B38,'7.  Persistence Report'!$J$27:$J$500,"Current year savings",'7.  Persistence Report'!$H$27:$H$500,"2015")</f>
        <v>4669408</v>
      </c>
      <c r="G38" s="295">
        <f>SUMIFS('7.  Persistence Report'!AX$27:AX$500,'7.  Persistence Report'!$D$27:$D$500,$B38,'7.  Persistence Report'!$J$27:$J$500,"Current year savings",'7.  Persistence Report'!$H$27:$H$500,"2015")</f>
        <v>4669408</v>
      </c>
      <c r="H38" s="295">
        <f>SUMIFS('7.  Persistence Report'!AY$27:AY$500,'7.  Persistence Report'!$D$27:$D$500,$B38,'7.  Persistence Report'!$J$27:$J$500,"Current year savings",'7.  Persistence Report'!$H$27:$H$500,"2015")</f>
        <v>4669408</v>
      </c>
      <c r="I38" s="295">
        <f>SUMIFS('7.  Persistence Report'!AZ$27:AZ$500,'7.  Persistence Report'!$D$27:$D$500,$B38,'7.  Persistence Report'!$J$27:$J$500,"Current year savings",'7.  Persistence Report'!$H$27:$H$500,"2015")</f>
        <v>4669408</v>
      </c>
      <c r="J38" s="295">
        <f>SUMIFS('7.  Persistence Report'!BA$27:BA$500,'7.  Persistence Report'!$D$27:$D$500,$B38,'7.  Persistence Report'!$J$27:$J$500,"Current year savings",'7.  Persistence Report'!$H$27:$H$500,"2015")</f>
        <v>4669408</v>
      </c>
      <c r="K38" s="295">
        <f>SUMIFS('7.  Persistence Report'!BB$27:BB$500,'7.  Persistence Report'!$D$27:$D$500,$B38,'7.  Persistence Report'!$J$27:$J$500,"Current year savings",'7.  Persistence Report'!$H$27:$H$500,"2015")</f>
        <v>4667743</v>
      </c>
      <c r="L38" s="295">
        <f>SUMIFS('7.  Persistence Report'!BC$27:BC$500,'7.  Persistence Report'!$D$27:$D$500,$B38,'7.  Persistence Report'!$J$27:$J$500,"Current year savings",'7.  Persistence Report'!$H$27:$H$500,"2015")</f>
        <v>4667743</v>
      </c>
      <c r="M38" s="295">
        <f>SUMIFS('7.  Persistence Report'!BD$27:BD$500,'7.  Persistence Report'!$D$27:$D$500,$B38,'7.  Persistence Report'!$J$27:$J$500,"Current year savings",'7.  Persistence Report'!$H$27:$H$500,"2015")</f>
        <v>4667743</v>
      </c>
      <c r="N38" s="291"/>
      <c r="O38" s="295">
        <f>SUMIFS('7.  Persistence Report'!P$27:P$500,'7.  Persistence Report'!$D$27:$D$500,$B38,'7.  Persistence Report'!$J$27:$J$500,"Current year savings",'7.  Persistence Report'!$H$27:$H$500,"2015")</f>
        <v>303</v>
      </c>
      <c r="P38" s="295">
        <f>SUMIFS('7.  Persistence Report'!Q$27:Q$500,'7.  Persistence Report'!$D$27:$D$500,$B38,'7.  Persistence Report'!$J$27:$J$500,"Current year savings",'7.  Persistence Report'!$H$27:$H$500,"2015")</f>
        <v>301</v>
      </c>
      <c r="Q38" s="295">
        <f>SUMIFS('7.  Persistence Report'!R$27:R$500,'7.  Persistence Report'!$D$27:$D$500,$B38,'7.  Persistence Report'!$J$27:$J$500,"Current year savings",'7.  Persistence Report'!$H$27:$H$500,"2015")</f>
        <v>301</v>
      </c>
      <c r="R38" s="295">
        <f>SUMIFS('7.  Persistence Report'!S$27:S$500,'7.  Persistence Report'!$D$27:$D$500,$B38,'7.  Persistence Report'!$J$27:$J$500,"Current year savings",'7.  Persistence Report'!$H$27:$H$500,"2015")</f>
        <v>301</v>
      </c>
      <c r="S38" s="295">
        <f>SUMIFS('7.  Persistence Report'!T$27:T$500,'7.  Persistence Report'!$D$27:$D$500,$B38,'7.  Persistence Report'!$J$27:$J$500,"Current year savings",'7.  Persistence Report'!$H$27:$H$500,"2015")</f>
        <v>301</v>
      </c>
      <c r="T38" s="295">
        <f>SUMIFS('7.  Persistence Report'!U$27:U$500,'7.  Persistence Report'!$D$27:$D$500,$B38,'7.  Persistence Report'!$J$27:$J$500,"Current year savings",'7.  Persistence Report'!$H$27:$H$500,"2015")</f>
        <v>301</v>
      </c>
      <c r="U38" s="295">
        <f>SUMIFS('7.  Persistence Report'!V$27:V$500,'7.  Persistence Report'!$D$27:$D$500,$B38,'7.  Persistence Report'!$J$27:$J$500,"Current year savings",'7.  Persistence Report'!$H$27:$H$500,"2015")</f>
        <v>301</v>
      </c>
      <c r="V38" s="295">
        <f>SUMIFS('7.  Persistence Report'!W$27:W$500,'7.  Persistence Report'!$D$27:$D$500,$B38,'7.  Persistence Report'!$J$27:$J$500,"Current year savings",'7.  Persistence Report'!$H$27:$H$500,"2015")</f>
        <v>301</v>
      </c>
      <c r="W38" s="295">
        <f>SUMIFS('7.  Persistence Report'!X$27:X$500,'7.  Persistence Report'!$D$27:$D$500,$B38,'7.  Persistence Report'!$J$27:$J$500,"Current year savings",'7.  Persistence Report'!$H$27:$H$500,"2015")</f>
        <v>301</v>
      </c>
      <c r="X38" s="295">
        <f>SUMIFS('7.  Persistence Report'!Y$27:Y$500,'7.  Persistence Report'!$D$27:$D$500,$B38,'7.  Persistence Report'!$J$27:$J$500,"Current year savings",'7.  Persistence Report'!$H$27:$H$500,"2015")</f>
        <v>301</v>
      </c>
      <c r="Y38" s="410">
        <v>1</v>
      </c>
      <c r="Z38" s="410"/>
      <c r="AA38" s="410"/>
      <c r="AB38" s="410"/>
      <c r="AC38" s="410"/>
      <c r="AD38" s="410"/>
      <c r="AE38" s="410"/>
      <c r="AF38" s="410"/>
      <c r="AG38" s="410"/>
      <c r="AH38" s="410"/>
      <c r="AI38" s="410"/>
      <c r="AJ38" s="410"/>
      <c r="AK38" s="410"/>
      <c r="AL38" s="410"/>
      <c r="AM38" s="296">
        <f>SUM(Y38:AL38)</f>
        <v>1</v>
      </c>
    </row>
    <row r="39" spans="1:39" ht="15.5" outlineLevel="1">
      <c r="B39" s="294" t="s">
        <v>267</v>
      </c>
      <c r="C39" s="291" t="s">
        <v>163</v>
      </c>
      <c r="D39" s="295">
        <f>SUMIFS('7.  Persistence Report'!AU$27:AU$500,'7.  Persistence Report'!$D$27:$D$500,$B38,'7.  Persistence Report'!$J$27:$J$500,"Adjustment",'7.  Persistence Report'!$H$27:$H$500,"2015")</f>
        <v>777931</v>
      </c>
      <c r="E39" s="295">
        <f>SUMIFS('7.  Persistence Report'!AV$27:AV$500,'7.  Persistence Report'!$D$27:$D$500,$B38,'7.  Persistence Report'!$J$27:$J$500,"Adjustment",'7.  Persistence Report'!$H$27:$H$500,"2015")</f>
        <v>769046</v>
      </c>
      <c r="F39" s="295">
        <f>SUMIFS('7.  Persistence Report'!AW$27:AW$500,'7.  Persistence Report'!$D$27:$D$500,$B38,'7.  Persistence Report'!$J$27:$J$500,"Adjustment",'7.  Persistence Report'!$H$27:$H$500,"2015")</f>
        <v>769046</v>
      </c>
      <c r="G39" s="295">
        <f>SUMIFS('7.  Persistence Report'!AX$27:AX$500,'7.  Persistence Report'!$D$27:$D$500,$B38,'7.  Persistence Report'!$J$27:$J$500,"Adjustment",'7.  Persistence Report'!$H$27:$H$500,"2015")</f>
        <v>769046</v>
      </c>
      <c r="H39" s="295">
        <f>SUMIFS('7.  Persistence Report'!AY$27:AY$500,'7.  Persistence Report'!$D$27:$D$500,$B38,'7.  Persistence Report'!$J$27:$J$500,"Adjustment",'7.  Persistence Report'!$H$27:$H$500,"2015")</f>
        <v>769046</v>
      </c>
      <c r="I39" s="295">
        <f>SUMIFS('7.  Persistence Report'!AZ$27:AZ$500,'7.  Persistence Report'!$D$27:$D$500,$B38,'7.  Persistence Report'!$J$27:$J$500,"Adjustment",'7.  Persistence Report'!$H$27:$H$500,"2015")</f>
        <v>769046</v>
      </c>
      <c r="J39" s="295">
        <f>SUMIFS('7.  Persistence Report'!BA$27:BA$500,'7.  Persistence Report'!$D$27:$D$500,$B38,'7.  Persistence Report'!$J$27:$J$500,"Adjustment",'7.  Persistence Report'!$H$27:$H$500,"2015")</f>
        <v>769046</v>
      </c>
      <c r="K39" s="295">
        <f>SUMIFS('7.  Persistence Report'!BB$27:BB$500,'7.  Persistence Report'!$D$27:$D$500,$B38,'7.  Persistence Report'!$J$27:$J$500,"Adjustment",'7.  Persistence Report'!$H$27:$H$500,"2015")</f>
        <v>767904</v>
      </c>
      <c r="L39" s="295">
        <f>SUMIFS('7.  Persistence Report'!BC$27:BC$500,'7.  Persistence Report'!$D$27:$D$500,$B38,'7.  Persistence Report'!$J$27:$J$500,"Adjustment",'7.  Persistence Report'!$H$27:$H$500,"2015")</f>
        <v>767904</v>
      </c>
      <c r="M39" s="295">
        <f>SUMIFS('7.  Persistence Report'!BD$27:BD$500,'7.  Persistence Report'!$D$27:$D$500,$B38,'7.  Persistence Report'!$J$27:$J$500,"Adjustment",'7.  Persistence Report'!$H$27:$H$500,"2015")</f>
        <v>767904</v>
      </c>
      <c r="N39" s="468"/>
      <c r="O39" s="295">
        <f>SUMIFS('7.  Persistence Report'!P$27:P$500,'7.  Persistence Report'!$D$27:$D$500,$B38,'7.  Persistence Report'!$J$27:$J$500,"Adjustment",'7.  Persistence Report'!$H$27:$H$500,"2015")</f>
        <v>49</v>
      </c>
      <c r="P39" s="295">
        <f>SUMIFS('7.  Persistence Report'!Q$27:Q$500,'7.  Persistence Report'!$D$27:$D$500,$B38,'7.  Persistence Report'!$J$27:$J$500,"Adjustment",'7.  Persistence Report'!$H$27:$H$500,"2015")</f>
        <v>49</v>
      </c>
      <c r="Q39" s="295">
        <f>SUMIFS('7.  Persistence Report'!R$27:R$500,'7.  Persistence Report'!$D$27:$D$500,$B38,'7.  Persistence Report'!$J$27:$J$500,"Adjustment",'7.  Persistence Report'!$H$27:$H$500,"2015")</f>
        <v>49</v>
      </c>
      <c r="R39" s="295">
        <f>SUMIFS('7.  Persistence Report'!S$27:S$500,'7.  Persistence Report'!$D$27:$D$500,$B38,'7.  Persistence Report'!$J$27:$J$500,"Adjustment",'7.  Persistence Report'!$H$27:$H$500,"2015")</f>
        <v>49</v>
      </c>
      <c r="S39" s="295">
        <f>SUMIFS('7.  Persistence Report'!T$27:T$500,'7.  Persistence Report'!$D$27:$D$500,$B38,'7.  Persistence Report'!$J$27:$J$500,"Adjustment",'7.  Persistence Report'!$H$27:$H$500,"2015")</f>
        <v>49</v>
      </c>
      <c r="T39" s="295">
        <f>SUMIFS('7.  Persistence Report'!U$27:U$500,'7.  Persistence Report'!$D$27:$D$500,$B38,'7.  Persistence Report'!$J$27:$J$500,"Adjustment",'7.  Persistence Report'!$H$27:$H$500,"2015")</f>
        <v>49</v>
      </c>
      <c r="U39" s="295">
        <f>SUMIFS('7.  Persistence Report'!V$27:V$500,'7.  Persistence Report'!$D$27:$D$500,$B38,'7.  Persistence Report'!$J$27:$J$500,"Adjustment",'7.  Persistence Report'!$H$27:$H$500,"2015")</f>
        <v>49</v>
      </c>
      <c r="V39" s="295">
        <f>SUMIFS('7.  Persistence Report'!W$27:W$500,'7.  Persistence Report'!$D$27:$D$500,$B38,'7.  Persistence Report'!$J$27:$J$500,"Adjustment",'7.  Persistence Report'!$H$27:$H$500,"2015")</f>
        <v>48</v>
      </c>
      <c r="W39" s="295">
        <f>SUMIFS('7.  Persistence Report'!X$27:X$500,'7.  Persistence Report'!$D$27:$D$500,$B38,'7.  Persistence Report'!$J$27:$J$500,"Adjustment",'7.  Persistence Report'!$H$27:$H$500,"2015")</f>
        <v>48</v>
      </c>
      <c r="X39" s="295">
        <f>SUMIFS('7.  Persistence Report'!Y$27:Y$500,'7.  Persistence Report'!$D$27:$D$500,$B38,'7.  Persistence Report'!$J$27:$J$500,"Adjustment",'7.  Persistence Report'!$H$27:$H$500,"2015")</f>
        <v>48</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5" outlineLevel="1">
      <c r="A41" s="522">
        <v>2</v>
      </c>
      <c r="B41" s="520" t="s">
        <v>96</v>
      </c>
      <c r="C41" s="291" t="s">
        <v>25</v>
      </c>
      <c r="D41" s="295">
        <f>SUMIFS('7.  Persistence Report'!AU$27:AU$500,'7.  Persistence Report'!$D$27:$D$500,$B41,'7.  Persistence Report'!$J$27:$J$500,"Current year savings",'7.  Persistence Report'!$H$27:$H$500,"2015")</f>
        <v>5004917</v>
      </c>
      <c r="E41" s="295">
        <f>SUMIFS('7.  Persistence Report'!AV$27:AV$500,'7.  Persistence Report'!$D$27:$D$500,$B41,'7.  Persistence Report'!$J$27:$J$500,"Current year savings",'7.  Persistence Report'!$H$27:$H$500,"2015")</f>
        <v>4915968</v>
      </c>
      <c r="F41" s="295">
        <f>SUMIFS('7.  Persistence Report'!AW$27:AW$500,'7.  Persistence Report'!$D$27:$D$500,$B41,'7.  Persistence Report'!$J$27:$J$500,"Current year savings",'7.  Persistence Report'!$H$27:$H$500,"2015")</f>
        <v>4915968</v>
      </c>
      <c r="G41" s="295">
        <f>SUMIFS('7.  Persistence Report'!AX$27:AX$500,'7.  Persistence Report'!$D$27:$D$500,$B41,'7.  Persistence Report'!$J$27:$J$500,"Current year savings",'7.  Persistence Report'!$H$27:$H$500,"2015")</f>
        <v>4915968</v>
      </c>
      <c r="H41" s="295">
        <f>SUMIFS('7.  Persistence Report'!AY$27:AY$500,'7.  Persistence Report'!$D$27:$D$500,$B41,'7.  Persistence Report'!$J$27:$J$500,"Current year savings",'7.  Persistence Report'!$H$27:$H$500,"2015")</f>
        <v>4915968</v>
      </c>
      <c r="I41" s="295">
        <f>SUMIFS('7.  Persistence Report'!AZ$27:AZ$500,'7.  Persistence Report'!$D$27:$D$500,$B41,'7.  Persistence Report'!$J$27:$J$500,"Current year savings",'7.  Persistence Report'!$H$27:$H$500,"2015")</f>
        <v>4915968</v>
      </c>
      <c r="J41" s="295">
        <f>SUMIFS('7.  Persistence Report'!BA$27:BA$500,'7.  Persistence Report'!$D$27:$D$500,$B41,'7.  Persistence Report'!$J$27:$J$500,"Current year savings",'7.  Persistence Report'!$H$27:$H$500,"2015")</f>
        <v>4915968</v>
      </c>
      <c r="K41" s="295">
        <f>SUMIFS('7.  Persistence Report'!BB$27:BB$500,'7.  Persistence Report'!$D$27:$D$500,$B41,'7.  Persistence Report'!$J$27:$J$500,"Current year savings",'7.  Persistence Report'!$H$27:$H$500,"2015")</f>
        <v>4913394</v>
      </c>
      <c r="L41" s="295">
        <f>SUMIFS('7.  Persistence Report'!BC$27:BC$500,'7.  Persistence Report'!$D$27:$D$500,$B41,'7.  Persistence Report'!$J$27:$J$500,"Current year savings",'7.  Persistence Report'!$H$27:$H$500,"2015")</f>
        <v>4913394</v>
      </c>
      <c r="M41" s="295">
        <f>SUMIFS('7.  Persistence Report'!BD$27:BD$500,'7.  Persistence Report'!$D$27:$D$500,$B41,'7.  Persistence Report'!$J$27:$J$500,"Current year savings",'7.  Persistence Report'!$H$27:$H$500,"2015")</f>
        <v>4913394</v>
      </c>
      <c r="N41" s="291"/>
      <c r="O41" s="295">
        <f>SUMIFS('7.  Persistence Report'!P$27:P$500,'7.  Persistence Report'!$D$27:$D$500,$B41,'7.  Persistence Report'!$J$27:$J$500,"Current year savings",'7.  Persistence Report'!$H$27:$H$500,"2015")</f>
        <v>338</v>
      </c>
      <c r="P41" s="295">
        <f>SUMIFS('7.  Persistence Report'!Q$27:Q$500,'7.  Persistence Report'!$D$27:$D$500,$B41,'7.  Persistence Report'!$J$27:$J$500,"Current year savings",'7.  Persistence Report'!$H$27:$H$500,"2015")</f>
        <v>332</v>
      </c>
      <c r="Q41" s="295">
        <f>SUMIFS('7.  Persistence Report'!R$27:R$500,'7.  Persistence Report'!$D$27:$D$500,$B41,'7.  Persistence Report'!$J$27:$J$500,"Current year savings",'7.  Persistence Report'!$H$27:$H$500,"2015")</f>
        <v>332</v>
      </c>
      <c r="R41" s="295">
        <f>SUMIFS('7.  Persistence Report'!S$27:S$500,'7.  Persistence Report'!$D$27:$D$500,$B41,'7.  Persistence Report'!$J$27:$J$500,"Current year savings",'7.  Persistence Report'!$H$27:$H$500,"2015")</f>
        <v>332</v>
      </c>
      <c r="S41" s="295">
        <f>SUMIFS('7.  Persistence Report'!T$27:T$500,'7.  Persistence Report'!$D$27:$D$500,$B41,'7.  Persistence Report'!$J$27:$J$500,"Current year savings",'7.  Persistence Report'!$H$27:$H$500,"2015")</f>
        <v>332</v>
      </c>
      <c r="T41" s="295">
        <f>SUMIFS('7.  Persistence Report'!U$27:U$500,'7.  Persistence Report'!$D$27:$D$500,$B41,'7.  Persistence Report'!$J$27:$J$500,"Current year savings",'7.  Persistence Report'!$H$27:$H$500,"2015")</f>
        <v>332</v>
      </c>
      <c r="U41" s="295">
        <f>SUMIFS('7.  Persistence Report'!V$27:V$500,'7.  Persistence Report'!$D$27:$D$500,$B41,'7.  Persistence Report'!$J$27:$J$500,"Current year savings",'7.  Persistence Report'!$H$27:$H$500,"2015")</f>
        <v>332</v>
      </c>
      <c r="V41" s="295">
        <f>SUMIFS('7.  Persistence Report'!W$27:W$500,'7.  Persistence Report'!$D$27:$D$500,$B41,'7.  Persistence Report'!$J$27:$J$500,"Current year savings",'7.  Persistence Report'!$H$27:$H$500,"2015")</f>
        <v>332</v>
      </c>
      <c r="W41" s="295">
        <f>SUMIFS('7.  Persistence Report'!X$27:X$500,'7.  Persistence Report'!$D$27:$D$500,$B41,'7.  Persistence Report'!$J$27:$J$500,"Current year savings",'7.  Persistence Report'!$H$27:$H$500,"2015")</f>
        <v>332</v>
      </c>
      <c r="X41" s="295">
        <f>SUMIFS('7.  Persistence Report'!Y$27:Y$500,'7.  Persistence Report'!$D$27:$D$500,$B41,'7.  Persistence Report'!$J$27:$J$500,"Current year savings",'7.  Persistence Report'!$H$27:$H$500,"2015")</f>
        <v>332</v>
      </c>
      <c r="Y41" s="410">
        <v>1</v>
      </c>
      <c r="Z41" s="410"/>
      <c r="AA41" s="410"/>
      <c r="AB41" s="410"/>
      <c r="AC41" s="410"/>
      <c r="AD41" s="410"/>
      <c r="AE41" s="410"/>
      <c r="AF41" s="410"/>
      <c r="AG41" s="410"/>
      <c r="AH41" s="410"/>
      <c r="AI41" s="410"/>
      <c r="AJ41" s="410"/>
      <c r="AK41" s="410"/>
      <c r="AL41" s="410"/>
      <c r="AM41" s="296">
        <f>SUM(Y41:AL41)</f>
        <v>1</v>
      </c>
    </row>
    <row r="42" spans="1:39" ht="15.5" outlineLevel="1">
      <c r="B42" s="294" t="s">
        <v>267</v>
      </c>
      <c r="C42" s="291" t="s">
        <v>163</v>
      </c>
      <c r="D42" s="295">
        <f>SUMIFS('7.  Persistence Report'!AU$27:AU$500,'7.  Persistence Report'!$D$27:$D$500,$B41,'7.  Persistence Report'!$J$27:$J$500,"Adjustment",'7.  Persistence Report'!$H$27:$H$500,"2015")</f>
        <v>51769</v>
      </c>
      <c r="E42" s="295">
        <f>SUMIFS('7.  Persistence Report'!AV$27:AV$500,'7.  Persistence Report'!$D$27:$D$500,$B41,'7.  Persistence Report'!$J$27:$J$500,"Adjustment",'7.  Persistence Report'!$H$27:$H$500,"2015")</f>
        <v>51162</v>
      </c>
      <c r="F42" s="295">
        <f>SUMIFS('7.  Persistence Report'!AW$27:AW$500,'7.  Persistence Report'!$D$27:$D$500,$B41,'7.  Persistence Report'!$J$27:$J$500,"Adjustment",'7.  Persistence Report'!$H$27:$H$500,"2015")</f>
        <v>51162</v>
      </c>
      <c r="G42" s="295">
        <f>SUMIFS('7.  Persistence Report'!AX$27:AX$500,'7.  Persistence Report'!$D$27:$D$500,$B41,'7.  Persistence Report'!$J$27:$J$500,"Adjustment",'7.  Persistence Report'!$H$27:$H$500,"2015")</f>
        <v>51162</v>
      </c>
      <c r="H42" s="295">
        <f>SUMIFS('7.  Persistence Report'!AY$27:AY$500,'7.  Persistence Report'!$D$27:$D$500,$B41,'7.  Persistence Report'!$J$27:$J$500,"Adjustment",'7.  Persistence Report'!$H$27:$H$500,"2015")</f>
        <v>51162</v>
      </c>
      <c r="I42" s="295">
        <f>SUMIFS('7.  Persistence Report'!AZ$27:AZ$500,'7.  Persistence Report'!$D$27:$D$500,$B41,'7.  Persistence Report'!$J$27:$J$500,"Adjustment",'7.  Persistence Report'!$H$27:$H$500,"2015")</f>
        <v>51162</v>
      </c>
      <c r="J42" s="295">
        <f>SUMIFS('7.  Persistence Report'!BA$27:BA$500,'7.  Persistence Report'!$D$27:$D$500,$B41,'7.  Persistence Report'!$J$27:$J$500,"Adjustment",'7.  Persistence Report'!$H$27:$H$500,"2015")</f>
        <v>51162</v>
      </c>
      <c r="K42" s="295">
        <f>SUMIFS('7.  Persistence Report'!BB$27:BB$500,'7.  Persistence Report'!$D$27:$D$500,$B41,'7.  Persistence Report'!$J$27:$J$500,"Adjustment",'7.  Persistence Report'!$H$27:$H$500,"2015")</f>
        <v>51034</v>
      </c>
      <c r="L42" s="295">
        <f>SUMIFS('7.  Persistence Report'!BC$27:BC$500,'7.  Persistence Report'!$D$27:$D$500,$B41,'7.  Persistence Report'!$J$27:$J$500,"Adjustment",'7.  Persistence Report'!$H$27:$H$500,"2015")</f>
        <v>51034</v>
      </c>
      <c r="M42" s="295">
        <f>SUMIFS('7.  Persistence Report'!BD$27:BD$500,'7.  Persistence Report'!$D$27:$D$500,$B41,'7.  Persistence Report'!$J$27:$J$500,"Adjustment",'7.  Persistence Report'!$H$27:$H$500,"2015")</f>
        <v>51034</v>
      </c>
      <c r="N42" s="468"/>
      <c r="O42" s="295">
        <f>SUMIFS('7.  Persistence Report'!P$27:P$500,'7.  Persistence Report'!$D$27:$D$500,$B41,'7.  Persistence Report'!$J$27:$J$500,"Adjustment",'7.  Persistence Report'!$H$27:$H$500,"2015")</f>
        <v>3</v>
      </c>
      <c r="P42" s="295">
        <f>SUMIFS('7.  Persistence Report'!Q$27:Q$500,'7.  Persistence Report'!$D$27:$D$500,$B41,'7.  Persistence Report'!$J$27:$J$500,"Adjustment",'7.  Persistence Report'!$H$27:$H$500,"2015")</f>
        <v>3</v>
      </c>
      <c r="Q42" s="295">
        <f>SUMIFS('7.  Persistence Report'!R$27:R$500,'7.  Persistence Report'!$D$27:$D$500,$B41,'7.  Persistence Report'!$J$27:$J$500,"Adjustment",'7.  Persistence Report'!$H$27:$H$500,"2015")</f>
        <v>3</v>
      </c>
      <c r="R42" s="295">
        <f>SUMIFS('7.  Persistence Report'!S$27:S$500,'7.  Persistence Report'!$D$27:$D$500,$B41,'7.  Persistence Report'!$J$27:$J$500,"Adjustment",'7.  Persistence Report'!$H$27:$H$500,"2015")</f>
        <v>3</v>
      </c>
      <c r="S42" s="295">
        <f>SUMIFS('7.  Persistence Report'!T$27:T$500,'7.  Persistence Report'!$D$27:$D$500,$B41,'7.  Persistence Report'!$J$27:$J$500,"Adjustment",'7.  Persistence Report'!$H$27:$H$500,"2015")</f>
        <v>3</v>
      </c>
      <c r="T42" s="295">
        <f>SUMIFS('7.  Persistence Report'!U$27:U$500,'7.  Persistence Report'!$D$27:$D$500,$B41,'7.  Persistence Report'!$J$27:$J$500,"Adjustment",'7.  Persistence Report'!$H$27:$H$500,"2015")</f>
        <v>3</v>
      </c>
      <c r="U42" s="295">
        <f>SUMIFS('7.  Persistence Report'!V$27:V$500,'7.  Persistence Report'!$D$27:$D$500,$B41,'7.  Persistence Report'!$J$27:$J$500,"Adjustment",'7.  Persistence Report'!$H$27:$H$500,"2015")</f>
        <v>3</v>
      </c>
      <c r="V42" s="295">
        <f>SUMIFS('7.  Persistence Report'!W$27:W$500,'7.  Persistence Report'!$D$27:$D$500,$B41,'7.  Persistence Report'!$J$27:$J$500,"Adjustment",'7.  Persistence Report'!$H$27:$H$500,"2015")</f>
        <v>3</v>
      </c>
      <c r="W42" s="295">
        <f>SUMIFS('7.  Persistence Report'!X$27:X$500,'7.  Persistence Report'!$D$27:$D$500,$B41,'7.  Persistence Report'!$J$27:$J$500,"Adjustment",'7.  Persistence Report'!$H$27:$H$500,"2015")</f>
        <v>3</v>
      </c>
      <c r="X42" s="295">
        <f>SUMIFS('7.  Persistence Report'!Y$27:Y$500,'7.  Persistence Report'!$D$27:$D$500,$B41,'7.  Persistence Report'!$J$27:$J$500,"Adjustment",'7.  Persistence Report'!$H$27:$H$500,"2015")</f>
        <v>3</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5" outlineLevel="1">
      <c r="A44" s="522">
        <v>3</v>
      </c>
      <c r="B44" s="520" t="s">
        <v>97</v>
      </c>
      <c r="C44" s="291" t="s">
        <v>25</v>
      </c>
      <c r="D44" s="295">
        <f>SUMIFS('7.  Persistence Report'!AU$27:AU$500,'7.  Persistence Report'!$D$27:$D$500,$B44,'7.  Persistence Report'!$J$27:$J$500,"Current year savings",'7.  Persistence Report'!$H$27:$H$500,"2015")</f>
        <v>373322</v>
      </c>
      <c r="E44" s="295">
        <f>SUMIFS('7.  Persistence Report'!AV$27:AV$500,'7.  Persistence Report'!$D$27:$D$500,$B44,'7.  Persistence Report'!$J$27:$J$500,"Current year savings",'7.  Persistence Report'!$H$27:$H$500,"2015")</f>
        <v>373322</v>
      </c>
      <c r="F44" s="295">
        <f>SUMIFS('7.  Persistence Report'!AW$27:AW$500,'7.  Persistence Report'!$D$27:$D$500,$B44,'7.  Persistence Report'!$J$27:$J$500,"Current year savings",'7.  Persistence Report'!$H$27:$H$500,"2015")</f>
        <v>373322</v>
      </c>
      <c r="G44" s="295">
        <f>SUMIFS('7.  Persistence Report'!AX$27:AX$500,'7.  Persistence Report'!$D$27:$D$500,$B44,'7.  Persistence Report'!$J$27:$J$500,"Current year savings",'7.  Persistence Report'!$H$27:$H$500,"2015")</f>
        <v>372278</v>
      </c>
      <c r="H44" s="295">
        <f>SUMIFS('7.  Persistence Report'!AY$27:AY$500,'7.  Persistence Report'!$D$27:$D$500,$B44,'7.  Persistence Report'!$J$27:$J$500,"Current year savings",'7.  Persistence Report'!$H$27:$H$500,"2015")</f>
        <v>220987</v>
      </c>
      <c r="I44" s="295">
        <f>SUMIFS('7.  Persistence Report'!AZ$27:AZ$500,'7.  Persistence Report'!$D$27:$D$500,$B44,'7.  Persistence Report'!$J$27:$J$500,"Current year savings",'7.  Persistence Report'!$H$27:$H$500,"2015")</f>
        <v>0</v>
      </c>
      <c r="J44" s="295">
        <f>SUMIFS('7.  Persistence Report'!BA$27:BA$500,'7.  Persistence Report'!$D$27:$D$500,$B44,'7.  Persistence Report'!$J$27:$J$500,"Current year savings",'7.  Persistence Report'!$H$27:$H$500,"2015")</f>
        <v>0</v>
      </c>
      <c r="K44" s="295">
        <f>SUMIFS('7.  Persistence Report'!BB$27:BB$500,'7.  Persistence Report'!$D$27:$D$500,$B44,'7.  Persistence Report'!$J$27:$J$500,"Current year savings",'7.  Persistence Report'!$H$27:$H$500,"2015")</f>
        <v>0</v>
      </c>
      <c r="L44" s="295">
        <f>SUMIFS('7.  Persistence Report'!BC$27:BC$500,'7.  Persistence Report'!$D$27:$D$500,$B44,'7.  Persistence Report'!$J$27:$J$500,"Current year savings",'7.  Persistence Report'!$H$27:$H$500,"2015")</f>
        <v>0</v>
      </c>
      <c r="M44" s="295">
        <f>SUMIFS('7.  Persistence Report'!BD$27:BD$500,'7.  Persistence Report'!$D$27:$D$500,$B44,'7.  Persistence Report'!$J$27:$J$500,"Current year savings",'7.  Persistence Report'!$H$27:$H$500,"2015")</f>
        <v>0</v>
      </c>
      <c r="N44" s="291"/>
      <c r="O44" s="295">
        <f>SUMIFS('7.  Persistence Report'!P$27:P$500,'7.  Persistence Report'!$D$27:$D$500,$B44,'7.  Persistence Report'!$J$27:$J$500,"Current year savings",'7.  Persistence Report'!$H$27:$H$500,"2015")</f>
        <v>57</v>
      </c>
      <c r="P44" s="295">
        <f>SUMIFS('7.  Persistence Report'!Q$27:Q$500,'7.  Persistence Report'!$D$27:$D$500,$B44,'7.  Persistence Report'!$J$27:$J$500,"Current year savings",'7.  Persistence Report'!$H$27:$H$500,"2015")</f>
        <v>57</v>
      </c>
      <c r="Q44" s="295">
        <f>SUMIFS('7.  Persistence Report'!R$27:R$500,'7.  Persistence Report'!$D$27:$D$500,$B44,'7.  Persistence Report'!$J$27:$J$500,"Current year savings",'7.  Persistence Report'!$H$27:$H$500,"2015")</f>
        <v>57</v>
      </c>
      <c r="R44" s="295">
        <f>SUMIFS('7.  Persistence Report'!S$27:S$500,'7.  Persistence Report'!$D$27:$D$500,$B44,'7.  Persistence Report'!$J$27:$J$500,"Current year savings",'7.  Persistence Report'!$H$27:$H$500,"2015")</f>
        <v>56</v>
      </c>
      <c r="S44" s="295">
        <f>SUMIFS('7.  Persistence Report'!T$27:T$500,'7.  Persistence Report'!$D$27:$D$500,$B44,'7.  Persistence Report'!$J$27:$J$500,"Current year savings",'7.  Persistence Report'!$H$27:$H$500,"2015")</f>
        <v>32</v>
      </c>
      <c r="T44" s="295">
        <f>SUMIFS('7.  Persistence Report'!U$27:U$500,'7.  Persistence Report'!$D$27:$D$500,$B44,'7.  Persistence Report'!$J$27:$J$500,"Current year savings",'7.  Persistence Report'!$H$27:$H$500,"2015")</f>
        <v>0</v>
      </c>
      <c r="U44" s="295">
        <f>SUMIFS('7.  Persistence Report'!V$27:V$500,'7.  Persistence Report'!$D$27:$D$500,$B44,'7.  Persistence Report'!$J$27:$J$500,"Current year savings",'7.  Persistence Report'!$H$27:$H$500,"2015")</f>
        <v>0</v>
      </c>
      <c r="V44" s="295">
        <f>SUMIFS('7.  Persistence Report'!W$27:W$500,'7.  Persistence Report'!$D$27:$D$500,$B44,'7.  Persistence Report'!$J$27:$J$500,"Current year savings",'7.  Persistence Report'!$H$27:$H$500,"2015")</f>
        <v>0</v>
      </c>
      <c r="W44" s="295">
        <f>SUMIFS('7.  Persistence Report'!X$27:X$500,'7.  Persistence Report'!$D$27:$D$500,$B44,'7.  Persistence Report'!$J$27:$J$500,"Current year savings",'7.  Persistence Report'!$H$27:$H$500,"2015")</f>
        <v>0</v>
      </c>
      <c r="X44" s="295">
        <f>SUMIFS('7.  Persistence Report'!Y$27:Y$500,'7.  Persistence Report'!$D$27:$D$500,$B44,'7.  Persistence Report'!$J$27:$J$500,"Current year savings",'7.  Persistence Report'!$H$27:$H$500,"2015")</f>
        <v>0</v>
      </c>
      <c r="Y44" s="410">
        <v>1</v>
      </c>
      <c r="Z44" s="410"/>
      <c r="AA44" s="410"/>
      <c r="AB44" s="410"/>
      <c r="AC44" s="410"/>
      <c r="AD44" s="410"/>
      <c r="AE44" s="410"/>
      <c r="AF44" s="410"/>
      <c r="AG44" s="410"/>
      <c r="AH44" s="410"/>
      <c r="AI44" s="410"/>
      <c r="AJ44" s="410"/>
      <c r="AK44" s="410"/>
      <c r="AL44" s="410"/>
      <c r="AM44" s="296">
        <f>SUM(Y44:AL44)</f>
        <v>1</v>
      </c>
    </row>
    <row r="45" spans="1:39" ht="15.5" outlineLevel="1">
      <c r="B45" s="294" t="s">
        <v>267</v>
      </c>
      <c r="C45" s="291" t="s">
        <v>163</v>
      </c>
      <c r="D45" s="295">
        <f>SUMIFS('7.  Persistence Report'!AU$27:AU$500,'7.  Persistence Report'!$D$27:$D$500,$B44,'7.  Persistence Report'!$J$27:$J$500,"Adjustment",'7.  Persistence Report'!$H$27:$H$500,"2015")</f>
        <v>0</v>
      </c>
      <c r="E45" s="295">
        <f>SUMIFS('7.  Persistence Report'!AV$27:AV$500,'7.  Persistence Report'!$D$27:$D$500,$B44,'7.  Persistence Report'!$J$27:$J$500,"Adjustment",'7.  Persistence Report'!$H$27:$H$500,"2015")</f>
        <v>0</v>
      </c>
      <c r="F45" s="295">
        <f>SUMIFS('7.  Persistence Report'!AW$27:AW$500,'7.  Persistence Report'!$D$27:$D$500,$B44,'7.  Persistence Report'!$J$27:$J$500,"Adjustment",'7.  Persistence Report'!$H$27:$H$500,"2015")</f>
        <v>0</v>
      </c>
      <c r="G45" s="295">
        <f>SUMIFS('7.  Persistence Report'!AX$27:AX$500,'7.  Persistence Report'!$D$27:$D$500,$B44,'7.  Persistence Report'!$J$27:$J$500,"Adjustment",'7.  Persistence Report'!$H$27:$H$500,"2015")</f>
        <v>0</v>
      </c>
      <c r="H45" s="295">
        <f>SUMIFS('7.  Persistence Report'!AY$27:AY$500,'7.  Persistence Report'!$D$27:$D$500,$B44,'7.  Persistence Report'!$J$27:$J$500,"Adjustment",'7.  Persistence Report'!$H$27:$H$500,"2015")</f>
        <v>0</v>
      </c>
      <c r="I45" s="295">
        <f>SUMIFS('7.  Persistence Report'!AZ$27:AZ$500,'7.  Persistence Report'!$D$27:$D$500,$B44,'7.  Persistence Report'!$J$27:$J$500,"Adjustment",'7.  Persistence Report'!$H$27:$H$500,"2015")</f>
        <v>0</v>
      </c>
      <c r="J45" s="295">
        <f>SUMIFS('7.  Persistence Report'!BA$27:BA$500,'7.  Persistence Report'!$D$27:$D$500,$B44,'7.  Persistence Report'!$J$27:$J$500,"Adjustment",'7.  Persistence Report'!$H$27:$H$500,"2015")</f>
        <v>0</v>
      </c>
      <c r="K45" s="295">
        <f>SUMIFS('7.  Persistence Report'!BB$27:BB$500,'7.  Persistence Report'!$D$27:$D$500,$B44,'7.  Persistence Report'!$J$27:$J$500,"Adjustment",'7.  Persistence Report'!$H$27:$H$500,"2015")</f>
        <v>0</v>
      </c>
      <c r="L45" s="295">
        <f>SUMIFS('7.  Persistence Report'!BC$27:BC$500,'7.  Persistence Report'!$D$27:$D$500,$B44,'7.  Persistence Report'!$J$27:$J$500,"Adjustment",'7.  Persistence Report'!$H$27:$H$500,"2015")</f>
        <v>0</v>
      </c>
      <c r="M45" s="295">
        <f>SUMIFS('7.  Persistence Report'!BD$27:BD$500,'7.  Persistence Report'!$D$27:$D$500,$B44,'7.  Persistence Report'!$J$27:$J$500,"Adjustment",'7.  Persistence Report'!$H$27:$H$500,"2015")</f>
        <v>0</v>
      </c>
      <c r="N45" s="468"/>
      <c r="O45" s="295">
        <f>SUMIFS('7.  Persistence Report'!P$27:P$500,'7.  Persistence Report'!$D$27:$D$500,$B44,'7.  Persistence Report'!$J$27:$J$500,"Adjustment",'7.  Persistence Report'!$H$27:$H$500,"2015")</f>
        <v>0</v>
      </c>
      <c r="P45" s="295">
        <f>SUMIFS('7.  Persistence Report'!Q$27:Q$500,'7.  Persistence Report'!$D$27:$D$500,$B44,'7.  Persistence Report'!$J$27:$J$500,"Adjustment",'7.  Persistence Report'!$H$27:$H$500,"2015")</f>
        <v>0</v>
      </c>
      <c r="Q45" s="295">
        <f>SUMIFS('7.  Persistence Report'!R$27:R$500,'7.  Persistence Report'!$D$27:$D$500,$B44,'7.  Persistence Report'!$J$27:$J$500,"Adjustment",'7.  Persistence Report'!$H$27:$H$500,"2015")</f>
        <v>0</v>
      </c>
      <c r="R45" s="295">
        <f>SUMIFS('7.  Persistence Report'!S$27:S$500,'7.  Persistence Report'!$D$27:$D$500,$B44,'7.  Persistence Report'!$J$27:$J$500,"Adjustment",'7.  Persistence Report'!$H$27:$H$500,"2015")</f>
        <v>0</v>
      </c>
      <c r="S45" s="295">
        <f>SUMIFS('7.  Persistence Report'!T$27:T$500,'7.  Persistence Report'!$D$27:$D$500,$B44,'7.  Persistence Report'!$J$27:$J$500,"Adjustment",'7.  Persistence Report'!$H$27:$H$500,"2015")</f>
        <v>0</v>
      </c>
      <c r="T45" s="295">
        <f>SUMIFS('7.  Persistence Report'!U$27:U$500,'7.  Persistence Report'!$D$27:$D$500,$B44,'7.  Persistence Report'!$J$27:$J$500,"Adjustment",'7.  Persistence Report'!$H$27:$H$500,"2015")</f>
        <v>0</v>
      </c>
      <c r="U45" s="295">
        <f>SUMIFS('7.  Persistence Report'!V$27:V$500,'7.  Persistence Report'!$D$27:$D$500,$B44,'7.  Persistence Report'!$J$27:$J$500,"Adjustment",'7.  Persistence Report'!$H$27:$H$500,"2015")</f>
        <v>0</v>
      </c>
      <c r="V45" s="295">
        <f>SUMIFS('7.  Persistence Report'!W$27:W$500,'7.  Persistence Report'!$D$27:$D$500,$B44,'7.  Persistence Report'!$J$27:$J$500,"Adjustment",'7.  Persistence Report'!$H$27:$H$500,"2015")</f>
        <v>0</v>
      </c>
      <c r="W45" s="295">
        <f>SUMIFS('7.  Persistence Report'!X$27:X$500,'7.  Persistence Report'!$D$27:$D$500,$B44,'7.  Persistence Report'!$J$27:$J$500,"Adjustment",'7.  Persistence Report'!$H$27:$H$500,"2015")</f>
        <v>0</v>
      </c>
      <c r="X45" s="295">
        <f>SUMIFS('7.  Persistence Report'!Y$27:Y$500,'7.  Persistence Report'!$D$27:$D$500,$B44,'7.  Persistence Report'!$J$27:$J$500,"Adjustment",'7.  Persistence Report'!$H$27:$H$500,"2015")</f>
        <v>0</v>
      </c>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5" outlineLevel="1">
      <c r="A47" s="522">
        <v>4</v>
      </c>
      <c r="B47" s="520" t="s">
        <v>682</v>
      </c>
      <c r="C47" s="291" t="s">
        <v>25</v>
      </c>
      <c r="D47" s="295">
        <f>SUMIFS('7.  Persistence Report'!AU$27:AU$500,'7.  Persistence Report'!$D$27:$D$500,$B47,'7.  Persistence Report'!$J$27:$J$500,"Current year savings",'7.  Persistence Report'!$H$27:$H$500,"2015")</f>
        <v>4351035</v>
      </c>
      <c r="E47" s="295">
        <f>SUMIFS('7.  Persistence Report'!AV$27:AV$500,'7.  Persistence Report'!$D$27:$D$500,$B47,'7.  Persistence Report'!$J$27:$J$500,"Current year savings",'7.  Persistence Report'!$H$27:$H$500,"2015")</f>
        <v>4351035</v>
      </c>
      <c r="F47" s="295">
        <f>SUMIFS('7.  Persistence Report'!AW$27:AW$500,'7.  Persistence Report'!$D$27:$D$500,$B47,'7.  Persistence Report'!$J$27:$J$500,"Current year savings",'7.  Persistence Report'!$H$27:$H$500,"2015")</f>
        <v>4351035</v>
      </c>
      <c r="G47" s="295">
        <f>SUMIFS('7.  Persistence Report'!AX$27:AX$500,'7.  Persistence Report'!$D$27:$D$500,$B47,'7.  Persistence Report'!$J$27:$J$500,"Current year savings",'7.  Persistence Report'!$H$27:$H$500,"2015")</f>
        <v>4351035</v>
      </c>
      <c r="H47" s="295">
        <f>SUMIFS('7.  Persistence Report'!AY$27:AY$500,'7.  Persistence Report'!$D$27:$D$500,$B47,'7.  Persistence Report'!$J$27:$J$500,"Current year savings",'7.  Persistence Report'!$H$27:$H$500,"2015")</f>
        <v>4351035</v>
      </c>
      <c r="I47" s="295">
        <f>SUMIFS('7.  Persistence Report'!AZ$27:AZ$500,'7.  Persistence Report'!$D$27:$D$500,$B47,'7.  Persistence Report'!$J$27:$J$500,"Current year savings",'7.  Persistence Report'!$H$27:$H$500,"2015")</f>
        <v>4351035</v>
      </c>
      <c r="J47" s="295">
        <f>SUMIFS('7.  Persistence Report'!BA$27:BA$500,'7.  Persistence Report'!$D$27:$D$500,$B47,'7.  Persistence Report'!$J$27:$J$500,"Current year savings",'7.  Persistence Report'!$H$27:$H$500,"2015")</f>
        <v>4351035</v>
      </c>
      <c r="K47" s="295">
        <f>SUMIFS('7.  Persistence Report'!BB$27:BB$500,'7.  Persistence Report'!$D$27:$D$500,$B47,'7.  Persistence Report'!$J$27:$J$500,"Current year savings",'7.  Persistence Report'!$H$27:$H$500,"2015")</f>
        <v>4351035</v>
      </c>
      <c r="L47" s="295">
        <f>SUMIFS('7.  Persistence Report'!BC$27:BC$500,'7.  Persistence Report'!$D$27:$D$500,$B47,'7.  Persistence Report'!$J$27:$J$500,"Current year savings",'7.  Persistence Report'!$H$27:$H$500,"2015")</f>
        <v>4351035</v>
      </c>
      <c r="M47" s="295">
        <f>SUMIFS('7.  Persistence Report'!BD$27:BD$500,'7.  Persistence Report'!$D$27:$D$500,$B47,'7.  Persistence Report'!$J$27:$J$500,"Current year savings",'7.  Persistence Report'!$H$27:$H$500,"2015")</f>
        <v>4351035</v>
      </c>
      <c r="N47" s="291"/>
      <c r="O47" s="295">
        <f>SUMIFS('7.  Persistence Report'!P$27:P$500,'7.  Persistence Report'!$D$27:$D$500,$B47,'7.  Persistence Report'!$J$27:$J$500,"Current year savings",'7.  Persistence Report'!$H$27:$H$500,"2015")</f>
        <v>2261</v>
      </c>
      <c r="P47" s="295">
        <f>SUMIFS('7.  Persistence Report'!Q$27:Q$500,'7.  Persistence Report'!$D$27:$D$500,$B47,'7.  Persistence Report'!$J$27:$J$500,"Current year savings",'7.  Persistence Report'!$H$27:$H$500,"2015")</f>
        <v>2261</v>
      </c>
      <c r="Q47" s="295">
        <f>SUMIFS('7.  Persistence Report'!R$27:R$500,'7.  Persistence Report'!$D$27:$D$500,$B47,'7.  Persistence Report'!$J$27:$J$500,"Current year savings",'7.  Persistence Report'!$H$27:$H$500,"2015")</f>
        <v>2261</v>
      </c>
      <c r="R47" s="295">
        <f>SUMIFS('7.  Persistence Report'!S$27:S$500,'7.  Persistence Report'!$D$27:$D$500,$B47,'7.  Persistence Report'!$J$27:$J$500,"Current year savings",'7.  Persistence Report'!$H$27:$H$500,"2015")</f>
        <v>2261</v>
      </c>
      <c r="S47" s="295">
        <f>SUMIFS('7.  Persistence Report'!T$27:T$500,'7.  Persistence Report'!$D$27:$D$500,$B47,'7.  Persistence Report'!$J$27:$J$500,"Current year savings",'7.  Persistence Report'!$H$27:$H$500,"2015")</f>
        <v>2261</v>
      </c>
      <c r="T47" s="295">
        <f>SUMIFS('7.  Persistence Report'!U$27:U$500,'7.  Persistence Report'!$D$27:$D$500,$B47,'7.  Persistence Report'!$J$27:$J$500,"Current year savings",'7.  Persistence Report'!$H$27:$H$500,"2015")</f>
        <v>2261</v>
      </c>
      <c r="U47" s="295">
        <f>SUMIFS('7.  Persistence Report'!V$27:V$500,'7.  Persistence Report'!$D$27:$D$500,$B47,'7.  Persistence Report'!$J$27:$J$500,"Current year savings",'7.  Persistence Report'!$H$27:$H$500,"2015")</f>
        <v>2261</v>
      </c>
      <c r="V47" s="295">
        <f>SUMIFS('7.  Persistence Report'!W$27:W$500,'7.  Persistence Report'!$D$27:$D$500,$B47,'7.  Persistence Report'!$J$27:$J$500,"Current year savings",'7.  Persistence Report'!$H$27:$H$500,"2015")</f>
        <v>2261</v>
      </c>
      <c r="W47" s="295">
        <f>SUMIFS('7.  Persistence Report'!X$27:X$500,'7.  Persistence Report'!$D$27:$D$500,$B47,'7.  Persistence Report'!$J$27:$J$500,"Current year savings",'7.  Persistence Report'!$H$27:$H$500,"2015")</f>
        <v>2261</v>
      </c>
      <c r="X47" s="295">
        <f>SUMIFS('7.  Persistence Report'!Y$27:Y$500,'7.  Persistence Report'!$D$27:$D$500,$B47,'7.  Persistence Report'!$J$27:$J$500,"Current year savings",'7.  Persistence Report'!$H$27:$H$500,"2015")</f>
        <v>2261</v>
      </c>
      <c r="Y47" s="410">
        <v>1</v>
      </c>
      <c r="Z47" s="410"/>
      <c r="AA47" s="410"/>
      <c r="AB47" s="410"/>
      <c r="AC47" s="410"/>
      <c r="AD47" s="410"/>
      <c r="AE47" s="410"/>
      <c r="AF47" s="410"/>
      <c r="AG47" s="410"/>
      <c r="AH47" s="410"/>
      <c r="AI47" s="410"/>
      <c r="AJ47" s="410"/>
      <c r="AK47" s="410"/>
      <c r="AL47" s="410"/>
      <c r="AM47" s="296">
        <f>SUM(Y47:AL47)</f>
        <v>1</v>
      </c>
    </row>
    <row r="48" spans="1:39" ht="15.5" outlineLevel="1">
      <c r="B48" s="294" t="s">
        <v>267</v>
      </c>
      <c r="C48" s="291" t="s">
        <v>163</v>
      </c>
      <c r="D48" s="295">
        <f>SUMIFS('7.  Persistence Report'!AU$27:AU$500,'7.  Persistence Report'!$D$27:$D$500,$B47,'7.  Persistence Report'!$J$27:$J$500,"Adjustment",'7.  Persistence Report'!$H$27:$H$500,"2015")</f>
        <v>137637</v>
      </c>
      <c r="E48" s="295">
        <f>SUMIFS('7.  Persistence Report'!AV$27:AV$500,'7.  Persistence Report'!$D$27:$D$500,$B47,'7.  Persistence Report'!$J$27:$J$500,"Adjustment",'7.  Persistence Report'!$H$27:$H$500,"2015")</f>
        <v>137637</v>
      </c>
      <c r="F48" s="295">
        <f>SUMIFS('7.  Persistence Report'!AW$27:AW$500,'7.  Persistence Report'!$D$27:$D$500,$B47,'7.  Persistence Report'!$J$27:$J$500,"Adjustment",'7.  Persistence Report'!$H$27:$H$500,"2015")</f>
        <v>137637</v>
      </c>
      <c r="G48" s="295">
        <f>SUMIFS('7.  Persistence Report'!AX$27:AX$500,'7.  Persistence Report'!$D$27:$D$500,$B47,'7.  Persistence Report'!$J$27:$J$500,"Adjustment",'7.  Persistence Report'!$H$27:$H$500,"2015")</f>
        <v>137637</v>
      </c>
      <c r="H48" s="295">
        <f>SUMIFS('7.  Persistence Report'!AY$27:AY$500,'7.  Persistence Report'!$D$27:$D$500,$B47,'7.  Persistence Report'!$J$27:$J$500,"Adjustment",'7.  Persistence Report'!$H$27:$H$500,"2015")</f>
        <v>137637</v>
      </c>
      <c r="I48" s="295">
        <f>SUMIFS('7.  Persistence Report'!AZ$27:AZ$500,'7.  Persistence Report'!$D$27:$D$500,$B47,'7.  Persistence Report'!$J$27:$J$500,"Adjustment",'7.  Persistence Report'!$H$27:$H$500,"2015")</f>
        <v>137637</v>
      </c>
      <c r="J48" s="295">
        <f>SUMIFS('7.  Persistence Report'!BA$27:BA$500,'7.  Persistence Report'!$D$27:$D$500,$B47,'7.  Persistence Report'!$J$27:$J$500,"Adjustment",'7.  Persistence Report'!$H$27:$H$500,"2015")</f>
        <v>137637</v>
      </c>
      <c r="K48" s="295">
        <f>SUMIFS('7.  Persistence Report'!BB$27:BB$500,'7.  Persistence Report'!$D$27:$D$500,$B47,'7.  Persistence Report'!$J$27:$J$500,"Adjustment",'7.  Persistence Report'!$H$27:$H$500,"2015")</f>
        <v>137637</v>
      </c>
      <c r="L48" s="295">
        <f>SUMIFS('7.  Persistence Report'!BC$27:BC$500,'7.  Persistence Report'!$D$27:$D$500,$B47,'7.  Persistence Report'!$J$27:$J$500,"Adjustment",'7.  Persistence Report'!$H$27:$H$500,"2015")</f>
        <v>137637</v>
      </c>
      <c r="M48" s="295">
        <f>SUMIFS('7.  Persistence Report'!BD$27:BD$500,'7.  Persistence Report'!$D$27:$D$500,$B47,'7.  Persistence Report'!$J$27:$J$500,"Adjustment",'7.  Persistence Report'!$H$27:$H$500,"2015")</f>
        <v>137637</v>
      </c>
      <c r="N48" s="468"/>
      <c r="O48" s="295">
        <f>SUMIFS('7.  Persistence Report'!P$27:P$500,'7.  Persistence Report'!$D$27:$D$500,$B47,'7.  Persistence Report'!$J$27:$J$500,"Adjustment",'7.  Persistence Report'!$H$27:$H$500,"2015")</f>
        <v>71</v>
      </c>
      <c r="P48" s="295">
        <f>SUMIFS('7.  Persistence Report'!Q$27:Q$500,'7.  Persistence Report'!$D$27:$D$500,$B47,'7.  Persistence Report'!$J$27:$J$500,"Adjustment",'7.  Persistence Report'!$H$27:$H$500,"2015")</f>
        <v>71</v>
      </c>
      <c r="Q48" s="295">
        <f>SUMIFS('7.  Persistence Report'!R$27:R$500,'7.  Persistence Report'!$D$27:$D$500,$B47,'7.  Persistence Report'!$J$27:$J$500,"Adjustment",'7.  Persistence Report'!$H$27:$H$500,"2015")</f>
        <v>71</v>
      </c>
      <c r="R48" s="295">
        <f>SUMIFS('7.  Persistence Report'!S$27:S$500,'7.  Persistence Report'!$D$27:$D$500,$B47,'7.  Persistence Report'!$J$27:$J$500,"Adjustment",'7.  Persistence Report'!$H$27:$H$500,"2015")</f>
        <v>71</v>
      </c>
      <c r="S48" s="295">
        <f>SUMIFS('7.  Persistence Report'!T$27:T$500,'7.  Persistence Report'!$D$27:$D$500,$B47,'7.  Persistence Report'!$J$27:$J$500,"Adjustment",'7.  Persistence Report'!$H$27:$H$500,"2015")</f>
        <v>71</v>
      </c>
      <c r="T48" s="295">
        <f>SUMIFS('7.  Persistence Report'!U$27:U$500,'7.  Persistence Report'!$D$27:$D$500,$B47,'7.  Persistence Report'!$J$27:$J$500,"Adjustment",'7.  Persistence Report'!$H$27:$H$500,"2015")</f>
        <v>71</v>
      </c>
      <c r="U48" s="295">
        <f>SUMIFS('7.  Persistence Report'!V$27:V$500,'7.  Persistence Report'!$D$27:$D$500,$B47,'7.  Persistence Report'!$J$27:$J$500,"Adjustment",'7.  Persistence Report'!$H$27:$H$500,"2015")</f>
        <v>71</v>
      </c>
      <c r="V48" s="295">
        <f>SUMIFS('7.  Persistence Report'!W$27:W$500,'7.  Persistence Report'!$D$27:$D$500,$B47,'7.  Persistence Report'!$J$27:$J$500,"Adjustment",'7.  Persistence Report'!$H$27:$H$500,"2015")</f>
        <v>71</v>
      </c>
      <c r="W48" s="295">
        <f>SUMIFS('7.  Persistence Report'!X$27:X$500,'7.  Persistence Report'!$D$27:$D$500,$B47,'7.  Persistence Report'!$J$27:$J$500,"Adjustment",'7.  Persistence Report'!$H$27:$H$500,"2015")</f>
        <v>71</v>
      </c>
      <c r="X48" s="295">
        <f>SUMIFS('7.  Persistence Report'!Y$27:Y$500,'7.  Persistence Report'!$D$27:$D$500,$B47,'7.  Persistence Report'!$J$27:$J$500,"Adjustment",'7.  Persistence Report'!$H$27:$H$500,"2015")</f>
        <v>71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f>SUMIFS('7.  Persistence Report'!AU$27:AU$500,'7.  Persistence Report'!$D$27:$D$500,$B50,'7.  Persistence Report'!$J$27:$J$500,"Current year savings",'7.  Persistence Report'!$H$27:$H$500,"2015")</f>
        <v>656805</v>
      </c>
      <c r="E50" s="295">
        <f>SUMIFS('7.  Persistence Report'!AV$27:AV$500,'7.  Persistence Report'!$D$27:$D$500,$B50,'7.  Persistence Report'!$J$27:$J$500,"Current year savings",'7.  Persistence Report'!$H$27:$H$500,"2015")</f>
        <v>656805</v>
      </c>
      <c r="F50" s="295">
        <f>SUMIFS('7.  Persistence Report'!AW$27:AW$500,'7.  Persistence Report'!$D$27:$D$500,$B50,'7.  Persistence Report'!$J$27:$J$500,"Current year savings",'7.  Persistence Report'!$H$27:$H$500,"2015")</f>
        <v>656805</v>
      </c>
      <c r="G50" s="295">
        <f>SUMIFS('7.  Persistence Report'!AX$27:AX$500,'7.  Persistence Report'!$D$27:$D$500,$B50,'7.  Persistence Report'!$J$27:$J$500,"Current year savings",'7.  Persistence Report'!$H$27:$H$500,"2015")</f>
        <v>656805</v>
      </c>
      <c r="H50" s="295">
        <f>SUMIFS('7.  Persistence Report'!AY$27:AY$500,'7.  Persistence Report'!$D$27:$D$500,$B50,'7.  Persistence Report'!$J$27:$J$500,"Current year savings",'7.  Persistence Report'!$H$27:$H$500,"2015")</f>
        <v>656805</v>
      </c>
      <c r="I50" s="295">
        <f>SUMIFS('7.  Persistence Report'!AZ$27:AZ$500,'7.  Persistence Report'!$D$27:$D$500,$B50,'7.  Persistence Report'!$J$27:$J$500,"Current year savings",'7.  Persistence Report'!$H$27:$H$500,"2015")</f>
        <v>656805</v>
      </c>
      <c r="J50" s="295">
        <f>SUMIFS('7.  Persistence Report'!BA$27:BA$500,'7.  Persistence Report'!$D$27:$D$500,$B50,'7.  Persistence Report'!$J$27:$J$500,"Current year savings",'7.  Persistence Report'!$H$27:$H$500,"2015")</f>
        <v>656805</v>
      </c>
      <c r="K50" s="295">
        <f>SUMIFS('7.  Persistence Report'!BB$27:BB$500,'7.  Persistence Report'!$D$27:$D$500,$B50,'7.  Persistence Report'!$J$27:$J$500,"Current year savings",'7.  Persistence Report'!$H$27:$H$500,"2015")</f>
        <v>656805</v>
      </c>
      <c r="L50" s="295">
        <f>SUMIFS('7.  Persistence Report'!BC$27:BC$500,'7.  Persistence Report'!$D$27:$D$500,$B50,'7.  Persistence Report'!$J$27:$J$500,"Current year savings",'7.  Persistence Report'!$H$27:$H$500,"2015")</f>
        <v>656805</v>
      </c>
      <c r="M50" s="295">
        <f>SUMIFS('7.  Persistence Report'!BD$27:BD$500,'7.  Persistence Report'!$D$27:$D$500,$B50,'7.  Persistence Report'!$J$27:$J$500,"Current year savings",'7.  Persistence Report'!$H$27:$H$500,"2015")</f>
        <v>656805</v>
      </c>
      <c r="N50" s="291"/>
      <c r="O50" s="295">
        <f>SUMIFS('7.  Persistence Report'!P$27:P$500,'7.  Persistence Report'!$D$27:$D$500,$B50,'7.  Persistence Report'!$J$27:$J$500,"Current year savings",'7.  Persistence Report'!$H$27:$H$500,"2015")</f>
        <v>123</v>
      </c>
      <c r="P50" s="295">
        <f>SUMIFS('7.  Persistence Report'!Q$27:Q$500,'7.  Persistence Report'!$D$27:$D$500,$B50,'7.  Persistence Report'!$J$27:$J$500,"Current year savings",'7.  Persistence Report'!$H$27:$H$500,"2015")</f>
        <v>123</v>
      </c>
      <c r="Q50" s="295">
        <f>SUMIFS('7.  Persistence Report'!R$27:R$500,'7.  Persistence Report'!$D$27:$D$500,$B50,'7.  Persistence Report'!$J$27:$J$500,"Current year savings",'7.  Persistence Report'!$H$27:$H$500,"2015")</f>
        <v>123</v>
      </c>
      <c r="R50" s="295">
        <f>SUMIFS('7.  Persistence Report'!S$27:S$500,'7.  Persistence Report'!$D$27:$D$500,$B50,'7.  Persistence Report'!$J$27:$J$500,"Current year savings",'7.  Persistence Report'!$H$27:$H$500,"2015")</f>
        <v>123</v>
      </c>
      <c r="S50" s="295">
        <f>SUMIFS('7.  Persistence Report'!T$27:T$500,'7.  Persistence Report'!$D$27:$D$500,$B50,'7.  Persistence Report'!$J$27:$J$500,"Current year savings",'7.  Persistence Report'!$H$27:$H$500,"2015")</f>
        <v>123</v>
      </c>
      <c r="T50" s="295">
        <f>SUMIFS('7.  Persistence Report'!U$27:U$500,'7.  Persistence Report'!$D$27:$D$500,$B50,'7.  Persistence Report'!$J$27:$J$500,"Current year savings",'7.  Persistence Report'!$H$27:$H$500,"2015")</f>
        <v>123</v>
      </c>
      <c r="U50" s="295">
        <f>SUMIFS('7.  Persistence Report'!V$27:V$500,'7.  Persistence Report'!$D$27:$D$500,$B50,'7.  Persistence Report'!$J$27:$J$500,"Current year savings",'7.  Persistence Report'!$H$27:$H$500,"2015")</f>
        <v>123</v>
      </c>
      <c r="V50" s="295">
        <f>SUMIFS('7.  Persistence Report'!W$27:W$500,'7.  Persistence Report'!$D$27:$D$500,$B50,'7.  Persistence Report'!$J$27:$J$500,"Current year savings",'7.  Persistence Report'!$H$27:$H$500,"2015")</f>
        <v>123</v>
      </c>
      <c r="W50" s="295">
        <f>SUMIFS('7.  Persistence Report'!X$27:X$500,'7.  Persistence Report'!$D$27:$D$500,$B50,'7.  Persistence Report'!$J$27:$J$500,"Current year savings",'7.  Persistence Report'!$H$27:$H$500,"2015")</f>
        <v>123</v>
      </c>
      <c r="X50" s="295">
        <f>SUMIFS('7.  Persistence Report'!Y$27:Y$500,'7.  Persistence Report'!$D$27:$D$500,$B50,'7.  Persistence Report'!$J$27:$J$500,"Current year savings",'7.  Persistence Report'!$H$27:$H$500,"2015")</f>
        <v>123</v>
      </c>
      <c r="Y50" s="410">
        <v>1</v>
      </c>
      <c r="Z50" s="410"/>
      <c r="AA50" s="410"/>
      <c r="AB50" s="410"/>
      <c r="AC50" s="410"/>
      <c r="AD50" s="410"/>
      <c r="AE50" s="410"/>
      <c r="AF50" s="410"/>
      <c r="AG50" s="410"/>
      <c r="AH50" s="410"/>
      <c r="AI50" s="410"/>
      <c r="AJ50" s="410"/>
      <c r="AK50" s="410"/>
      <c r="AL50" s="410"/>
      <c r="AM50" s="296">
        <f>SUM(Y50:AL50)</f>
        <v>1</v>
      </c>
    </row>
    <row r="51" spans="1:39" ht="15.5" outlineLevel="1">
      <c r="B51" s="294" t="s">
        <v>267</v>
      </c>
      <c r="C51" s="291" t="s">
        <v>163</v>
      </c>
      <c r="D51" s="295">
        <f>SUMIFS('7.  Persistence Report'!AU$27:AU$500,'7.  Persistence Report'!$D$27:$D$500,$B50,'7.  Persistence Report'!$J$27:$J$500,"Adjustment",'7.  Persistence Report'!$H$27:$H$500,"2015")</f>
        <v>207993</v>
      </c>
      <c r="E51" s="295">
        <f>SUMIFS('7.  Persistence Report'!AV$27:AV$500,'7.  Persistence Report'!$D$27:$D$500,$B50,'7.  Persistence Report'!$J$27:$J$500,"Adjustment",'7.  Persistence Report'!$H$27:$H$500,"2015")</f>
        <v>207993</v>
      </c>
      <c r="F51" s="295">
        <f>SUMIFS('7.  Persistence Report'!AW$27:AW$500,'7.  Persistence Report'!$D$27:$D$500,$B50,'7.  Persistence Report'!$J$27:$J$500,"Adjustment",'7.  Persistence Report'!$H$27:$H$500,"2015")</f>
        <v>207993</v>
      </c>
      <c r="G51" s="295">
        <f>SUMIFS('7.  Persistence Report'!AX$27:AX$500,'7.  Persistence Report'!$D$27:$D$500,$B50,'7.  Persistence Report'!$J$27:$J$500,"Adjustment",'7.  Persistence Report'!$H$27:$H$500,"2015")</f>
        <v>207993</v>
      </c>
      <c r="H51" s="295">
        <f>SUMIFS('7.  Persistence Report'!AY$27:AY$500,'7.  Persistence Report'!$D$27:$D$500,$B50,'7.  Persistence Report'!$J$27:$J$500,"Adjustment",'7.  Persistence Report'!$H$27:$H$500,"2015")</f>
        <v>207993</v>
      </c>
      <c r="I51" s="295">
        <f>SUMIFS('7.  Persistence Report'!AZ$27:AZ$500,'7.  Persistence Report'!$D$27:$D$500,$B50,'7.  Persistence Report'!$J$27:$J$500,"Adjustment",'7.  Persistence Report'!$H$27:$H$500,"2015")</f>
        <v>207993</v>
      </c>
      <c r="J51" s="295">
        <f>SUMIFS('7.  Persistence Report'!BA$27:BA$500,'7.  Persistence Report'!$D$27:$D$500,$B50,'7.  Persistence Report'!$J$27:$J$500,"Adjustment",'7.  Persistence Report'!$H$27:$H$500,"2015")</f>
        <v>207993</v>
      </c>
      <c r="K51" s="295">
        <f>SUMIFS('7.  Persistence Report'!BB$27:BB$500,'7.  Persistence Report'!$D$27:$D$500,$B50,'7.  Persistence Report'!$J$27:$J$500,"Adjustment",'7.  Persistence Report'!$H$27:$H$500,"2015")</f>
        <v>207993</v>
      </c>
      <c r="L51" s="295">
        <f>SUMIFS('7.  Persistence Report'!BC$27:BC$500,'7.  Persistence Report'!$D$27:$D$500,$B50,'7.  Persistence Report'!$J$27:$J$500,"Adjustment",'7.  Persistence Report'!$H$27:$H$500,"2015")</f>
        <v>207993</v>
      </c>
      <c r="M51" s="295">
        <f>SUMIFS('7.  Persistence Report'!BD$27:BD$500,'7.  Persistence Report'!$D$27:$D$500,$B50,'7.  Persistence Report'!$J$27:$J$500,"Adjustment",'7.  Persistence Report'!$H$27:$H$500,"2015")</f>
        <v>207993</v>
      </c>
      <c r="N51" s="468"/>
      <c r="O51" s="295">
        <f>SUMIFS('7.  Persistence Report'!P$27:P$500,'7.  Persistence Report'!$D$27:$D$500,$B50,'7.  Persistence Report'!$J$27:$J$500,"Adjustment",'7.  Persistence Report'!$H$27:$H$500,"2015")</f>
        <v>13</v>
      </c>
      <c r="P51" s="295">
        <f>SUMIFS('7.  Persistence Report'!Q$27:Q$500,'7.  Persistence Report'!$D$27:$D$500,$B50,'7.  Persistence Report'!$J$27:$J$500,"Adjustment",'7.  Persistence Report'!$H$27:$H$500,"2015")</f>
        <v>13</v>
      </c>
      <c r="Q51" s="295">
        <f>SUMIFS('7.  Persistence Report'!R$27:R$500,'7.  Persistence Report'!$D$27:$D$500,$B50,'7.  Persistence Report'!$J$27:$J$500,"Adjustment",'7.  Persistence Report'!$H$27:$H$500,"2015")</f>
        <v>13</v>
      </c>
      <c r="R51" s="295">
        <f>SUMIFS('7.  Persistence Report'!S$27:S$500,'7.  Persistence Report'!$D$27:$D$500,$B50,'7.  Persistence Report'!$J$27:$J$500,"Adjustment",'7.  Persistence Report'!$H$27:$H$500,"2015")</f>
        <v>13</v>
      </c>
      <c r="S51" s="295">
        <f>SUMIFS('7.  Persistence Report'!T$27:T$500,'7.  Persistence Report'!$D$27:$D$500,$B50,'7.  Persistence Report'!$J$27:$J$500,"Adjustment",'7.  Persistence Report'!$H$27:$H$500,"2015")</f>
        <v>13</v>
      </c>
      <c r="T51" s="295">
        <f>SUMIFS('7.  Persistence Report'!U$27:U$500,'7.  Persistence Report'!$D$27:$D$500,$B50,'7.  Persistence Report'!$J$27:$J$500,"Adjustment",'7.  Persistence Report'!$H$27:$H$500,"2015")</f>
        <v>13</v>
      </c>
      <c r="U51" s="295">
        <f>SUMIFS('7.  Persistence Report'!V$27:V$500,'7.  Persistence Report'!$D$27:$D$500,$B50,'7.  Persistence Report'!$J$27:$J$500,"Adjustment",'7.  Persistence Report'!$H$27:$H$500,"2015")</f>
        <v>13</v>
      </c>
      <c r="V51" s="295">
        <f>SUMIFS('7.  Persistence Report'!W$27:W$500,'7.  Persistence Report'!$D$27:$D$500,$B50,'7.  Persistence Report'!$J$27:$J$500,"Adjustment",'7.  Persistence Report'!$H$27:$H$500,"2015")</f>
        <v>13</v>
      </c>
      <c r="W51" s="295">
        <f>SUMIFS('7.  Persistence Report'!X$27:X$500,'7.  Persistence Report'!$D$27:$D$500,$B50,'7.  Persistence Report'!$J$27:$J$500,"Adjustment",'7.  Persistence Report'!$H$27:$H$500,"2015")</f>
        <v>13</v>
      </c>
      <c r="X51" s="295">
        <f>SUMIFS('7.  Persistence Report'!Y$27:Y$500,'7.  Persistence Report'!$D$27:$D$500,$B50,'7.  Persistence Report'!$J$27:$J$500,"Adjustment",'7.  Persistence Report'!$H$27:$H$500,"2015")</f>
        <v>13</v>
      </c>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5" outlineLevel="1">
      <c r="A54" s="522">
        <v>6</v>
      </c>
      <c r="B54" s="520" t="s">
        <v>99</v>
      </c>
      <c r="C54" s="291" t="s">
        <v>25</v>
      </c>
      <c r="D54" s="295">
        <f>SUMIFS('7.  Persistence Report'!AU$27:AU$500,'7.  Persistence Report'!$D$27:$D$500,$B54,'7.  Persistence Report'!$J$27:$J$500,"Current year savings",'7.  Persistence Report'!$H$27:$H$500,"2015")</f>
        <v>3452201</v>
      </c>
      <c r="E54" s="295">
        <f>SUMIFS('7.  Persistence Report'!AV$27:AV$500,'7.  Persistence Report'!$D$27:$D$500,$B54,'7.  Persistence Report'!$J$27:$J$500,"Current year savings",'7.  Persistence Report'!$H$27:$H$500,"2015")</f>
        <v>3452201</v>
      </c>
      <c r="F54" s="295">
        <f>SUMIFS('7.  Persistence Report'!AW$27:AW$500,'7.  Persistence Report'!$D$27:$D$500,$B54,'7.  Persistence Report'!$J$27:$J$500,"Current year savings",'7.  Persistence Report'!$H$27:$H$500,"2015")</f>
        <v>3452201</v>
      </c>
      <c r="G54" s="295">
        <f>SUMIFS('7.  Persistence Report'!AX$27:AX$500,'7.  Persistence Report'!$D$27:$D$500,$B54,'7.  Persistence Report'!$J$27:$J$500,"Current year savings",'7.  Persistence Report'!$H$27:$H$500,"2015")</f>
        <v>3452201</v>
      </c>
      <c r="H54" s="295">
        <f>SUMIFS('7.  Persistence Report'!AY$27:AY$500,'7.  Persistence Report'!$D$27:$D$500,$B54,'7.  Persistence Report'!$J$27:$J$500,"Current year savings",'7.  Persistence Report'!$H$27:$H$500,"2015")</f>
        <v>0</v>
      </c>
      <c r="I54" s="295">
        <f>SUMIFS('7.  Persistence Report'!AZ$27:AZ$500,'7.  Persistence Report'!$D$27:$D$500,$B54,'7.  Persistence Report'!$J$27:$J$500,"Current year savings",'7.  Persistence Report'!$H$27:$H$500,"2015")</f>
        <v>0</v>
      </c>
      <c r="J54" s="295">
        <f>SUMIFS('7.  Persistence Report'!BA$27:BA$500,'7.  Persistence Report'!$D$27:$D$500,$B54,'7.  Persistence Report'!$J$27:$J$500,"Current year savings",'7.  Persistence Report'!$H$27:$H$500,"2015")</f>
        <v>0</v>
      </c>
      <c r="K54" s="295">
        <f>SUMIFS('7.  Persistence Report'!BB$27:BB$500,'7.  Persistence Report'!$D$27:$D$500,$B54,'7.  Persistence Report'!$J$27:$J$500,"Current year savings",'7.  Persistence Report'!$H$27:$H$500,"2015")</f>
        <v>0</v>
      </c>
      <c r="L54" s="295">
        <f>SUMIFS('7.  Persistence Report'!BC$27:BC$500,'7.  Persistence Report'!$D$27:$D$500,$B54,'7.  Persistence Report'!$J$27:$J$500,"Current year savings",'7.  Persistence Report'!$H$27:$H$500,"2015")</f>
        <v>0</v>
      </c>
      <c r="M54" s="295">
        <f>SUMIFS('7.  Persistence Report'!BD$27:BD$500,'7.  Persistence Report'!$D$27:$D$500,$B54,'7.  Persistence Report'!$J$27:$J$500,"Current year savings",'7.  Persistence Report'!$H$27:$H$500,"2015")</f>
        <v>0</v>
      </c>
      <c r="N54" s="295">
        <v>12</v>
      </c>
      <c r="O54" s="295">
        <f>SUMIFS('7.  Persistence Report'!P$27:P$500,'7.  Persistence Report'!$D$27:$D$500,$B54,'7.  Persistence Report'!$J$27:$J$500,"Current year savings",'7.  Persistence Report'!$H$27:$H$500,"2015")</f>
        <v>736</v>
      </c>
      <c r="P54" s="295">
        <f>SUMIFS('7.  Persistence Report'!Q$27:Q$500,'7.  Persistence Report'!$D$27:$D$500,$B54,'7.  Persistence Report'!$J$27:$J$500,"Current year savings",'7.  Persistence Report'!$H$27:$H$500,"2015")</f>
        <v>736</v>
      </c>
      <c r="Q54" s="295">
        <f>SUMIFS('7.  Persistence Report'!R$27:R$500,'7.  Persistence Report'!$D$27:$D$500,$B54,'7.  Persistence Report'!$J$27:$J$500,"Current year savings",'7.  Persistence Report'!$H$27:$H$500,"2015")</f>
        <v>736</v>
      </c>
      <c r="R54" s="295">
        <f>SUMIFS('7.  Persistence Report'!S$27:S$500,'7.  Persistence Report'!$D$27:$D$500,$B54,'7.  Persistence Report'!$J$27:$J$500,"Current year savings",'7.  Persistence Report'!$H$27:$H$500,"2015")</f>
        <v>736</v>
      </c>
      <c r="S54" s="295">
        <f>SUMIFS('7.  Persistence Report'!T$27:T$500,'7.  Persistence Report'!$D$27:$D$500,$B54,'7.  Persistence Report'!$J$27:$J$500,"Current year savings",'7.  Persistence Report'!$H$27:$H$500,"2015")</f>
        <v>0</v>
      </c>
      <c r="T54" s="295">
        <f>SUMIFS('7.  Persistence Report'!U$27:U$500,'7.  Persistence Report'!$D$27:$D$500,$B54,'7.  Persistence Report'!$J$27:$J$500,"Current year savings",'7.  Persistence Report'!$H$27:$H$500,"2015")</f>
        <v>0</v>
      </c>
      <c r="U54" s="295">
        <f>SUMIFS('7.  Persistence Report'!V$27:V$500,'7.  Persistence Report'!$D$27:$D$500,$B54,'7.  Persistence Report'!$J$27:$J$500,"Current year savings",'7.  Persistence Report'!$H$27:$H$500,"2015")</f>
        <v>0</v>
      </c>
      <c r="V54" s="295">
        <f>SUMIFS('7.  Persistence Report'!W$27:W$500,'7.  Persistence Report'!$D$27:$D$500,$B54,'7.  Persistence Report'!$J$27:$J$500,"Current year savings",'7.  Persistence Report'!$H$27:$H$500,"2015")</f>
        <v>0</v>
      </c>
      <c r="W54" s="295">
        <f>SUMIFS('7.  Persistence Report'!X$27:X$500,'7.  Persistence Report'!$D$27:$D$500,$B54,'7.  Persistence Report'!$J$27:$J$500,"Current year savings",'7.  Persistence Report'!$H$27:$H$500,"2015")</f>
        <v>0</v>
      </c>
      <c r="X54" s="295">
        <f>SUMIFS('7.  Persistence Report'!Y$27:Y$500,'7.  Persistence Report'!$D$27:$D$500,$B54,'7.  Persistence Report'!$J$27:$J$500,"Current year savings",'7.  Persistence Report'!$H$27:$H$500,"2015")</f>
        <v>0</v>
      </c>
      <c r="Y54" s="415"/>
      <c r="Z54" s="410">
        <v>0.03</v>
      </c>
      <c r="AA54" s="410">
        <v>0.62</v>
      </c>
      <c r="AB54" s="410">
        <v>0.3</v>
      </c>
      <c r="AC54" s="410">
        <v>0.05</v>
      </c>
      <c r="AD54" s="410"/>
      <c r="AE54" s="410"/>
      <c r="AF54" s="415"/>
      <c r="AG54" s="415"/>
      <c r="AH54" s="415"/>
      <c r="AI54" s="415"/>
      <c r="AJ54" s="415"/>
      <c r="AK54" s="415"/>
      <c r="AL54" s="415"/>
      <c r="AM54" s="296">
        <f>SUM(Y54:AL54)</f>
        <v>1</v>
      </c>
    </row>
    <row r="55" spans="1:39" ht="15.5" outlineLevel="1">
      <c r="B55" s="294" t="s">
        <v>267</v>
      </c>
      <c r="C55" s="291" t="s">
        <v>163</v>
      </c>
      <c r="D55" s="295">
        <f>SUMIFS('7.  Persistence Report'!AU$27:AU$500,'7.  Persistence Report'!$D$27:$D$500,$B54,'7.  Persistence Report'!$J$27:$J$500,"Adjustment",'7.  Persistence Report'!$H$27:$H$500,"2015")</f>
        <v>1878573</v>
      </c>
      <c r="E55" s="295">
        <f>SUMIFS('7.  Persistence Report'!AV$27:AV$500,'7.  Persistence Report'!$D$27:$D$500,$B54,'7.  Persistence Report'!$J$27:$J$500,"Adjustment",'7.  Persistence Report'!$H$27:$H$500,"2015")</f>
        <v>1878573</v>
      </c>
      <c r="F55" s="295">
        <f>SUMIFS('7.  Persistence Report'!AW$27:AW$500,'7.  Persistence Report'!$D$27:$D$500,$B54,'7.  Persistence Report'!$J$27:$J$500,"Adjustment",'7.  Persistence Report'!$H$27:$H$500,"2015")</f>
        <v>1878573</v>
      </c>
      <c r="G55" s="295">
        <f>SUMIFS('7.  Persistence Report'!AX$27:AX$500,'7.  Persistence Report'!$D$27:$D$500,$B54,'7.  Persistence Report'!$J$27:$J$500,"Adjustment",'7.  Persistence Report'!$H$27:$H$500,"2015")</f>
        <v>1878573</v>
      </c>
      <c r="H55" s="295">
        <f>SUMIFS('7.  Persistence Report'!AY$27:AY$500,'7.  Persistence Report'!$D$27:$D$500,$B54,'7.  Persistence Report'!$J$27:$J$500,"Adjustment",'7.  Persistence Report'!$H$27:$H$500,"2015")</f>
        <v>5330779</v>
      </c>
      <c r="I55" s="295">
        <f>SUMIFS('7.  Persistence Report'!AZ$27:AZ$500,'7.  Persistence Report'!$D$27:$D$500,$B54,'7.  Persistence Report'!$J$27:$J$500,"Adjustment",'7.  Persistence Report'!$H$27:$H$500,"2015")</f>
        <v>5330779</v>
      </c>
      <c r="J55" s="295">
        <f>SUMIFS('7.  Persistence Report'!BA$27:BA$500,'7.  Persistence Report'!$D$27:$D$500,$B54,'7.  Persistence Report'!$J$27:$J$500,"Adjustment",'7.  Persistence Report'!$H$27:$H$500,"2015")</f>
        <v>5330779</v>
      </c>
      <c r="K55" s="295">
        <f>SUMIFS('7.  Persistence Report'!BB$27:BB$500,'7.  Persistence Report'!$D$27:$D$500,$B54,'7.  Persistence Report'!$J$27:$J$500,"Adjustment",'7.  Persistence Report'!$H$27:$H$500,"2015")</f>
        <v>5330779</v>
      </c>
      <c r="L55" s="295">
        <f>SUMIFS('7.  Persistence Report'!BC$27:BC$500,'7.  Persistence Report'!$D$27:$D$500,$B54,'7.  Persistence Report'!$J$27:$J$500,"Adjustment",'7.  Persistence Report'!$H$27:$H$500,"2015")</f>
        <v>5330779</v>
      </c>
      <c r="M55" s="295">
        <f>SUMIFS('7.  Persistence Report'!BD$27:BD$500,'7.  Persistence Report'!$D$27:$D$500,$B54,'7.  Persistence Report'!$J$27:$J$500,"Adjustment",'7.  Persistence Report'!$H$27:$H$500,"2015")</f>
        <v>5330779</v>
      </c>
      <c r="N55" s="295">
        <f>N54</f>
        <v>12</v>
      </c>
      <c r="O55" s="295">
        <f>SUMIFS('7.  Persistence Report'!P$27:P$500,'7.  Persistence Report'!$D$27:$D$500,$B54,'7.  Persistence Report'!$J$27:$J$500,"Adjustment",'7.  Persistence Report'!$H$27:$H$500,"2015")</f>
        <v>400</v>
      </c>
      <c r="P55" s="295">
        <f>SUMIFS('7.  Persistence Report'!Q$27:Q$500,'7.  Persistence Report'!$D$27:$D$500,$B54,'7.  Persistence Report'!$J$27:$J$500,"Adjustment",'7.  Persistence Report'!$H$27:$H$500,"2015")</f>
        <v>400</v>
      </c>
      <c r="Q55" s="295">
        <f>SUMIFS('7.  Persistence Report'!R$27:R$500,'7.  Persistence Report'!$D$27:$D$500,$B54,'7.  Persistence Report'!$J$27:$J$500,"Adjustment",'7.  Persistence Report'!$H$27:$H$500,"2015")</f>
        <v>400</v>
      </c>
      <c r="R55" s="295">
        <f>SUMIFS('7.  Persistence Report'!S$27:S$500,'7.  Persistence Report'!$D$27:$D$500,$B54,'7.  Persistence Report'!$J$27:$J$500,"Adjustment",'7.  Persistence Report'!$H$27:$H$500,"2015")</f>
        <v>400</v>
      </c>
      <c r="S55" s="295">
        <f>SUMIFS('7.  Persistence Report'!T$27:T$500,'7.  Persistence Report'!$D$27:$D$500,$B54,'7.  Persistence Report'!$J$27:$J$500,"Adjustment",'7.  Persistence Report'!$H$27:$H$500,"2015")</f>
        <v>1174</v>
      </c>
      <c r="T55" s="295">
        <f>SUMIFS('7.  Persistence Report'!U$27:U$500,'7.  Persistence Report'!$D$27:$D$500,$B54,'7.  Persistence Report'!$J$27:$J$500,"Adjustment",'7.  Persistence Report'!$H$27:$H$500,"2015")</f>
        <v>1174</v>
      </c>
      <c r="U55" s="295">
        <f>SUMIFS('7.  Persistence Report'!V$27:V$500,'7.  Persistence Report'!$D$27:$D$500,$B54,'7.  Persistence Report'!$J$27:$J$500,"Adjustment",'7.  Persistence Report'!$H$27:$H$500,"2015")</f>
        <v>1174</v>
      </c>
      <c r="V55" s="295">
        <f>SUMIFS('7.  Persistence Report'!W$27:W$500,'7.  Persistence Report'!$D$27:$D$500,$B54,'7.  Persistence Report'!$J$27:$J$500,"Adjustment",'7.  Persistence Report'!$H$27:$H$500,"2015")</f>
        <v>1174</v>
      </c>
      <c r="W55" s="295">
        <f>SUMIFS('7.  Persistence Report'!X$27:X$500,'7.  Persistence Report'!$D$27:$D$500,$B54,'7.  Persistence Report'!$J$27:$J$500,"Adjustment",'7.  Persistence Report'!$H$27:$H$500,"2015")</f>
        <v>1174</v>
      </c>
      <c r="X55" s="295">
        <f>SUMIFS('7.  Persistence Report'!Y$27:Y$500,'7.  Persistence Report'!$D$27:$D$500,$B54,'7.  Persistence Report'!$J$27:$J$500,"Adjustment",'7.  Persistence Report'!$H$27:$H$500,"2015")</f>
        <v>1174</v>
      </c>
      <c r="Y55" s="411">
        <f>Y54</f>
        <v>0</v>
      </c>
      <c r="Z55" s="411">
        <f t="shared" ref="Z55" si="53">Z54</f>
        <v>0.03</v>
      </c>
      <c r="AA55" s="411">
        <f t="shared" ref="AA55" si="54">AA54</f>
        <v>0.62</v>
      </c>
      <c r="AB55" s="411">
        <f t="shared" ref="AB55" si="55">AB54</f>
        <v>0.3</v>
      </c>
      <c r="AC55" s="411">
        <f t="shared" ref="AC55" si="56">AC54</f>
        <v>0.05</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f>SUMIFS('7.  Persistence Report'!AU$27:AU$500,'7.  Persistence Report'!$D$27:$D$500,$B57,'7.  Persistence Report'!$J$27:$J$500,"Current year savings",'7.  Persistence Report'!$H$27:$H$500,"2015")</f>
        <v>30836699</v>
      </c>
      <c r="E57" s="295">
        <f>SUMIFS('7.  Persistence Report'!AV$27:AV$500,'7.  Persistence Report'!$D$27:$D$500,$B57,'7.  Persistence Report'!$J$27:$J$500,"Current year savings",'7.  Persistence Report'!$H$27:$H$500,"2015")</f>
        <v>30836699</v>
      </c>
      <c r="F57" s="295">
        <f>SUMIFS('7.  Persistence Report'!AW$27:AW$500,'7.  Persistence Report'!$D$27:$D$500,$B57,'7.  Persistence Report'!$J$27:$J$500,"Current year savings",'7.  Persistence Report'!$H$27:$H$500,"2015")</f>
        <v>30156595</v>
      </c>
      <c r="G57" s="295">
        <f>SUMIFS('7.  Persistence Report'!AX$27:AX$500,'7.  Persistence Report'!$D$27:$D$500,$B57,'7.  Persistence Report'!$J$27:$J$500,"Current year savings",'7.  Persistence Report'!$H$27:$H$500,"2015")</f>
        <v>30156595</v>
      </c>
      <c r="H57" s="295">
        <f>SUMIFS('7.  Persistence Report'!AY$27:AY$500,'7.  Persistence Report'!$D$27:$D$500,$B57,'7.  Persistence Report'!$J$27:$J$500,"Current year savings",'7.  Persistence Report'!$H$27:$H$500,"2015")</f>
        <v>30156595</v>
      </c>
      <c r="I57" s="295">
        <f>SUMIFS('7.  Persistence Report'!AZ$27:AZ$500,'7.  Persistence Report'!$D$27:$D$500,$B57,'7.  Persistence Report'!$J$27:$J$500,"Current year savings",'7.  Persistence Report'!$H$27:$H$500,"2015")</f>
        <v>30154348</v>
      </c>
      <c r="J57" s="295">
        <f>SUMIFS('7.  Persistence Report'!BA$27:BA$500,'7.  Persistence Report'!$D$27:$D$500,$B57,'7.  Persistence Report'!$J$27:$J$500,"Current year savings",'7.  Persistence Report'!$H$27:$H$500,"2015")</f>
        <v>29373060</v>
      </c>
      <c r="K57" s="295">
        <f>SUMIFS('7.  Persistence Report'!BB$27:BB$500,'7.  Persistence Report'!$D$27:$D$500,$B57,'7.  Persistence Report'!$J$27:$J$500,"Current year savings",'7.  Persistence Report'!$H$27:$H$500,"2015")</f>
        <v>29373060</v>
      </c>
      <c r="L57" s="295">
        <f>SUMIFS('7.  Persistence Report'!BC$27:BC$500,'7.  Persistence Report'!$D$27:$D$500,$B57,'7.  Persistence Report'!$J$27:$J$500,"Current year savings",'7.  Persistence Report'!$H$27:$H$500,"2015")</f>
        <v>28560818</v>
      </c>
      <c r="M57" s="295">
        <f>SUMIFS('7.  Persistence Report'!BD$27:BD$500,'7.  Persistence Report'!$D$27:$D$500,$B57,'7.  Persistence Report'!$J$27:$J$500,"Current year savings",'7.  Persistence Report'!$H$27:$H$500,"2015")</f>
        <v>25918135</v>
      </c>
      <c r="N57" s="295">
        <v>12</v>
      </c>
      <c r="O57" s="295">
        <f>SUMIFS('7.  Persistence Report'!P$27:P$500,'7.  Persistence Report'!$D$27:$D$500,$B57,'7.  Persistence Report'!$J$27:$J$500,"Current year savings",'7.  Persistence Report'!$H$27:$H$500,"2015")</f>
        <v>4824</v>
      </c>
      <c r="P57" s="295">
        <f>SUMIFS('7.  Persistence Report'!Q$27:Q$500,'7.  Persistence Report'!$D$27:$D$500,$B57,'7.  Persistence Report'!$J$27:$J$500,"Current year savings",'7.  Persistence Report'!$H$27:$H$500,"2015")</f>
        <v>4824</v>
      </c>
      <c r="Q57" s="295">
        <f>SUMIFS('7.  Persistence Report'!R$27:R$500,'7.  Persistence Report'!$D$27:$D$500,$B57,'7.  Persistence Report'!$J$27:$J$500,"Current year savings",'7.  Persistence Report'!$H$27:$H$500,"2015")</f>
        <v>4619</v>
      </c>
      <c r="R57" s="295">
        <f>SUMIFS('7.  Persistence Report'!S$27:S$500,'7.  Persistence Report'!$D$27:$D$500,$B57,'7.  Persistence Report'!$J$27:$J$500,"Current year savings",'7.  Persistence Report'!$H$27:$H$500,"2015")</f>
        <v>4619</v>
      </c>
      <c r="S57" s="295">
        <f>SUMIFS('7.  Persistence Report'!T$27:T$500,'7.  Persistence Report'!$D$27:$D$500,$B57,'7.  Persistence Report'!$J$27:$J$500,"Current year savings",'7.  Persistence Report'!$H$27:$H$500,"2015")</f>
        <v>4619</v>
      </c>
      <c r="T57" s="295">
        <f>SUMIFS('7.  Persistence Report'!U$27:U$500,'7.  Persistence Report'!$D$27:$D$500,$B57,'7.  Persistence Report'!$J$27:$J$500,"Current year savings",'7.  Persistence Report'!$H$27:$H$500,"2015")</f>
        <v>4618</v>
      </c>
      <c r="U57" s="295">
        <f>SUMIFS('7.  Persistence Report'!V$27:V$500,'7.  Persistence Report'!$D$27:$D$500,$B57,'7.  Persistence Report'!$J$27:$J$500,"Current year savings",'7.  Persistence Report'!$H$27:$H$500,"2015")</f>
        <v>4507</v>
      </c>
      <c r="V57" s="295">
        <f>SUMIFS('7.  Persistence Report'!W$27:W$500,'7.  Persistence Report'!$D$27:$D$500,$B57,'7.  Persistence Report'!$J$27:$J$500,"Current year savings",'7.  Persistence Report'!$H$27:$H$500,"2015")</f>
        <v>4507</v>
      </c>
      <c r="W57" s="295">
        <f>SUMIFS('7.  Persistence Report'!X$27:X$500,'7.  Persistence Report'!$D$27:$D$500,$B57,'7.  Persistence Report'!$J$27:$J$500,"Current year savings",'7.  Persistence Report'!$H$27:$H$500,"2015")</f>
        <v>4307</v>
      </c>
      <c r="X57" s="295">
        <f>SUMIFS('7.  Persistence Report'!Y$27:Y$500,'7.  Persistence Report'!$D$27:$D$500,$B57,'7.  Persistence Report'!$J$27:$J$500,"Current year savings",'7.  Persistence Report'!$H$27:$H$500,"2015")</f>
        <v>3942</v>
      </c>
      <c r="Y57" s="533"/>
      <c r="Z57" s="410">
        <v>0.11</v>
      </c>
      <c r="AA57" s="410">
        <v>0.67</v>
      </c>
      <c r="AB57" s="410">
        <v>0.15</v>
      </c>
      <c r="AC57" s="410">
        <v>7.0000000000000007E-2</v>
      </c>
      <c r="AD57" s="410"/>
      <c r="AE57" s="410"/>
      <c r="AF57" s="415"/>
      <c r="AG57" s="415"/>
      <c r="AH57" s="415"/>
      <c r="AI57" s="415"/>
      <c r="AJ57" s="415"/>
      <c r="AK57" s="415"/>
      <c r="AL57" s="415"/>
      <c r="AM57" s="296">
        <f>SUM(Y57:AL57)</f>
        <v>1</v>
      </c>
    </row>
    <row r="58" spans="1:39" ht="15.5" outlineLevel="1">
      <c r="B58" s="294" t="s">
        <v>267</v>
      </c>
      <c r="C58" s="291" t="s">
        <v>163</v>
      </c>
      <c r="D58" s="295">
        <f>SUMIFS('7.  Persistence Report'!AU$27:AU$500,'7.  Persistence Report'!$D$27:$D$500,$B57,'7.  Persistence Report'!$J$27:$J$500,"Adjustment",'7.  Persistence Report'!$H$27:$H$500,"2015")</f>
        <v>5382554</v>
      </c>
      <c r="E58" s="295">
        <f>SUMIFS('7.  Persistence Report'!AV$27:AV$500,'7.  Persistence Report'!$D$27:$D$500,$B57,'7.  Persistence Report'!$J$27:$J$500,"Adjustment",'7.  Persistence Report'!$H$27:$H$500,"2015")</f>
        <v>5382554</v>
      </c>
      <c r="F58" s="295">
        <f>SUMIFS('7.  Persistence Report'!AW$27:AW$500,'7.  Persistence Report'!$D$27:$D$500,$B57,'7.  Persistence Report'!$J$27:$J$500,"Adjustment",'7.  Persistence Report'!$H$27:$H$500,"2015")</f>
        <v>6062657</v>
      </c>
      <c r="G58" s="295">
        <f>SUMIFS('7.  Persistence Report'!AX$27:AX$500,'7.  Persistence Report'!$D$27:$D$500,$B57,'7.  Persistence Report'!$J$27:$J$500,"Adjustment",'7.  Persistence Report'!$H$27:$H$500,"2015")</f>
        <v>6091243</v>
      </c>
      <c r="H58" s="295">
        <f>SUMIFS('7.  Persistence Report'!AY$27:AY$500,'7.  Persistence Report'!$D$27:$D$500,$B57,'7.  Persistence Report'!$J$27:$J$500,"Adjustment",'7.  Persistence Report'!$H$27:$H$500,"2015")</f>
        <v>6091243</v>
      </c>
      <c r="I58" s="295">
        <f>SUMIFS('7.  Persistence Report'!AZ$27:AZ$500,'7.  Persistence Report'!$D$27:$D$500,$B57,'7.  Persistence Report'!$J$27:$J$500,"Adjustment",'7.  Persistence Report'!$H$27:$H$500,"2015")</f>
        <v>6091243</v>
      </c>
      <c r="J58" s="295">
        <f>SUMIFS('7.  Persistence Report'!BA$27:BA$500,'7.  Persistence Report'!$D$27:$D$500,$B57,'7.  Persistence Report'!$J$27:$J$500,"Adjustment",'7.  Persistence Report'!$H$27:$H$500,"2015")</f>
        <v>6872530</v>
      </c>
      <c r="K58" s="295">
        <f>SUMIFS('7.  Persistence Report'!BB$27:BB$500,'7.  Persistence Report'!$D$27:$D$500,$B57,'7.  Persistence Report'!$J$27:$J$500,"Adjustment",'7.  Persistence Report'!$H$27:$H$500,"2015")</f>
        <v>6872530</v>
      </c>
      <c r="L58" s="295">
        <f>SUMIFS('7.  Persistence Report'!BC$27:BC$500,'7.  Persistence Report'!$D$27:$D$500,$B57,'7.  Persistence Report'!$J$27:$J$500,"Adjustment",'7.  Persistence Report'!$H$27:$H$500,"2015")</f>
        <v>7124394</v>
      </c>
      <c r="M58" s="295">
        <f>SUMIFS('7.  Persistence Report'!BD$27:BD$500,'7.  Persistence Report'!$D$27:$D$500,$B57,'7.  Persistence Report'!$J$27:$J$500,"Adjustment",'7.  Persistence Report'!$H$27:$H$500,"2015")</f>
        <v>6497336</v>
      </c>
      <c r="N58" s="295">
        <f>N57</f>
        <v>12</v>
      </c>
      <c r="O58" s="295">
        <f>SUMIFS('7.  Persistence Report'!P$27:P$500,'7.  Persistence Report'!$D$27:$D$500,$B57,'7.  Persistence Report'!$J$27:$J$500,"Adjustment",'7.  Persistence Report'!$H$27:$H$500,"2015")</f>
        <v>821</v>
      </c>
      <c r="P58" s="295">
        <f>SUMIFS('7.  Persistence Report'!Q$27:Q$500,'7.  Persistence Report'!$D$27:$D$500,$B57,'7.  Persistence Report'!$J$27:$J$500,"Adjustment",'7.  Persistence Report'!$H$27:$H$500,"2015")</f>
        <v>821</v>
      </c>
      <c r="Q58" s="295">
        <f>SUMIFS('7.  Persistence Report'!R$27:R$500,'7.  Persistence Report'!$D$27:$D$500,$B57,'7.  Persistence Report'!$J$27:$J$500,"Adjustment",'7.  Persistence Report'!$H$27:$H$500,"2015")</f>
        <v>1026</v>
      </c>
      <c r="R58" s="295">
        <f>SUMIFS('7.  Persistence Report'!S$27:S$500,'7.  Persistence Report'!$D$27:$D$500,$B57,'7.  Persistence Report'!$J$27:$J$500,"Adjustment",'7.  Persistence Report'!$H$27:$H$500,"2015")</f>
        <v>1036</v>
      </c>
      <c r="S58" s="295">
        <f>SUMIFS('7.  Persistence Report'!T$27:T$500,'7.  Persistence Report'!$D$27:$D$500,$B57,'7.  Persistence Report'!$J$27:$J$500,"Adjustment",'7.  Persistence Report'!$H$27:$H$500,"2015")</f>
        <v>1036</v>
      </c>
      <c r="T58" s="295">
        <f>SUMIFS('7.  Persistence Report'!U$27:U$500,'7.  Persistence Report'!$D$27:$D$500,$B57,'7.  Persistence Report'!$J$27:$J$500,"Adjustment",'7.  Persistence Report'!$H$27:$H$500,"2015")</f>
        <v>1036</v>
      </c>
      <c r="U58" s="295">
        <f>SUMIFS('7.  Persistence Report'!V$27:V$500,'7.  Persistence Report'!$D$27:$D$500,$B57,'7.  Persistence Report'!$J$27:$J$500,"Adjustment",'7.  Persistence Report'!$H$27:$H$500,"2015")</f>
        <v>1147</v>
      </c>
      <c r="V58" s="295">
        <f>SUMIFS('7.  Persistence Report'!W$27:W$500,'7.  Persistence Report'!$D$27:$D$500,$B57,'7.  Persistence Report'!$J$27:$J$500,"Adjustment",'7.  Persistence Report'!$H$27:$H$500,"2015")</f>
        <v>1147</v>
      </c>
      <c r="W58" s="295">
        <f>SUMIFS('7.  Persistence Report'!X$27:X$500,'7.  Persistence Report'!$D$27:$D$500,$B57,'7.  Persistence Report'!$J$27:$J$500,"Adjustment",'7.  Persistence Report'!$H$27:$H$500,"2015")</f>
        <v>1188</v>
      </c>
      <c r="X58" s="295">
        <f>SUMIFS('7.  Persistence Report'!Y$27:Y$500,'7.  Persistence Report'!$D$27:$D$500,$B57,'7.  Persistence Report'!$J$27:$J$500,"Adjustment",'7.  Persistence Report'!$H$27:$H$500,"2015")</f>
        <v>1034</v>
      </c>
      <c r="Y58" s="411">
        <f>Y57</f>
        <v>0</v>
      </c>
      <c r="Z58" s="411">
        <f>Z57</f>
        <v>0.11</v>
      </c>
      <c r="AA58" s="411">
        <f t="shared" ref="AA58" si="66">AA57</f>
        <v>0.67</v>
      </c>
      <c r="AB58" s="411">
        <f t="shared" ref="AB58" si="67">AB57</f>
        <v>0.15</v>
      </c>
      <c r="AC58" s="411">
        <f t="shared" ref="AC58" si="68">AC57</f>
        <v>7.0000000000000007E-2</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1" outlineLevel="1">
      <c r="A60" s="522">
        <v>8</v>
      </c>
      <c r="B60" s="520" t="s">
        <v>101</v>
      </c>
      <c r="C60" s="291" t="s">
        <v>25</v>
      </c>
      <c r="D60" s="295">
        <f>SUMIFS('7.  Persistence Report'!AU$27:AU$500,'7.  Persistence Report'!$D$27:$D$500,$B60,'7.  Persistence Report'!$J$27:$J$500,"Current year savings",'7.  Persistence Report'!$H$27:$H$500,"2015")</f>
        <v>5000195</v>
      </c>
      <c r="E60" s="295">
        <f>SUMIFS('7.  Persistence Report'!AV$27:AV$500,'7.  Persistence Report'!$D$27:$D$500,$B60,'7.  Persistence Report'!$J$27:$J$500,"Current year savings",'7.  Persistence Report'!$H$27:$H$500,"2015")</f>
        <v>3617310</v>
      </c>
      <c r="F60" s="295">
        <f>SUMIFS('7.  Persistence Report'!AW$27:AW$500,'7.  Persistence Report'!$D$27:$D$500,$B60,'7.  Persistence Report'!$J$27:$J$500,"Current year savings",'7.  Persistence Report'!$H$27:$H$500,"2015")</f>
        <v>2777250</v>
      </c>
      <c r="G60" s="295">
        <f>SUMIFS('7.  Persistence Report'!AX$27:AX$500,'7.  Persistence Report'!$D$27:$D$500,$B60,'7.  Persistence Report'!$J$27:$J$500,"Current year savings",'7.  Persistence Report'!$H$27:$H$500,"2015")</f>
        <v>2775365</v>
      </c>
      <c r="H60" s="295">
        <f>SUMIFS('7.  Persistence Report'!AY$27:AY$500,'7.  Persistence Report'!$D$27:$D$500,$B60,'7.  Persistence Report'!$J$27:$J$500,"Current year savings",'7.  Persistence Report'!$H$27:$H$500,"2015")</f>
        <v>2775365</v>
      </c>
      <c r="I60" s="295">
        <f>SUMIFS('7.  Persistence Report'!AZ$27:AZ$500,'7.  Persistence Report'!$D$27:$D$500,$B60,'7.  Persistence Report'!$J$27:$J$500,"Current year savings",'7.  Persistence Report'!$H$27:$H$500,"2015")</f>
        <v>2775365</v>
      </c>
      <c r="J60" s="295">
        <f>SUMIFS('7.  Persistence Report'!BA$27:BA$500,'7.  Persistence Report'!$D$27:$D$500,$B60,'7.  Persistence Report'!$J$27:$J$500,"Current year savings",'7.  Persistence Report'!$H$27:$H$500,"2015")</f>
        <v>2775365</v>
      </c>
      <c r="K60" s="295">
        <f>SUMIFS('7.  Persistence Report'!BB$27:BB$500,'7.  Persistence Report'!$D$27:$D$500,$B60,'7.  Persistence Report'!$J$27:$J$500,"Current year savings",'7.  Persistence Report'!$H$27:$H$500,"2015")</f>
        <v>2775214</v>
      </c>
      <c r="L60" s="295">
        <f>SUMIFS('7.  Persistence Report'!BC$27:BC$500,'7.  Persistence Report'!$D$27:$D$500,$B60,'7.  Persistence Report'!$J$27:$J$500,"Current year savings",'7.  Persistence Report'!$H$27:$H$500,"2015")</f>
        <v>2775214</v>
      </c>
      <c r="M60" s="295">
        <f>SUMIFS('7.  Persistence Report'!BD$27:BD$500,'7.  Persistence Report'!$D$27:$D$500,$B60,'7.  Persistence Report'!$J$27:$J$500,"Current year savings",'7.  Persistence Report'!$H$27:$H$500,"2015")</f>
        <v>2775214</v>
      </c>
      <c r="N60" s="295">
        <v>12</v>
      </c>
      <c r="O60" s="295">
        <f>SUMIFS('7.  Persistence Report'!P$27:P$500,'7.  Persistence Report'!$D$27:$D$500,$B60,'7.  Persistence Report'!$J$27:$J$500,"Current year savings",'7.  Persistence Report'!$H$27:$H$500,"2015")</f>
        <v>1169</v>
      </c>
      <c r="P60" s="295">
        <f>SUMIFS('7.  Persistence Report'!Q$27:Q$500,'7.  Persistence Report'!$D$27:$D$500,$B60,'7.  Persistence Report'!$J$27:$J$500,"Current year savings",'7.  Persistence Report'!$H$27:$H$500,"2015")</f>
        <v>853</v>
      </c>
      <c r="Q60" s="295">
        <f>SUMIFS('7.  Persistence Report'!R$27:R$500,'7.  Persistence Report'!$D$27:$D$500,$B60,'7.  Persistence Report'!$J$27:$J$500,"Current year savings",'7.  Persistence Report'!$H$27:$H$500,"2015")</f>
        <v>630</v>
      </c>
      <c r="R60" s="295">
        <f>SUMIFS('7.  Persistence Report'!S$27:S$500,'7.  Persistence Report'!$D$27:$D$500,$B60,'7.  Persistence Report'!$J$27:$J$500,"Current year savings",'7.  Persistence Report'!$H$27:$H$500,"2015")</f>
        <v>629</v>
      </c>
      <c r="S60" s="295">
        <f>SUMIFS('7.  Persistence Report'!T$27:T$500,'7.  Persistence Report'!$D$27:$D$500,$B60,'7.  Persistence Report'!$J$27:$J$500,"Current year savings",'7.  Persistence Report'!$H$27:$H$500,"2015")</f>
        <v>629</v>
      </c>
      <c r="T60" s="295">
        <f>SUMIFS('7.  Persistence Report'!U$27:U$500,'7.  Persistence Report'!$D$27:$D$500,$B60,'7.  Persistence Report'!$J$27:$J$500,"Current year savings",'7.  Persistence Report'!$H$27:$H$500,"2015")</f>
        <v>629</v>
      </c>
      <c r="U60" s="295">
        <f>SUMIFS('7.  Persistence Report'!V$27:V$500,'7.  Persistence Report'!$D$27:$D$500,$B60,'7.  Persistence Report'!$J$27:$J$500,"Current year savings",'7.  Persistence Report'!$H$27:$H$500,"2015")</f>
        <v>629</v>
      </c>
      <c r="V60" s="295">
        <f>SUMIFS('7.  Persistence Report'!W$27:W$500,'7.  Persistence Report'!$D$27:$D$500,$B60,'7.  Persistence Report'!$J$27:$J$500,"Current year savings",'7.  Persistence Report'!$H$27:$H$500,"2015")</f>
        <v>629</v>
      </c>
      <c r="W60" s="295">
        <f>SUMIFS('7.  Persistence Report'!X$27:X$500,'7.  Persistence Report'!$D$27:$D$500,$B60,'7.  Persistence Report'!$J$27:$J$500,"Current year savings",'7.  Persistence Report'!$H$27:$H$500,"2015")</f>
        <v>629</v>
      </c>
      <c r="X60" s="295">
        <f>SUMIFS('7.  Persistence Report'!Y$27:Y$500,'7.  Persistence Report'!$D$27:$D$500,$B60,'7.  Persistence Report'!$J$27:$J$500,"Current year savings",'7.  Persistence Report'!$H$27:$H$500,"2015")</f>
        <v>629</v>
      </c>
      <c r="Y60" s="415"/>
      <c r="Z60" s="410">
        <v>0.9</v>
      </c>
      <c r="AA60" s="410">
        <v>7.0000000000000007E-2</v>
      </c>
      <c r="AB60" s="410">
        <v>0.03</v>
      </c>
      <c r="AC60" s="410"/>
      <c r="AD60" s="410"/>
      <c r="AE60" s="410"/>
      <c r="AF60" s="415"/>
      <c r="AG60" s="415"/>
      <c r="AH60" s="415"/>
      <c r="AI60" s="415"/>
      <c r="AJ60" s="415"/>
      <c r="AK60" s="415"/>
      <c r="AL60" s="415"/>
      <c r="AM60" s="296">
        <f>SUM(Y60:AL60)</f>
        <v>1</v>
      </c>
    </row>
    <row r="61" spans="1:39" ht="15.5" outlineLevel="1">
      <c r="B61" s="294" t="s">
        <v>267</v>
      </c>
      <c r="C61" s="291" t="s">
        <v>163</v>
      </c>
      <c r="D61" s="295">
        <f>SUMIFS('7.  Persistence Report'!AU$27:AU$500,'7.  Persistence Report'!$D$27:$D$500,$B60,'7.  Persistence Report'!$J$27:$J$500,"Adjustment",'7.  Persistence Report'!$H$27:$H$500,"2015")</f>
        <v>-2021889</v>
      </c>
      <c r="E61" s="295">
        <f>SUMIFS('7.  Persistence Report'!AV$27:AV$500,'7.  Persistence Report'!$D$27:$D$500,$B60,'7.  Persistence Report'!$J$27:$J$500,"Adjustment",'7.  Persistence Report'!$H$27:$H$500,"2015")</f>
        <v>-639003</v>
      </c>
      <c r="F61" s="295">
        <f>SUMIFS('7.  Persistence Report'!AW$27:AW$500,'7.  Persistence Report'!$D$27:$D$500,$B60,'7.  Persistence Report'!$J$27:$J$500,"Adjustment",'7.  Persistence Report'!$H$27:$H$500,"2015")</f>
        <v>201057</v>
      </c>
      <c r="G61" s="295">
        <f>SUMIFS('7.  Persistence Report'!AX$27:AX$500,'7.  Persistence Report'!$D$27:$D$500,$B60,'7.  Persistence Report'!$J$27:$J$500,"Adjustment",'7.  Persistence Report'!$H$27:$H$500,"2015")</f>
        <v>481781</v>
      </c>
      <c r="H61" s="295">
        <f>SUMIFS('7.  Persistence Report'!AY$27:AY$500,'7.  Persistence Report'!$D$27:$D$500,$B60,'7.  Persistence Report'!$J$27:$J$500,"Adjustment",'7.  Persistence Report'!$H$27:$H$500,"2015")</f>
        <v>481781</v>
      </c>
      <c r="I61" s="295">
        <f>SUMIFS('7.  Persistence Report'!AZ$27:AZ$500,'7.  Persistence Report'!$D$27:$D$500,$B60,'7.  Persistence Report'!$J$27:$J$500,"Adjustment",'7.  Persistence Report'!$H$27:$H$500,"2015")</f>
        <v>481781</v>
      </c>
      <c r="J61" s="295">
        <f>SUMIFS('7.  Persistence Report'!BA$27:BA$500,'7.  Persistence Report'!$D$27:$D$500,$B60,'7.  Persistence Report'!$J$27:$J$500,"Adjustment",'7.  Persistence Report'!$H$27:$H$500,"2015")</f>
        <v>481781</v>
      </c>
      <c r="K61" s="295">
        <f>SUMIFS('7.  Persistence Report'!BB$27:BB$500,'7.  Persistence Report'!$D$27:$D$500,$B60,'7.  Persistence Report'!$J$27:$J$500,"Adjustment",'7.  Persistence Report'!$H$27:$H$500,"2015")</f>
        <v>481836</v>
      </c>
      <c r="L61" s="295">
        <f>SUMIFS('7.  Persistence Report'!BC$27:BC$500,'7.  Persistence Report'!$D$27:$D$500,$B60,'7.  Persistence Report'!$J$27:$J$500,"Adjustment",'7.  Persistence Report'!$H$27:$H$500,"2015")</f>
        <v>481836</v>
      </c>
      <c r="M61" s="295">
        <f>SUMIFS('7.  Persistence Report'!BD$27:BD$500,'7.  Persistence Report'!$D$27:$D$500,$B60,'7.  Persistence Report'!$J$27:$J$500,"Adjustment",'7.  Persistence Report'!$H$27:$H$500,"2015")</f>
        <v>481836</v>
      </c>
      <c r="N61" s="295">
        <f>N60</f>
        <v>12</v>
      </c>
      <c r="O61" s="295">
        <f>SUMIFS('7.  Persistence Report'!P$27:P$500,'7.  Persistence Report'!$D$27:$D$500,$B60,'7.  Persistence Report'!$J$27:$J$500,"Adjustment",'7.  Persistence Report'!$H$27:$H$500,"2015")</f>
        <v>-488</v>
      </c>
      <c r="P61" s="295">
        <f>SUMIFS('7.  Persistence Report'!Q$27:Q$500,'7.  Persistence Report'!$D$27:$D$500,$B60,'7.  Persistence Report'!$J$27:$J$500,"Adjustment",'7.  Persistence Report'!$H$27:$H$500,"2015")</f>
        <v>-172</v>
      </c>
      <c r="Q61" s="295">
        <f>SUMIFS('7.  Persistence Report'!R$27:R$500,'7.  Persistence Report'!$D$27:$D$500,$B60,'7.  Persistence Report'!$J$27:$J$500,"Adjustment",'7.  Persistence Report'!$H$27:$H$500,"2015")</f>
        <v>52</v>
      </c>
      <c r="R61" s="295">
        <f>SUMIFS('7.  Persistence Report'!S$27:S$500,'7.  Persistence Report'!$D$27:$D$500,$B60,'7.  Persistence Report'!$J$27:$J$500,"Adjustment",'7.  Persistence Report'!$H$27:$H$500,"2015")</f>
        <v>116</v>
      </c>
      <c r="S61" s="295">
        <f>SUMIFS('7.  Persistence Report'!T$27:T$500,'7.  Persistence Report'!$D$27:$D$500,$B60,'7.  Persistence Report'!$J$27:$J$500,"Adjustment",'7.  Persistence Report'!$H$27:$H$500,"2015")</f>
        <v>116</v>
      </c>
      <c r="T61" s="295">
        <f>SUMIFS('7.  Persistence Report'!U$27:U$500,'7.  Persistence Report'!$D$27:$D$500,$B60,'7.  Persistence Report'!$J$27:$J$500,"Adjustment",'7.  Persistence Report'!$H$27:$H$500,"2015")</f>
        <v>116</v>
      </c>
      <c r="U61" s="295">
        <f>SUMIFS('7.  Persistence Report'!V$27:V$500,'7.  Persistence Report'!$D$27:$D$500,$B60,'7.  Persistence Report'!$J$27:$J$500,"Adjustment",'7.  Persistence Report'!$H$27:$H$500,"2015")</f>
        <v>116</v>
      </c>
      <c r="V61" s="295">
        <f>SUMIFS('7.  Persistence Report'!W$27:W$500,'7.  Persistence Report'!$D$27:$D$500,$B60,'7.  Persistence Report'!$J$27:$J$500,"Adjustment",'7.  Persistence Report'!$H$27:$H$500,"2015")</f>
        <v>116</v>
      </c>
      <c r="W61" s="295">
        <f>SUMIFS('7.  Persistence Report'!X$27:X$500,'7.  Persistence Report'!$D$27:$D$500,$B60,'7.  Persistence Report'!$J$27:$J$500,"Adjustment",'7.  Persistence Report'!$H$27:$H$500,"2015")</f>
        <v>116</v>
      </c>
      <c r="X61" s="295">
        <f>SUMIFS('7.  Persistence Report'!Y$27:Y$500,'7.  Persistence Report'!$D$27:$D$500,$B60,'7.  Persistence Report'!$J$27:$J$500,"Adjustment",'7.  Persistence Report'!$H$27:$H$500,"2015")</f>
        <v>116</v>
      </c>
      <c r="Y61" s="411">
        <f>Y60</f>
        <v>0</v>
      </c>
      <c r="Z61" s="411">
        <f t="shared" ref="Z61" si="78">Z60</f>
        <v>0.9</v>
      </c>
      <c r="AA61" s="411">
        <f t="shared" ref="AA61" si="79">AA60</f>
        <v>7.0000000000000007E-2</v>
      </c>
      <c r="AB61" s="411">
        <f t="shared" ref="AB61" si="80">AB60</f>
        <v>0.03</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1" outlineLevel="1">
      <c r="A63" s="522">
        <v>9</v>
      </c>
      <c r="B63" s="520" t="s">
        <v>102</v>
      </c>
      <c r="C63" s="291" t="s">
        <v>25</v>
      </c>
      <c r="D63" s="295">
        <f>SUMIFS('7.  Persistence Report'!AU$27:AU$500,'7.  Persistence Report'!$D$27:$D$500,$B63,'7.  Persistence Report'!$J$27:$J$500,"Current year savings",'7.  Persistence Report'!$H$27:$H$500,"2015")</f>
        <v>328413</v>
      </c>
      <c r="E63" s="295">
        <f>SUMIFS('7.  Persistence Report'!AV$27:AV$500,'7.  Persistence Report'!$D$27:$D$500,$B63,'7.  Persistence Report'!$J$27:$J$500,"Current year savings",'7.  Persistence Report'!$H$27:$H$500,"2015")</f>
        <v>328413</v>
      </c>
      <c r="F63" s="295">
        <f>SUMIFS('7.  Persistence Report'!AW$27:AW$500,'7.  Persistence Report'!$D$27:$D$500,$B63,'7.  Persistence Report'!$J$27:$J$500,"Current year savings",'7.  Persistence Report'!$H$27:$H$500,"2015")</f>
        <v>328413</v>
      </c>
      <c r="G63" s="295">
        <f>SUMIFS('7.  Persistence Report'!AX$27:AX$500,'7.  Persistence Report'!$D$27:$D$500,$B63,'7.  Persistence Report'!$J$27:$J$500,"Current year savings",'7.  Persistence Report'!$H$27:$H$500,"2015")</f>
        <v>328413</v>
      </c>
      <c r="H63" s="295">
        <f>SUMIFS('7.  Persistence Report'!AY$27:AY$500,'7.  Persistence Report'!$D$27:$D$500,$B63,'7.  Persistence Report'!$J$27:$J$500,"Current year savings",'7.  Persistence Report'!$H$27:$H$500,"2015")</f>
        <v>328413</v>
      </c>
      <c r="I63" s="295">
        <f>SUMIFS('7.  Persistence Report'!AZ$27:AZ$500,'7.  Persistence Report'!$D$27:$D$500,$B63,'7.  Persistence Report'!$J$27:$J$500,"Current year savings",'7.  Persistence Report'!$H$27:$H$500,"2015")</f>
        <v>328413</v>
      </c>
      <c r="J63" s="295">
        <f>SUMIFS('7.  Persistence Report'!BA$27:BA$500,'7.  Persistence Report'!$D$27:$D$500,$B63,'7.  Persistence Report'!$J$27:$J$500,"Current year savings",'7.  Persistence Report'!$H$27:$H$500,"2015")</f>
        <v>328413</v>
      </c>
      <c r="K63" s="295">
        <f>SUMIFS('7.  Persistence Report'!BB$27:BB$500,'7.  Persistence Report'!$D$27:$D$500,$B63,'7.  Persistence Report'!$J$27:$J$500,"Current year savings",'7.  Persistence Report'!$H$27:$H$500,"2015")</f>
        <v>328413</v>
      </c>
      <c r="L63" s="295">
        <f>SUMIFS('7.  Persistence Report'!BC$27:BC$500,'7.  Persistence Report'!$D$27:$D$500,$B63,'7.  Persistence Report'!$J$27:$J$500,"Current year savings",'7.  Persistence Report'!$H$27:$H$500,"2015")</f>
        <v>293369</v>
      </c>
      <c r="M63" s="295">
        <f>SUMIFS('7.  Persistence Report'!BD$27:BD$500,'7.  Persistence Report'!$D$27:$D$500,$B63,'7.  Persistence Report'!$J$27:$J$500,"Current year savings",'7.  Persistence Report'!$H$27:$H$500,"2015")</f>
        <v>293369</v>
      </c>
      <c r="N63" s="295">
        <v>12</v>
      </c>
      <c r="O63" s="295">
        <f>SUMIFS('7.  Persistence Report'!P$27:P$500,'7.  Persistence Report'!$D$27:$D$500,$B63,'7.  Persistence Report'!$J$27:$J$500,"Current year savings",'7.  Persistence Report'!$H$27:$H$500,"2015")</f>
        <v>52</v>
      </c>
      <c r="P63" s="295">
        <f>SUMIFS('7.  Persistence Report'!Q$27:Q$500,'7.  Persistence Report'!$D$27:$D$500,$B63,'7.  Persistence Report'!$J$27:$J$500,"Current year savings",'7.  Persistence Report'!$H$27:$H$500,"2015")</f>
        <v>52</v>
      </c>
      <c r="Q63" s="295">
        <f>SUMIFS('7.  Persistence Report'!R$27:R$500,'7.  Persistence Report'!$D$27:$D$500,$B63,'7.  Persistence Report'!$J$27:$J$500,"Current year savings",'7.  Persistence Report'!$H$27:$H$500,"2015")</f>
        <v>52</v>
      </c>
      <c r="R63" s="295">
        <f>SUMIFS('7.  Persistence Report'!S$27:S$500,'7.  Persistence Report'!$D$27:$D$500,$B63,'7.  Persistence Report'!$J$27:$J$500,"Current year savings",'7.  Persistence Report'!$H$27:$H$500,"2015")</f>
        <v>52</v>
      </c>
      <c r="S63" s="295">
        <f>SUMIFS('7.  Persistence Report'!T$27:T$500,'7.  Persistence Report'!$D$27:$D$500,$B63,'7.  Persistence Report'!$J$27:$J$500,"Current year savings",'7.  Persistence Report'!$H$27:$H$500,"2015")</f>
        <v>52</v>
      </c>
      <c r="T63" s="295">
        <f>SUMIFS('7.  Persistence Report'!U$27:U$500,'7.  Persistence Report'!$D$27:$D$500,$B63,'7.  Persistence Report'!$J$27:$J$500,"Current year savings",'7.  Persistence Report'!$H$27:$H$500,"2015")</f>
        <v>52</v>
      </c>
      <c r="U63" s="295">
        <f>SUMIFS('7.  Persistence Report'!V$27:V$500,'7.  Persistence Report'!$D$27:$D$500,$B63,'7.  Persistence Report'!$J$27:$J$500,"Current year savings",'7.  Persistence Report'!$H$27:$H$500,"2015")</f>
        <v>52</v>
      </c>
      <c r="V63" s="295">
        <f>SUMIFS('7.  Persistence Report'!W$27:W$500,'7.  Persistence Report'!$D$27:$D$500,$B63,'7.  Persistence Report'!$J$27:$J$500,"Current year savings",'7.  Persistence Report'!$H$27:$H$500,"2015")</f>
        <v>52</v>
      </c>
      <c r="W63" s="295">
        <f>SUMIFS('7.  Persistence Report'!X$27:X$500,'7.  Persistence Report'!$D$27:$D$500,$B63,'7.  Persistence Report'!$J$27:$J$500,"Current year savings",'7.  Persistence Report'!$H$27:$H$500,"2015")</f>
        <v>42</v>
      </c>
      <c r="X63" s="295">
        <f>SUMIFS('7.  Persistence Report'!Y$27:Y$500,'7.  Persistence Report'!$D$27:$D$500,$B63,'7.  Persistence Report'!$J$27:$J$500,"Current year savings",'7.  Persistence Report'!$H$27:$H$500,"2015")</f>
        <v>42</v>
      </c>
      <c r="Y63" s="415"/>
      <c r="Z63" s="410"/>
      <c r="AA63" s="410">
        <v>1</v>
      </c>
      <c r="AB63" s="410"/>
      <c r="AC63" s="410"/>
      <c r="AD63" s="410"/>
      <c r="AE63" s="410"/>
      <c r="AF63" s="415"/>
      <c r="AG63" s="415"/>
      <c r="AH63" s="415"/>
      <c r="AI63" s="415"/>
      <c r="AJ63" s="415"/>
      <c r="AK63" s="415"/>
      <c r="AL63" s="415"/>
      <c r="AM63" s="296">
        <f>SUM(Y63:AL63)</f>
        <v>1</v>
      </c>
    </row>
    <row r="64" spans="1:39" ht="15.5" outlineLevel="1">
      <c r="B64" s="294" t="s">
        <v>267</v>
      </c>
      <c r="C64" s="291" t="s">
        <v>163</v>
      </c>
      <c r="D64" s="295">
        <f>SUMIFS('7.  Persistence Report'!AU$27:AU$500,'7.  Persistence Report'!$D$27:$D$500,$B63,'7.  Persistence Report'!$J$27:$J$500,"Adjustment",'7.  Persistence Report'!$H$27:$H$500,"2015")</f>
        <v>269480</v>
      </c>
      <c r="E64" s="295">
        <f>SUMIFS('7.  Persistence Report'!AV$27:AV$500,'7.  Persistence Report'!$D$27:$D$500,$B63,'7.  Persistence Report'!$J$27:$J$500,"Adjustment",'7.  Persistence Report'!$H$27:$H$500,"2015")</f>
        <v>269480</v>
      </c>
      <c r="F64" s="295">
        <f>SUMIFS('7.  Persistence Report'!AW$27:AW$500,'7.  Persistence Report'!$D$27:$D$500,$B63,'7.  Persistence Report'!$J$27:$J$500,"Adjustment",'7.  Persistence Report'!$H$27:$H$500,"2015")</f>
        <v>269480</v>
      </c>
      <c r="G64" s="295">
        <f>SUMIFS('7.  Persistence Report'!AX$27:AX$500,'7.  Persistence Report'!$D$27:$D$500,$B63,'7.  Persistence Report'!$J$27:$J$500,"Adjustment",'7.  Persistence Report'!$H$27:$H$500,"2015")</f>
        <v>269480</v>
      </c>
      <c r="H64" s="295">
        <f>SUMIFS('7.  Persistence Report'!AY$27:AY$500,'7.  Persistence Report'!$D$27:$D$500,$B63,'7.  Persistence Report'!$J$27:$J$500,"Adjustment",'7.  Persistence Report'!$H$27:$H$500,"2015")</f>
        <v>269480</v>
      </c>
      <c r="I64" s="295">
        <f>SUMIFS('7.  Persistence Report'!AZ$27:AZ$500,'7.  Persistence Report'!$D$27:$D$500,$B63,'7.  Persistence Report'!$J$27:$J$500,"Adjustment",'7.  Persistence Report'!$H$27:$H$500,"2015")</f>
        <v>269480</v>
      </c>
      <c r="J64" s="295">
        <f>SUMIFS('7.  Persistence Report'!BA$27:BA$500,'7.  Persistence Report'!$D$27:$D$500,$B63,'7.  Persistence Report'!$J$27:$J$500,"Adjustment",'7.  Persistence Report'!$H$27:$H$500,"2015")</f>
        <v>269480</v>
      </c>
      <c r="K64" s="295">
        <f>SUMIFS('7.  Persistence Report'!BB$27:BB$500,'7.  Persistence Report'!$D$27:$D$500,$B63,'7.  Persistence Report'!$J$27:$J$500,"Adjustment",'7.  Persistence Report'!$H$27:$H$500,"2015")</f>
        <v>269480</v>
      </c>
      <c r="L64" s="295">
        <f>SUMIFS('7.  Persistence Report'!BC$27:BC$500,'7.  Persistence Report'!$D$27:$D$500,$B63,'7.  Persistence Report'!$J$27:$J$500,"Adjustment",'7.  Persistence Report'!$H$27:$H$500,"2015")</f>
        <v>269480</v>
      </c>
      <c r="M64" s="295">
        <f>SUMIFS('7.  Persistence Report'!BD$27:BD$500,'7.  Persistence Report'!$D$27:$D$500,$B63,'7.  Persistence Report'!$J$27:$J$500,"Adjustment",'7.  Persistence Report'!$H$27:$H$500,"2015")</f>
        <v>269480</v>
      </c>
      <c r="N64" s="295">
        <f>N63</f>
        <v>12</v>
      </c>
      <c r="O64" s="295">
        <f>SUMIFS('7.  Persistence Report'!P$27:P$500,'7.  Persistence Report'!$D$27:$D$500,$B63,'7.  Persistence Report'!$J$27:$J$500,"Adjustment",'7.  Persistence Report'!$H$27:$H$500,"2015")</f>
        <v>38</v>
      </c>
      <c r="P64" s="295">
        <f>SUMIFS('7.  Persistence Report'!Q$27:Q$500,'7.  Persistence Report'!$D$27:$D$500,$B63,'7.  Persistence Report'!$J$27:$J$500,"Adjustment",'7.  Persistence Report'!$H$27:$H$500,"2015")</f>
        <v>38</v>
      </c>
      <c r="Q64" s="295">
        <f>SUMIFS('7.  Persistence Report'!R$27:R$500,'7.  Persistence Report'!$D$27:$D$500,$B63,'7.  Persistence Report'!$J$27:$J$500,"Adjustment",'7.  Persistence Report'!$H$27:$H$500,"2015")</f>
        <v>38</v>
      </c>
      <c r="R64" s="295">
        <f>SUMIFS('7.  Persistence Report'!S$27:S$500,'7.  Persistence Report'!$D$27:$D$500,$B63,'7.  Persistence Report'!$J$27:$J$500,"Adjustment",'7.  Persistence Report'!$H$27:$H$500,"2015")</f>
        <v>38</v>
      </c>
      <c r="S64" s="295">
        <f>SUMIFS('7.  Persistence Report'!T$27:T$500,'7.  Persistence Report'!$D$27:$D$500,$B63,'7.  Persistence Report'!$J$27:$J$500,"Adjustment",'7.  Persistence Report'!$H$27:$H$500,"2015")</f>
        <v>38</v>
      </c>
      <c r="T64" s="295">
        <f>SUMIFS('7.  Persistence Report'!U$27:U$500,'7.  Persistence Report'!$D$27:$D$500,$B63,'7.  Persistence Report'!$J$27:$J$500,"Adjustment",'7.  Persistence Report'!$H$27:$H$500,"2015")</f>
        <v>38</v>
      </c>
      <c r="U64" s="295">
        <f>SUMIFS('7.  Persistence Report'!V$27:V$500,'7.  Persistence Report'!$D$27:$D$500,$B63,'7.  Persistence Report'!$J$27:$J$500,"Adjustment",'7.  Persistence Report'!$H$27:$H$500,"2015")</f>
        <v>38</v>
      </c>
      <c r="V64" s="295">
        <f>SUMIFS('7.  Persistence Report'!W$27:W$500,'7.  Persistence Report'!$D$27:$D$500,$B63,'7.  Persistence Report'!$J$27:$J$500,"Adjustment",'7.  Persistence Report'!$H$27:$H$500,"2015")</f>
        <v>38</v>
      </c>
      <c r="W64" s="295">
        <f>SUMIFS('7.  Persistence Report'!X$27:X$500,'7.  Persistence Report'!$D$27:$D$500,$B63,'7.  Persistence Report'!$J$27:$J$500,"Adjustment",'7.  Persistence Report'!$H$27:$H$500,"2015")</f>
        <v>38</v>
      </c>
      <c r="X64" s="295">
        <f>SUMIFS('7.  Persistence Report'!Y$27:Y$500,'7.  Persistence Report'!$D$27:$D$500,$B63,'7.  Persistence Report'!$J$27:$J$500,"Adjustment",'7.  Persistence Report'!$H$27:$H$500,"2015")</f>
        <v>38</v>
      </c>
      <c r="Y64" s="411">
        <f>Y63</f>
        <v>0</v>
      </c>
      <c r="Z64" s="411">
        <f t="shared" ref="Z64" si="91">Z63</f>
        <v>0</v>
      </c>
      <c r="AA64" s="411">
        <f t="shared" ref="AA64" si="92">AA63</f>
        <v>1</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1" outlineLevel="1">
      <c r="A66" s="522">
        <v>10</v>
      </c>
      <c r="B66" s="520" t="s">
        <v>103</v>
      </c>
      <c r="C66" s="291" t="s">
        <v>25</v>
      </c>
      <c r="D66" s="295">
        <f>SUMIFS('7.  Persistence Report'!AU$27:AU$500,'7.  Persistence Report'!$D$27:$D$500,$B66,'7.  Persistence Report'!$J$27:$J$500,"Current year savings",'7.  Persistence Report'!$H$27:$H$500,"2015")</f>
        <v>0</v>
      </c>
      <c r="E66" s="295">
        <f>SUMIFS('7.  Persistence Report'!AV$27:AV$500,'7.  Persistence Report'!$D$27:$D$500,$B66,'7.  Persistence Report'!$J$27:$J$500,"Current year savings",'7.  Persistence Report'!$H$27:$H$500,"2015")</f>
        <v>0</v>
      </c>
      <c r="F66" s="295">
        <f>SUMIFS('7.  Persistence Report'!AW$27:AW$500,'7.  Persistence Report'!$D$27:$D$500,$B66,'7.  Persistence Report'!$J$27:$J$500,"Current year savings",'7.  Persistence Report'!$H$27:$H$500,"2015")</f>
        <v>0</v>
      </c>
      <c r="G66" s="295">
        <f>SUMIFS('7.  Persistence Report'!AX$27:AX$500,'7.  Persistence Report'!$D$27:$D$500,$B66,'7.  Persistence Report'!$J$27:$J$500,"Current year savings",'7.  Persistence Report'!$H$27:$H$500,"2015")</f>
        <v>0</v>
      </c>
      <c r="H66" s="295">
        <f>SUMIFS('7.  Persistence Report'!AY$27:AY$500,'7.  Persistence Report'!$D$27:$D$500,$B66,'7.  Persistence Report'!$J$27:$J$500,"Current year savings",'7.  Persistence Report'!$H$27:$H$500,"2015")</f>
        <v>0</v>
      </c>
      <c r="I66" s="295">
        <f>SUMIFS('7.  Persistence Report'!AZ$27:AZ$500,'7.  Persistence Report'!$D$27:$D$500,$B66,'7.  Persistence Report'!$J$27:$J$500,"Current year savings",'7.  Persistence Report'!$H$27:$H$500,"2015")</f>
        <v>0</v>
      </c>
      <c r="J66" s="295">
        <f>SUMIFS('7.  Persistence Report'!BA$27:BA$500,'7.  Persistence Report'!$D$27:$D$500,$B66,'7.  Persistence Report'!$J$27:$J$500,"Current year savings",'7.  Persistence Report'!$H$27:$H$500,"2015")</f>
        <v>0</v>
      </c>
      <c r="K66" s="295">
        <f>SUMIFS('7.  Persistence Report'!BB$27:BB$500,'7.  Persistence Report'!$D$27:$D$500,$B66,'7.  Persistence Report'!$J$27:$J$500,"Current year savings",'7.  Persistence Report'!$H$27:$H$500,"2015")</f>
        <v>0</v>
      </c>
      <c r="L66" s="295">
        <f>SUMIFS('7.  Persistence Report'!BC$27:BC$500,'7.  Persistence Report'!$D$27:$D$500,$B66,'7.  Persistence Report'!$J$27:$J$500,"Current year savings",'7.  Persistence Report'!$H$27:$H$500,"2015")</f>
        <v>0</v>
      </c>
      <c r="M66" s="295">
        <f>SUMIFS('7.  Persistence Report'!BD$27:BD$500,'7.  Persistence Report'!$D$27:$D$500,$B66,'7.  Persistence Report'!$J$27:$J$500,"Current year savings",'7.  Persistence Report'!$H$27:$H$500,"2015")</f>
        <v>0</v>
      </c>
      <c r="N66" s="295">
        <v>3</v>
      </c>
      <c r="O66" s="295">
        <f>SUMIFS('7.  Persistence Report'!P$27:P$500,'7.  Persistence Report'!$D$27:$D$500,$B66,'7.  Persistence Report'!$J$27:$J$500,"Current year savings",'7.  Persistence Report'!$H$27:$H$500,"2015")</f>
        <v>0</v>
      </c>
      <c r="P66" s="295">
        <f>SUMIFS('7.  Persistence Report'!Q$27:Q$500,'7.  Persistence Report'!$D$27:$D$500,$B66,'7.  Persistence Report'!$J$27:$J$500,"Current year savings",'7.  Persistence Report'!$H$27:$H$500,"2015")</f>
        <v>0</v>
      </c>
      <c r="Q66" s="295">
        <f>SUMIFS('7.  Persistence Report'!R$27:R$500,'7.  Persistence Report'!$D$27:$D$500,$B66,'7.  Persistence Report'!$J$27:$J$500,"Current year savings",'7.  Persistence Report'!$H$27:$H$500,"2015")</f>
        <v>0</v>
      </c>
      <c r="R66" s="295">
        <f>SUMIFS('7.  Persistence Report'!S$27:S$500,'7.  Persistence Report'!$D$27:$D$500,$B66,'7.  Persistence Report'!$J$27:$J$500,"Current year savings",'7.  Persistence Report'!$H$27:$H$500,"2015")</f>
        <v>0</v>
      </c>
      <c r="S66" s="295">
        <f>SUMIFS('7.  Persistence Report'!T$27:T$500,'7.  Persistence Report'!$D$27:$D$500,$B66,'7.  Persistence Report'!$J$27:$J$500,"Current year savings",'7.  Persistence Report'!$H$27:$H$500,"2015")</f>
        <v>0</v>
      </c>
      <c r="T66" s="295">
        <f>SUMIFS('7.  Persistence Report'!U$27:U$500,'7.  Persistence Report'!$D$27:$D$500,$B66,'7.  Persistence Report'!$J$27:$J$500,"Current year savings",'7.  Persistence Report'!$H$27:$H$500,"2015")</f>
        <v>0</v>
      </c>
      <c r="U66" s="295">
        <f>SUMIFS('7.  Persistence Report'!V$27:V$500,'7.  Persistence Report'!$D$27:$D$500,$B66,'7.  Persistence Report'!$J$27:$J$500,"Current year savings",'7.  Persistence Report'!$H$27:$H$500,"2015")</f>
        <v>0</v>
      </c>
      <c r="V66" s="295">
        <f>SUMIFS('7.  Persistence Report'!W$27:W$500,'7.  Persistence Report'!$D$27:$D$500,$B66,'7.  Persistence Report'!$J$27:$J$500,"Current year savings",'7.  Persistence Report'!$H$27:$H$500,"2015")</f>
        <v>0</v>
      </c>
      <c r="W66" s="295">
        <f>SUMIFS('7.  Persistence Report'!X$27:X$500,'7.  Persistence Report'!$D$27:$D$500,$B66,'7.  Persistence Report'!$J$27:$J$500,"Current year savings",'7.  Persistence Report'!$H$27:$H$500,"2015")</f>
        <v>0</v>
      </c>
      <c r="X66" s="295">
        <f>SUMIFS('7.  Persistence Report'!Y$27:Y$500,'7.  Persistence Report'!$D$27:$D$500,$B66,'7.  Persistence Report'!$J$27:$J$500,"Current year savings",'7.  Persistence Report'!$H$27:$H$500,"2015")</f>
        <v>0</v>
      </c>
      <c r="Y66" s="415"/>
      <c r="Z66" s="410"/>
      <c r="AA66" s="410">
        <v>1</v>
      </c>
      <c r="AB66" s="410"/>
      <c r="AC66" s="410"/>
      <c r="AD66" s="410"/>
      <c r="AE66" s="410"/>
      <c r="AF66" s="415"/>
      <c r="AG66" s="415"/>
      <c r="AH66" s="415"/>
      <c r="AI66" s="415"/>
      <c r="AJ66" s="415"/>
      <c r="AK66" s="415"/>
      <c r="AL66" s="415"/>
      <c r="AM66" s="296">
        <f>SUM(Y66:AL66)</f>
        <v>1</v>
      </c>
    </row>
    <row r="67" spans="1:39" ht="15.5" outlineLevel="1">
      <c r="B67" s="294" t="s">
        <v>267</v>
      </c>
      <c r="C67" s="291" t="s">
        <v>163</v>
      </c>
      <c r="D67" s="295">
        <f>SUMIFS('7.  Persistence Report'!AU$27:AU$500,'7.  Persistence Report'!$D$27:$D$500,$B66,'7.  Persistence Report'!$J$27:$J$500,"Adjustment",'7.  Persistence Report'!$H$27:$H$500,"2015")</f>
        <v>0</v>
      </c>
      <c r="E67" s="295">
        <f>SUMIFS('7.  Persistence Report'!AV$27:AV$500,'7.  Persistence Report'!$D$27:$D$500,$B66,'7.  Persistence Report'!$J$27:$J$500,"Adjustment",'7.  Persistence Report'!$H$27:$H$500,"2015")</f>
        <v>0</v>
      </c>
      <c r="F67" s="295">
        <f>SUMIFS('7.  Persistence Report'!AW$27:AW$500,'7.  Persistence Report'!$D$27:$D$500,$B66,'7.  Persistence Report'!$J$27:$J$500,"Adjustment",'7.  Persistence Report'!$H$27:$H$500,"2015")</f>
        <v>0</v>
      </c>
      <c r="G67" s="295">
        <f>SUMIFS('7.  Persistence Report'!AX$27:AX$500,'7.  Persistence Report'!$D$27:$D$500,$B66,'7.  Persistence Report'!$J$27:$J$500,"Adjustment",'7.  Persistence Report'!$H$27:$H$500,"2015")</f>
        <v>0</v>
      </c>
      <c r="H67" s="295">
        <f>SUMIFS('7.  Persistence Report'!AY$27:AY$500,'7.  Persistence Report'!$D$27:$D$500,$B66,'7.  Persistence Report'!$J$27:$J$500,"Adjustment",'7.  Persistence Report'!$H$27:$H$500,"2015")</f>
        <v>0</v>
      </c>
      <c r="I67" s="295">
        <f>SUMIFS('7.  Persistence Report'!AZ$27:AZ$500,'7.  Persistence Report'!$D$27:$D$500,$B66,'7.  Persistence Report'!$J$27:$J$500,"Adjustment",'7.  Persistence Report'!$H$27:$H$500,"2015")</f>
        <v>0</v>
      </c>
      <c r="J67" s="295">
        <f>SUMIFS('7.  Persistence Report'!BA$27:BA$500,'7.  Persistence Report'!$D$27:$D$500,$B66,'7.  Persistence Report'!$J$27:$J$500,"Adjustment",'7.  Persistence Report'!$H$27:$H$500,"2015")</f>
        <v>0</v>
      </c>
      <c r="K67" s="295">
        <f>SUMIFS('7.  Persistence Report'!BB$27:BB$500,'7.  Persistence Report'!$D$27:$D$500,$B66,'7.  Persistence Report'!$J$27:$J$500,"Adjustment",'7.  Persistence Report'!$H$27:$H$500,"2015")</f>
        <v>0</v>
      </c>
      <c r="L67" s="295">
        <f>SUMIFS('7.  Persistence Report'!BC$27:BC$500,'7.  Persistence Report'!$D$27:$D$500,$B66,'7.  Persistence Report'!$J$27:$J$500,"Adjustment",'7.  Persistence Report'!$H$27:$H$500,"2015")</f>
        <v>0</v>
      </c>
      <c r="M67" s="295">
        <f>SUMIFS('7.  Persistence Report'!BD$27:BD$500,'7.  Persistence Report'!$D$27:$D$500,$B66,'7.  Persistence Report'!$J$27:$J$500,"Adjustment",'7.  Persistence Report'!$H$27:$H$500,"2015")</f>
        <v>0</v>
      </c>
      <c r="N67" s="295">
        <f>N66</f>
        <v>3</v>
      </c>
      <c r="O67" s="295">
        <f>SUMIFS('7.  Persistence Report'!P$27:P$500,'7.  Persistence Report'!$D$27:$D$500,$B66,'7.  Persistence Report'!$J$27:$J$500,"Adjustment",'7.  Persistence Report'!$H$27:$H$500,"2015")</f>
        <v>0</v>
      </c>
      <c r="P67" s="295">
        <f>SUMIFS('7.  Persistence Report'!Q$27:Q$500,'7.  Persistence Report'!$D$27:$D$500,$B66,'7.  Persistence Report'!$J$27:$J$500,"Adjustment",'7.  Persistence Report'!$H$27:$H$500,"2015")</f>
        <v>0</v>
      </c>
      <c r="Q67" s="295">
        <f>SUMIFS('7.  Persistence Report'!R$27:R$500,'7.  Persistence Report'!$D$27:$D$500,$B66,'7.  Persistence Report'!$J$27:$J$500,"Adjustment",'7.  Persistence Report'!$H$27:$H$500,"2015")</f>
        <v>0</v>
      </c>
      <c r="R67" s="295">
        <f>SUMIFS('7.  Persistence Report'!S$27:S$500,'7.  Persistence Report'!$D$27:$D$500,$B66,'7.  Persistence Report'!$J$27:$J$500,"Adjustment",'7.  Persistence Report'!$H$27:$H$500,"2015")</f>
        <v>0</v>
      </c>
      <c r="S67" s="295">
        <f>SUMIFS('7.  Persistence Report'!T$27:T$500,'7.  Persistence Report'!$D$27:$D$500,$B66,'7.  Persistence Report'!$J$27:$J$500,"Adjustment",'7.  Persistence Report'!$H$27:$H$500,"2015")</f>
        <v>0</v>
      </c>
      <c r="T67" s="295">
        <f>SUMIFS('7.  Persistence Report'!U$27:U$500,'7.  Persistence Report'!$D$27:$D$500,$B66,'7.  Persistence Report'!$J$27:$J$500,"Adjustment",'7.  Persistence Report'!$H$27:$H$500,"2015")</f>
        <v>0</v>
      </c>
      <c r="U67" s="295">
        <f>SUMIFS('7.  Persistence Report'!V$27:V$500,'7.  Persistence Report'!$D$27:$D$500,$B66,'7.  Persistence Report'!$J$27:$J$500,"Adjustment",'7.  Persistence Report'!$H$27:$H$500,"2015")</f>
        <v>0</v>
      </c>
      <c r="V67" s="295">
        <f>SUMIFS('7.  Persistence Report'!W$27:W$500,'7.  Persistence Report'!$D$27:$D$500,$B66,'7.  Persistence Report'!$J$27:$J$500,"Adjustment",'7.  Persistence Report'!$H$27:$H$500,"2015")</f>
        <v>0</v>
      </c>
      <c r="W67" s="295">
        <f>SUMIFS('7.  Persistence Report'!X$27:X$500,'7.  Persistence Report'!$D$27:$D$500,$B66,'7.  Persistence Report'!$J$27:$J$500,"Adjustment",'7.  Persistence Report'!$H$27:$H$500,"2015")</f>
        <v>0</v>
      </c>
      <c r="X67" s="295">
        <f>SUMIFS('7.  Persistence Report'!Y$27:Y$500,'7.  Persistence Report'!$D$27:$D$500,$B66,'7.  Persistence Report'!$J$27:$J$500,"Adjustment",'7.  Persistence Report'!$H$27:$H$500,"2015")</f>
        <v>0</v>
      </c>
      <c r="Y67" s="411">
        <f>Y66</f>
        <v>0</v>
      </c>
      <c r="Z67" s="411">
        <f t="shared" ref="Z67" si="104">Z66</f>
        <v>0</v>
      </c>
      <c r="AA67" s="411">
        <f t="shared" ref="AA67" si="105">AA66</f>
        <v>1</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1" outlineLevel="1">
      <c r="A70" s="522">
        <v>11</v>
      </c>
      <c r="B70" s="520" t="s">
        <v>104</v>
      </c>
      <c r="C70" s="291" t="s">
        <v>25</v>
      </c>
      <c r="D70" s="295">
        <f>SUMIFS('7.  Persistence Report'!AU$27:AU$500,'7.  Persistence Report'!$D$27:$D$500,$B70,'7.  Persistence Report'!$J$27:$J$500,"Current year savings",'7.  Persistence Report'!$H$27:$H$500,"2015")</f>
        <v>0</v>
      </c>
      <c r="E70" s="295">
        <f>SUMIFS('7.  Persistence Report'!AV$27:AV$500,'7.  Persistence Report'!$D$27:$D$500,$B70,'7.  Persistence Report'!$J$27:$J$500,"Current year savings",'7.  Persistence Report'!$H$27:$H$500,"2015")</f>
        <v>0</v>
      </c>
      <c r="F70" s="295">
        <f>SUMIFS('7.  Persistence Report'!AW$27:AW$500,'7.  Persistence Report'!$D$27:$D$500,$B70,'7.  Persistence Report'!$J$27:$J$500,"Current year savings",'7.  Persistence Report'!$H$27:$H$500,"2015")</f>
        <v>0</v>
      </c>
      <c r="G70" s="295">
        <f>SUMIFS('7.  Persistence Report'!AX$27:AX$500,'7.  Persistence Report'!$D$27:$D$500,$B70,'7.  Persistence Report'!$J$27:$J$500,"Current year savings",'7.  Persistence Report'!$H$27:$H$500,"2015")</f>
        <v>0</v>
      </c>
      <c r="H70" s="295">
        <f>SUMIFS('7.  Persistence Report'!AY$27:AY$500,'7.  Persistence Report'!$D$27:$D$500,$B70,'7.  Persistence Report'!$J$27:$J$500,"Current year savings",'7.  Persistence Report'!$H$27:$H$500,"2015")</f>
        <v>0</v>
      </c>
      <c r="I70" s="295">
        <f>SUMIFS('7.  Persistence Report'!AZ$27:AZ$500,'7.  Persistence Report'!$D$27:$D$500,$B70,'7.  Persistence Report'!$J$27:$J$500,"Current year savings",'7.  Persistence Report'!$H$27:$H$500,"2015")</f>
        <v>0</v>
      </c>
      <c r="J70" s="295">
        <f>SUMIFS('7.  Persistence Report'!BA$27:BA$500,'7.  Persistence Report'!$D$27:$D$500,$B70,'7.  Persistence Report'!$J$27:$J$500,"Current year savings",'7.  Persistence Report'!$H$27:$H$500,"2015")</f>
        <v>0</v>
      </c>
      <c r="K70" s="295">
        <f>SUMIFS('7.  Persistence Report'!BB$27:BB$500,'7.  Persistence Report'!$D$27:$D$500,$B70,'7.  Persistence Report'!$J$27:$J$500,"Current year savings",'7.  Persistence Report'!$H$27:$H$500,"2015")</f>
        <v>0</v>
      </c>
      <c r="L70" s="295">
        <f>SUMIFS('7.  Persistence Report'!BC$27:BC$500,'7.  Persistence Report'!$D$27:$D$500,$B70,'7.  Persistence Report'!$J$27:$J$500,"Current year savings",'7.  Persistence Report'!$H$27:$H$500,"2015")</f>
        <v>0</v>
      </c>
      <c r="M70" s="295">
        <f>SUMIFS('7.  Persistence Report'!BD$27:BD$500,'7.  Persistence Report'!$D$27:$D$500,$B70,'7.  Persistence Report'!$J$27:$J$500,"Current year savings",'7.  Persistence Report'!$H$27:$H$500,"2015")</f>
        <v>0</v>
      </c>
      <c r="N70" s="295">
        <v>12</v>
      </c>
      <c r="O70" s="295">
        <f>SUMIFS('7.  Persistence Report'!P$27:P$500,'7.  Persistence Report'!$D$27:$D$500,$B70,'7.  Persistence Report'!$J$27:$J$500,"Current year savings",'7.  Persistence Report'!$H$27:$H$500,"2015")</f>
        <v>0</v>
      </c>
      <c r="P70" s="295">
        <f>SUMIFS('7.  Persistence Report'!Q$27:Q$500,'7.  Persistence Report'!$D$27:$D$500,$B70,'7.  Persistence Report'!$J$27:$J$500,"Current year savings",'7.  Persistence Report'!$H$27:$H$500,"2015")</f>
        <v>0</v>
      </c>
      <c r="Q70" s="295">
        <f>SUMIFS('7.  Persistence Report'!R$27:R$500,'7.  Persistence Report'!$D$27:$D$500,$B70,'7.  Persistence Report'!$J$27:$J$500,"Current year savings",'7.  Persistence Report'!$H$27:$H$500,"2015")</f>
        <v>0</v>
      </c>
      <c r="R70" s="295">
        <f>SUMIFS('7.  Persistence Report'!S$27:S$500,'7.  Persistence Report'!$D$27:$D$500,$B70,'7.  Persistence Report'!$J$27:$J$500,"Current year savings",'7.  Persistence Report'!$H$27:$H$500,"2015")</f>
        <v>0</v>
      </c>
      <c r="S70" s="295">
        <f>SUMIFS('7.  Persistence Report'!T$27:T$500,'7.  Persistence Report'!$D$27:$D$500,$B70,'7.  Persistence Report'!$J$27:$J$500,"Current year savings",'7.  Persistence Report'!$H$27:$H$500,"2015")</f>
        <v>0</v>
      </c>
      <c r="T70" s="295">
        <f>SUMIFS('7.  Persistence Report'!U$27:U$500,'7.  Persistence Report'!$D$27:$D$500,$B70,'7.  Persistence Report'!$J$27:$J$500,"Current year savings",'7.  Persistence Report'!$H$27:$H$500,"2015")</f>
        <v>0</v>
      </c>
      <c r="U70" s="295">
        <f>SUMIFS('7.  Persistence Report'!V$27:V$500,'7.  Persistence Report'!$D$27:$D$500,$B70,'7.  Persistence Report'!$J$27:$J$500,"Current year savings",'7.  Persistence Report'!$H$27:$H$500,"2015")</f>
        <v>0</v>
      </c>
      <c r="V70" s="295">
        <f>SUMIFS('7.  Persistence Report'!W$27:W$500,'7.  Persistence Report'!$D$27:$D$500,$B70,'7.  Persistence Report'!$J$27:$J$500,"Current year savings",'7.  Persistence Report'!$H$27:$H$500,"2015")</f>
        <v>0</v>
      </c>
      <c r="W70" s="295">
        <f>SUMIFS('7.  Persistence Report'!X$27:X$500,'7.  Persistence Report'!$D$27:$D$500,$B70,'7.  Persistence Report'!$J$27:$J$500,"Current year savings",'7.  Persistence Report'!$H$27:$H$500,"2015")</f>
        <v>0</v>
      </c>
      <c r="X70" s="295">
        <f>SUMIFS('7.  Persistence Report'!Y$27:Y$500,'7.  Persistence Report'!$D$27:$D$500,$B70,'7.  Persistence Report'!$J$27:$J$500,"Current year savings",'7.  Persistence Report'!$H$27:$H$500,"2015")</f>
        <v>0</v>
      </c>
      <c r="Y70" s="426"/>
      <c r="Z70" s="410"/>
      <c r="AA70" s="410">
        <v>1</v>
      </c>
      <c r="AB70" s="410"/>
      <c r="AC70" s="410"/>
      <c r="AD70" s="410"/>
      <c r="AE70" s="410"/>
      <c r="AF70" s="415"/>
      <c r="AG70" s="415"/>
      <c r="AH70" s="415"/>
      <c r="AI70" s="415"/>
      <c r="AJ70" s="415"/>
      <c r="AK70" s="415"/>
      <c r="AL70" s="415"/>
      <c r="AM70" s="296">
        <f>SUM(Y70:AL70)</f>
        <v>1</v>
      </c>
    </row>
    <row r="71" spans="1:39" ht="15.5" outlineLevel="1">
      <c r="B71" s="294" t="s">
        <v>267</v>
      </c>
      <c r="C71" s="291" t="s">
        <v>163</v>
      </c>
      <c r="D71" s="295">
        <f>SUMIFS('7.  Persistence Report'!AU$27:AU$500,'7.  Persistence Report'!$D$27:$D$500,$B70,'7.  Persistence Report'!$J$27:$J$500,"Adjustment",'7.  Persistence Report'!$H$27:$H$500,"2015")</f>
        <v>0</v>
      </c>
      <c r="E71" s="295">
        <f>SUMIFS('7.  Persistence Report'!AV$27:AV$500,'7.  Persistence Report'!$D$27:$D$500,$B70,'7.  Persistence Report'!$J$27:$J$500,"Adjustment",'7.  Persistence Report'!$H$27:$H$500,"2015")</f>
        <v>0</v>
      </c>
      <c r="F71" s="295">
        <f>SUMIFS('7.  Persistence Report'!AW$27:AW$500,'7.  Persistence Report'!$D$27:$D$500,$B70,'7.  Persistence Report'!$J$27:$J$500,"Adjustment",'7.  Persistence Report'!$H$27:$H$500,"2015")</f>
        <v>0</v>
      </c>
      <c r="G71" s="295">
        <f>SUMIFS('7.  Persistence Report'!AX$27:AX$500,'7.  Persistence Report'!$D$27:$D$500,$B70,'7.  Persistence Report'!$J$27:$J$500,"Adjustment",'7.  Persistence Report'!$H$27:$H$500,"2015")</f>
        <v>0</v>
      </c>
      <c r="H71" s="295">
        <f>SUMIFS('7.  Persistence Report'!AY$27:AY$500,'7.  Persistence Report'!$D$27:$D$500,$B70,'7.  Persistence Report'!$J$27:$J$500,"Adjustment",'7.  Persistence Report'!$H$27:$H$500,"2015")</f>
        <v>0</v>
      </c>
      <c r="I71" s="295">
        <f>SUMIFS('7.  Persistence Report'!AZ$27:AZ$500,'7.  Persistence Report'!$D$27:$D$500,$B70,'7.  Persistence Report'!$J$27:$J$500,"Adjustment",'7.  Persistence Report'!$H$27:$H$500,"2015")</f>
        <v>0</v>
      </c>
      <c r="J71" s="295">
        <f>SUMIFS('7.  Persistence Report'!BA$27:BA$500,'7.  Persistence Report'!$D$27:$D$500,$B70,'7.  Persistence Report'!$J$27:$J$500,"Adjustment",'7.  Persistence Report'!$H$27:$H$500,"2015")</f>
        <v>0</v>
      </c>
      <c r="K71" s="295">
        <f>SUMIFS('7.  Persistence Report'!BB$27:BB$500,'7.  Persistence Report'!$D$27:$D$500,$B70,'7.  Persistence Report'!$J$27:$J$500,"Adjustment",'7.  Persistence Report'!$H$27:$H$500,"2015")</f>
        <v>0</v>
      </c>
      <c r="L71" s="295">
        <f>SUMIFS('7.  Persistence Report'!BC$27:BC$500,'7.  Persistence Report'!$D$27:$D$500,$B70,'7.  Persistence Report'!$J$27:$J$500,"Adjustment",'7.  Persistence Report'!$H$27:$H$500,"2015")</f>
        <v>0</v>
      </c>
      <c r="M71" s="295">
        <f>SUMIFS('7.  Persistence Report'!BD$27:BD$500,'7.  Persistence Report'!$D$27:$D$500,$B70,'7.  Persistence Report'!$J$27:$J$500,"Adjustment",'7.  Persistence Report'!$H$27:$H$500,"2015")</f>
        <v>0</v>
      </c>
      <c r="N71" s="295">
        <f>N70</f>
        <v>12</v>
      </c>
      <c r="O71" s="295">
        <f>SUMIFS('7.  Persistence Report'!P$27:P$500,'7.  Persistence Report'!$D$27:$D$500,$B70,'7.  Persistence Report'!$J$27:$J$500,"Adjustment",'7.  Persistence Report'!$H$27:$H$500,"2015")</f>
        <v>0</v>
      </c>
      <c r="P71" s="295">
        <f>SUMIFS('7.  Persistence Report'!Q$27:Q$500,'7.  Persistence Report'!$D$27:$D$500,$B70,'7.  Persistence Report'!$J$27:$J$500,"Adjustment",'7.  Persistence Report'!$H$27:$H$500,"2015")</f>
        <v>0</v>
      </c>
      <c r="Q71" s="295">
        <f>SUMIFS('7.  Persistence Report'!R$27:R$500,'7.  Persistence Report'!$D$27:$D$500,$B70,'7.  Persistence Report'!$J$27:$J$500,"Adjustment",'7.  Persistence Report'!$H$27:$H$500,"2015")</f>
        <v>0</v>
      </c>
      <c r="R71" s="295">
        <f>SUMIFS('7.  Persistence Report'!S$27:S$500,'7.  Persistence Report'!$D$27:$D$500,$B70,'7.  Persistence Report'!$J$27:$J$500,"Adjustment",'7.  Persistence Report'!$H$27:$H$500,"2015")</f>
        <v>0</v>
      </c>
      <c r="S71" s="295">
        <f>SUMIFS('7.  Persistence Report'!T$27:T$500,'7.  Persistence Report'!$D$27:$D$500,$B70,'7.  Persistence Report'!$J$27:$J$500,"Adjustment",'7.  Persistence Report'!$H$27:$H$500,"2015")</f>
        <v>0</v>
      </c>
      <c r="T71" s="295">
        <f>SUMIFS('7.  Persistence Report'!U$27:U$500,'7.  Persistence Report'!$D$27:$D$500,$B70,'7.  Persistence Report'!$J$27:$J$500,"Adjustment",'7.  Persistence Report'!$H$27:$H$500,"2015")</f>
        <v>0</v>
      </c>
      <c r="U71" s="295">
        <f>SUMIFS('7.  Persistence Report'!V$27:V$500,'7.  Persistence Report'!$D$27:$D$500,$B70,'7.  Persistence Report'!$J$27:$J$500,"Adjustment",'7.  Persistence Report'!$H$27:$H$500,"2015")</f>
        <v>0</v>
      </c>
      <c r="V71" s="295">
        <f>SUMIFS('7.  Persistence Report'!W$27:W$500,'7.  Persistence Report'!$D$27:$D$500,$B70,'7.  Persistence Report'!$J$27:$J$500,"Adjustment",'7.  Persistence Report'!$H$27:$H$500,"2015")</f>
        <v>0</v>
      </c>
      <c r="W71" s="295">
        <f>SUMIFS('7.  Persistence Report'!X$27:X$500,'7.  Persistence Report'!$D$27:$D$500,$B70,'7.  Persistence Report'!$J$27:$J$500,"Adjustment",'7.  Persistence Report'!$H$27:$H$500,"2015")</f>
        <v>0</v>
      </c>
      <c r="X71" s="295">
        <f>SUMIFS('7.  Persistence Report'!Y$27:Y$500,'7.  Persistence Report'!$D$27:$D$500,$B70,'7.  Persistence Report'!$J$27:$J$500,"Adjustment",'7.  Persistence Report'!$H$27:$H$500,"2015")</f>
        <v>0</v>
      </c>
      <c r="Y71" s="411">
        <f>Y70</f>
        <v>0</v>
      </c>
      <c r="Z71" s="411">
        <f t="shared" ref="Z71" si="117">Z70</f>
        <v>0</v>
      </c>
      <c r="AA71" s="411">
        <f t="shared" ref="AA71" si="118">AA70</f>
        <v>1</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1" outlineLevel="1">
      <c r="A73" s="522">
        <v>12</v>
      </c>
      <c r="B73" s="520" t="s">
        <v>105</v>
      </c>
      <c r="C73" s="291" t="s">
        <v>25</v>
      </c>
      <c r="D73" s="295">
        <f>SUMIFS('7.  Persistence Report'!AU$27:AU$500,'7.  Persistence Report'!$D$27:$D$500,$B73,'7.  Persistence Report'!$J$27:$J$500,"Current year savings",'7.  Persistence Report'!$H$27:$H$500,"2015")</f>
        <v>0</v>
      </c>
      <c r="E73" s="295">
        <f>SUMIFS('7.  Persistence Report'!AV$27:AV$500,'7.  Persistence Report'!$D$27:$D$500,$B73,'7.  Persistence Report'!$J$27:$J$500,"Current year savings",'7.  Persistence Report'!$H$27:$H$500,"2015")</f>
        <v>0</v>
      </c>
      <c r="F73" s="295">
        <f>SUMIFS('7.  Persistence Report'!AW$27:AW$500,'7.  Persistence Report'!$D$27:$D$500,$B73,'7.  Persistence Report'!$J$27:$J$500,"Current year savings",'7.  Persistence Report'!$H$27:$H$500,"2015")</f>
        <v>0</v>
      </c>
      <c r="G73" s="295">
        <f>SUMIFS('7.  Persistence Report'!AX$27:AX$500,'7.  Persistence Report'!$D$27:$D$500,$B73,'7.  Persistence Report'!$J$27:$J$500,"Current year savings",'7.  Persistence Report'!$H$27:$H$500,"2015")</f>
        <v>0</v>
      </c>
      <c r="H73" s="295">
        <f>SUMIFS('7.  Persistence Report'!AY$27:AY$500,'7.  Persistence Report'!$D$27:$D$500,$B73,'7.  Persistence Report'!$J$27:$J$500,"Current year savings",'7.  Persistence Report'!$H$27:$H$500,"2015")</f>
        <v>0</v>
      </c>
      <c r="I73" s="295">
        <f>SUMIFS('7.  Persistence Report'!AZ$27:AZ$500,'7.  Persistence Report'!$D$27:$D$500,$B73,'7.  Persistence Report'!$J$27:$J$500,"Current year savings",'7.  Persistence Report'!$H$27:$H$500,"2015")</f>
        <v>0</v>
      </c>
      <c r="J73" s="295">
        <f>SUMIFS('7.  Persistence Report'!BA$27:BA$500,'7.  Persistence Report'!$D$27:$D$500,$B73,'7.  Persistence Report'!$J$27:$J$500,"Current year savings",'7.  Persistence Report'!$H$27:$H$500,"2015")</f>
        <v>0</v>
      </c>
      <c r="K73" s="295">
        <f>SUMIFS('7.  Persistence Report'!BB$27:BB$500,'7.  Persistence Report'!$D$27:$D$500,$B73,'7.  Persistence Report'!$J$27:$J$500,"Current year savings",'7.  Persistence Report'!$H$27:$H$500,"2015")</f>
        <v>0</v>
      </c>
      <c r="L73" s="295">
        <f>SUMIFS('7.  Persistence Report'!BC$27:BC$500,'7.  Persistence Report'!$D$27:$D$500,$B73,'7.  Persistence Report'!$J$27:$J$500,"Current year savings",'7.  Persistence Report'!$H$27:$H$500,"2015")</f>
        <v>0</v>
      </c>
      <c r="M73" s="295">
        <f>SUMIFS('7.  Persistence Report'!BD$27:BD$500,'7.  Persistence Report'!$D$27:$D$500,$B73,'7.  Persistence Report'!$J$27:$J$500,"Current year savings",'7.  Persistence Report'!$H$27:$H$500,"2015")</f>
        <v>0</v>
      </c>
      <c r="N73" s="295">
        <v>12</v>
      </c>
      <c r="O73" s="295">
        <f>SUMIFS('7.  Persistence Report'!P$27:P$500,'7.  Persistence Report'!$D$27:$D$500,$B73,'7.  Persistence Report'!$J$27:$J$500,"Current year savings",'7.  Persistence Report'!$H$27:$H$500,"2015")</f>
        <v>0</v>
      </c>
      <c r="P73" s="295">
        <f>SUMIFS('7.  Persistence Report'!Q$27:Q$500,'7.  Persistence Report'!$D$27:$D$500,$B73,'7.  Persistence Report'!$J$27:$J$500,"Current year savings",'7.  Persistence Report'!$H$27:$H$500,"2015")</f>
        <v>0</v>
      </c>
      <c r="Q73" s="295">
        <f>SUMIFS('7.  Persistence Report'!R$27:R$500,'7.  Persistence Report'!$D$27:$D$500,$B73,'7.  Persistence Report'!$J$27:$J$500,"Current year savings",'7.  Persistence Report'!$H$27:$H$500,"2015")</f>
        <v>0</v>
      </c>
      <c r="R73" s="295">
        <f>SUMIFS('7.  Persistence Report'!S$27:S$500,'7.  Persistence Report'!$D$27:$D$500,$B73,'7.  Persistence Report'!$J$27:$J$500,"Current year savings",'7.  Persistence Report'!$H$27:$H$500,"2015")</f>
        <v>0</v>
      </c>
      <c r="S73" s="295">
        <f>SUMIFS('7.  Persistence Report'!T$27:T$500,'7.  Persistence Report'!$D$27:$D$500,$B73,'7.  Persistence Report'!$J$27:$J$500,"Current year savings",'7.  Persistence Report'!$H$27:$H$500,"2015")</f>
        <v>0</v>
      </c>
      <c r="T73" s="295">
        <f>SUMIFS('7.  Persistence Report'!U$27:U$500,'7.  Persistence Report'!$D$27:$D$500,$B73,'7.  Persistence Report'!$J$27:$J$500,"Current year savings",'7.  Persistence Report'!$H$27:$H$500,"2015")</f>
        <v>0</v>
      </c>
      <c r="U73" s="295">
        <f>SUMIFS('7.  Persistence Report'!V$27:V$500,'7.  Persistence Report'!$D$27:$D$500,$B73,'7.  Persistence Report'!$J$27:$J$500,"Current year savings",'7.  Persistence Report'!$H$27:$H$500,"2015")</f>
        <v>0</v>
      </c>
      <c r="V73" s="295">
        <f>SUMIFS('7.  Persistence Report'!W$27:W$500,'7.  Persistence Report'!$D$27:$D$500,$B73,'7.  Persistence Report'!$J$27:$J$500,"Current year savings",'7.  Persistence Report'!$H$27:$H$500,"2015")</f>
        <v>0</v>
      </c>
      <c r="W73" s="295">
        <f>SUMIFS('7.  Persistence Report'!X$27:X$500,'7.  Persistence Report'!$D$27:$D$500,$B73,'7.  Persistence Report'!$J$27:$J$500,"Current year savings",'7.  Persistence Report'!$H$27:$H$500,"2015")</f>
        <v>0</v>
      </c>
      <c r="X73" s="295">
        <f>SUMIFS('7.  Persistence Report'!Y$27:Y$500,'7.  Persistence Report'!$D$27:$D$500,$B73,'7.  Persistence Report'!$J$27:$J$500,"Current year savings",'7.  Persistence Report'!$H$27:$H$500,"2015")</f>
        <v>0</v>
      </c>
      <c r="Y73" s="410"/>
      <c r="Z73" s="410"/>
      <c r="AA73" s="410">
        <v>1</v>
      </c>
      <c r="AB73" s="410"/>
      <c r="AC73" s="410"/>
      <c r="AD73" s="410"/>
      <c r="AE73" s="410"/>
      <c r="AF73" s="415"/>
      <c r="AG73" s="415"/>
      <c r="AH73" s="415"/>
      <c r="AI73" s="415"/>
      <c r="AJ73" s="415"/>
      <c r="AK73" s="415"/>
      <c r="AL73" s="415"/>
      <c r="AM73" s="296">
        <f>SUM(Y73:AL73)</f>
        <v>1</v>
      </c>
    </row>
    <row r="74" spans="1:39" ht="15.5" outlineLevel="1">
      <c r="B74" s="520" t="s">
        <v>267</v>
      </c>
      <c r="C74" s="291" t="s">
        <v>163</v>
      </c>
      <c r="D74" s="295">
        <f>SUMIFS('7.  Persistence Report'!AU$27:AU$500,'7.  Persistence Report'!$D$27:$D$500,$B73,'7.  Persistence Report'!$J$27:$J$500,"Adjustment",'7.  Persistence Report'!$H$27:$H$500,"2015")</f>
        <v>0</v>
      </c>
      <c r="E74" s="295">
        <f>SUMIFS('7.  Persistence Report'!AV$27:AV$500,'7.  Persistence Report'!$D$27:$D$500,$B73,'7.  Persistence Report'!$J$27:$J$500,"Adjustment",'7.  Persistence Report'!$H$27:$H$500,"2015")</f>
        <v>0</v>
      </c>
      <c r="F74" s="295">
        <f>SUMIFS('7.  Persistence Report'!AW$27:AW$500,'7.  Persistence Report'!$D$27:$D$500,$B73,'7.  Persistence Report'!$J$27:$J$500,"Adjustment",'7.  Persistence Report'!$H$27:$H$500,"2015")</f>
        <v>0</v>
      </c>
      <c r="G74" s="295">
        <f>SUMIFS('7.  Persistence Report'!AX$27:AX$500,'7.  Persistence Report'!$D$27:$D$500,$B73,'7.  Persistence Report'!$J$27:$J$500,"Adjustment",'7.  Persistence Report'!$H$27:$H$500,"2015")</f>
        <v>0</v>
      </c>
      <c r="H74" s="295">
        <f>SUMIFS('7.  Persistence Report'!AY$27:AY$500,'7.  Persistence Report'!$D$27:$D$500,$B73,'7.  Persistence Report'!$J$27:$J$500,"Adjustment",'7.  Persistence Report'!$H$27:$H$500,"2015")</f>
        <v>0</v>
      </c>
      <c r="I74" s="295">
        <f>SUMIFS('7.  Persistence Report'!AZ$27:AZ$500,'7.  Persistence Report'!$D$27:$D$500,$B73,'7.  Persistence Report'!$J$27:$J$500,"Adjustment",'7.  Persistence Report'!$H$27:$H$500,"2015")</f>
        <v>0</v>
      </c>
      <c r="J74" s="295">
        <f>SUMIFS('7.  Persistence Report'!BA$27:BA$500,'7.  Persistence Report'!$D$27:$D$500,$B73,'7.  Persistence Report'!$J$27:$J$500,"Adjustment",'7.  Persistence Report'!$H$27:$H$500,"2015")</f>
        <v>0</v>
      </c>
      <c r="K74" s="295">
        <f>SUMIFS('7.  Persistence Report'!BB$27:BB$500,'7.  Persistence Report'!$D$27:$D$500,$B73,'7.  Persistence Report'!$J$27:$J$500,"Adjustment",'7.  Persistence Report'!$H$27:$H$500,"2015")</f>
        <v>0</v>
      </c>
      <c r="L74" s="295">
        <f>SUMIFS('7.  Persistence Report'!BC$27:BC$500,'7.  Persistence Report'!$D$27:$D$500,$B73,'7.  Persistence Report'!$J$27:$J$500,"Adjustment",'7.  Persistence Report'!$H$27:$H$500,"2015")</f>
        <v>0</v>
      </c>
      <c r="M74" s="295">
        <f>SUMIFS('7.  Persistence Report'!BD$27:BD$500,'7.  Persistence Report'!$D$27:$D$500,$B73,'7.  Persistence Report'!$J$27:$J$500,"Adjustment",'7.  Persistence Report'!$H$27:$H$500,"2015")</f>
        <v>0</v>
      </c>
      <c r="N74" s="295">
        <f>N73</f>
        <v>12</v>
      </c>
      <c r="O74" s="295">
        <f>SUMIFS('7.  Persistence Report'!P$27:P$500,'7.  Persistence Report'!$D$27:$D$500,$B73,'7.  Persistence Report'!$J$27:$J$500,"Adjustment",'7.  Persistence Report'!$H$27:$H$500,"2015")</f>
        <v>0</v>
      </c>
      <c r="P74" s="295">
        <f>SUMIFS('7.  Persistence Report'!Q$27:Q$500,'7.  Persistence Report'!$D$27:$D$500,$B73,'7.  Persistence Report'!$J$27:$J$500,"Adjustment",'7.  Persistence Report'!$H$27:$H$500,"2015")</f>
        <v>0</v>
      </c>
      <c r="Q74" s="295">
        <f>SUMIFS('7.  Persistence Report'!R$27:R$500,'7.  Persistence Report'!$D$27:$D$500,$B73,'7.  Persistence Report'!$J$27:$J$500,"Adjustment",'7.  Persistence Report'!$H$27:$H$500,"2015")</f>
        <v>0</v>
      </c>
      <c r="R74" s="295">
        <f>SUMIFS('7.  Persistence Report'!S$27:S$500,'7.  Persistence Report'!$D$27:$D$500,$B73,'7.  Persistence Report'!$J$27:$J$500,"Adjustment",'7.  Persistence Report'!$H$27:$H$500,"2015")</f>
        <v>0</v>
      </c>
      <c r="S74" s="295">
        <f>SUMIFS('7.  Persistence Report'!T$27:T$500,'7.  Persistence Report'!$D$27:$D$500,$B73,'7.  Persistence Report'!$J$27:$J$500,"Adjustment",'7.  Persistence Report'!$H$27:$H$500,"2015")</f>
        <v>0</v>
      </c>
      <c r="T74" s="295">
        <f>SUMIFS('7.  Persistence Report'!U$27:U$500,'7.  Persistence Report'!$D$27:$D$500,$B73,'7.  Persistence Report'!$J$27:$J$500,"Adjustment",'7.  Persistence Report'!$H$27:$H$500,"2015")</f>
        <v>0</v>
      </c>
      <c r="U74" s="295">
        <f>SUMIFS('7.  Persistence Report'!V$27:V$500,'7.  Persistence Report'!$D$27:$D$500,$B73,'7.  Persistence Report'!$J$27:$J$500,"Adjustment",'7.  Persistence Report'!$H$27:$H$500,"2015")</f>
        <v>0</v>
      </c>
      <c r="V74" s="295">
        <f>SUMIFS('7.  Persistence Report'!W$27:W$500,'7.  Persistence Report'!$D$27:$D$500,$B73,'7.  Persistence Report'!$J$27:$J$500,"Adjustment",'7.  Persistence Report'!$H$27:$H$500,"2015")</f>
        <v>0</v>
      </c>
      <c r="W74" s="295">
        <f>SUMIFS('7.  Persistence Report'!X$27:X$500,'7.  Persistence Report'!$D$27:$D$500,$B73,'7.  Persistence Report'!$J$27:$J$500,"Adjustment",'7.  Persistence Report'!$H$27:$H$500,"2015")</f>
        <v>0</v>
      </c>
      <c r="X74" s="295">
        <f>SUMIFS('7.  Persistence Report'!Y$27:Y$500,'7.  Persistence Report'!$D$27:$D$500,$B73,'7.  Persistence Report'!$J$27:$J$500,"Adjustment",'7.  Persistence Report'!$H$27:$H$500,"2015")</f>
        <v>0</v>
      </c>
      <c r="Y74" s="411">
        <f>Y73</f>
        <v>0</v>
      </c>
      <c r="Z74" s="411">
        <f t="shared" ref="Z74" si="130">Z73</f>
        <v>0</v>
      </c>
      <c r="AA74" s="411">
        <f t="shared" ref="AA74" si="131">AA73</f>
        <v>1</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1" outlineLevel="1">
      <c r="A76" s="522">
        <v>13</v>
      </c>
      <c r="B76" s="520" t="s">
        <v>106</v>
      </c>
      <c r="C76" s="291" t="s">
        <v>25</v>
      </c>
      <c r="D76" s="295">
        <f>SUMIFS('7.  Persistence Report'!AU$27:AU$500,'7.  Persistence Report'!$D$27:$D$500,$B76,'7.  Persistence Report'!$J$27:$J$500,"Current year savings",'7.  Persistence Report'!$H$27:$H$500,"2015")</f>
        <v>3527753</v>
      </c>
      <c r="E76" s="295">
        <f>SUMIFS('7.  Persistence Report'!AV$27:AV$500,'7.  Persistence Report'!$D$27:$D$500,$B76,'7.  Persistence Report'!$J$27:$J$500,"Current year savings",'7.  Persistence Report'!$H$27:$H$500,"2015")</f>
        <v>3477653</v>
      </c>
      <c r="F76" s="295">
        <f>SUMIFS('7.  Persistence Report'!AW$27:AW$500,'7.  Persistence Report'!$D$27:$D$500,$B76,'7.  Persistence Report'!$J$27:$J$500,"Current year savings",'7.  Persistence Report'!$H$27:$H$500,"2015")</f>
        <v>3477653</v>
      </c>
      <c r="G76" s="295">
        <f>SUMIFS('7.  Persistence Report'!AX$27:AX$500,'7.  Persistence Report'!$D$27:$D$500,$B76,'7.  Persistence Report'!$J$27:$J$500,"Current year savings",'7.  Persistence Report'!$H$27:$H$500,"2015")</f>
        <v>3477653</v>
      </c>
      <c r="H76" s="295">
        <f>SUMIFS('7.  Persistence Report'!AY$27:AY$500,'7.  Persistence Report'!$D$27:$D$500,$B76,'7.  Persistence Report'!$J$27:$J$500,"Current year savings",'7.  Persistence Report'!$H$27:$H$500,"2015")</f>
        <v>3477653</v>
      </c>
      <c r="I76" s="295">
        <f>SUMIFS('7.  Persistence Report'!AZ$27:AZ$500,'7.  Persistence Report'!$D$27:$D$500,$B76,'7.  Persistence Report'!$J$27:$J$500,"Current year savings",'7.  Persistence Report'!$H$27:$H$500,"2015")</f>
        <v>3477653</v>
      </c>
      <c r="J76" s="295">
        <f>SUMIFS('7.  Persistence Report'!BA$27:BA$500,'7.  Persistence Report'!$D$27:$D$500,$B76,'7.  Persistence Report'!$J$27:$J$500,"Current year savings",'7.  Persistence Report'!$H$27:$H$500,"2015")</f>
        <v>3477653</v>
      </c>
      <c r="K76" s="295">
        <f>SUMIFS('7.  Persistence Report'!BB$27:BB$500,'7.  Persistence Report'!$D$27:$D$500,$B76,'7.  Persistence Report'!$J$27:$J$500,"Current year savings",'7.  Persistence Report'!$H$27:$H$500,"2015")</f>
        <v>3477653</v>
      </c>
      <c r="L76" s="295">
        <f>SUMIFS('7.  Persistence Report'!BC$27:BC$500,'7.  Persistence Report'!$D$27:$D$500,$B76,'7.  Persistence Report'!$J$27:$J$500,"Current year savings",'7.  Persistence Report'!$H$27:$H$500,"2015")</f>
        <v>2951442</v>
      </c>
      <c r="M76" s="295">
        <f>SUMIFS('7.  Persistence Report'!BD$27:BD$500,'7.  Persistence Report'!$D$27:$D$500,$B76,'7.  Persistence Report'!$J$27:$J$500,"Current year savings",'7.  Persistence Report'!$H$27:$H$500,"2015")</f>
        <v>2914969</v>
      </c>
      <c r="N76" s="295">
        <v>12</v>
      </c>
      <c r="O76" s="295">
        <f>SUMIFS('7.  Persistence Report'!P$27:P$500,'7.  Persistence Report'!$D$27:$D$500,$B76,'7.  Persistence Report'!$J$27:$J$500,"Current year savings",'7.  Persistence Report'!$H$27:$H$500,"2015")</f>
        <v>434</v>
      </c>
      <c r="P76" s="295">
        <f>SUMIFS('7.  Persistence Report'!Q$27:Q$500,'7.  Persistence Report'!$D$27:$D$500,$B76,'7.  Persistence Report'!$J$27:$J$500,"Current year savings",'7.  Persistence Report'!$H$27:$H$500,"2015")</f>
        <v>433</v>
      </c>
      <c r="Q76" s="295">
        <f>SUMIFS('7.  Persistence Report'!R$27:R$500,'7.  Persistence Report'!$D$27:$D$500,$B76,'7.  Persistence Report'!$J$27:$J$500,"Current year savings",'7.  Persistence Report'!$H$27:$H$500,"2015")</f>
        <v>433</v>
      </c>
      <c r="R76" s="295">
        <f>SUMIFS('7.  Persistence Report'!S$27:S$500,'7.  Persistence Report'!$D$27:$D$500,$B76,'7.  Persistence Report'!$J$27:$J$500,"Current year savings",'7.  Persistence Report'!$H$27:$H$500,"2015")</f>
        <v>433</v>
      </c>
      <c r="S76" s="295">
        <f>SUMIFS('7.  Persistence Report'!T$27:T$500,'7.  Persistence Report'!$D$27:$D$500,$B76,'7.  Persistence Report'!$J$27:$J$500,"Current year savings",'7.  Persistence Report'!$H$27:$H$500,"2015")</f>
        <v>433</v>
      </c>
      <c r="T76" s="295">
        <f>SUMIFS('7.  Persistence Report'!U$27:U$500,'7.  Persistence Report'!$D$27:$D$500,$B76,'7.  Persistence Report'!$J$27:$J$500,"Current year savings",'7.  Persistence Report'!$H$27:$H$500,"2015")</f>
        <v>433</v>
      </c>
      <c r="U76" s="295">
        <f>SUMIFS('7.  Persistence Report'!V$27:V$500,'7.  Persistence Report'!$D$27:$D$500,$B76,'7.  Persistence Report'!$J$27:$J$500,"Current year savings",'7.  Persistence Report'!$H$27:$H$500,"2015")</f>
        <v>433</v>
      </c>
      <c r="V76" s="295">
        <f>SUMIFS('7.  Persistence Report'!W$27:W$500,'7.  Persistence Report'!$D$27:$D$500,$B76,'7.  Persistence Report'!$J$27:$J$500,"Current year savings",'7.  Persistence Report'!$H$27:$H$500,"2015")</f>
        <v>433</v>
      </c>
      <c r="W76" s="295">
        <f>SUMIFS('7.  Persistence Report'!X$27:X$500,'7.  Persistence Report'!$D$27:$D$500,$B76,'7.  Persistence Report'!$J$27:$J$500,"Current year savings",'7.  Persistence Report'!$H$27:$H$500,"2015")</f>
        <v>325</v>
      </c>
      <c r="X76" s="295">
        <f>SUMIFS('7.  Persistence Report'!Y$27:Y$500,'7.  Persistence Report'!$D$27:$D$500,$B76,'7.  Persistence Report'!$J$27:$J$500,"Current year savings",'7.  Persistence Report'!$H$27:$H$500,"2015")</f>
        <v>316</v>
      </c>
      <c r="Y76" s="410"/>
      <c r="Z76" s="410">
        <v>0.183</v>
      </c>
      <c r="AA76" s="410">
        <v>0.5</v>
      </c>
      <c r="AB76" s="410">
        <v>0.27600000000000002</v>
      </c>
      <c r="AC76" s="410">
        <v>0.04</v>
      </c>
      <c r="AD76" s="410"/>
      <c r="AE76" s="410"/>
      <c r="AF76" s="415"/>
      <c r="AG76" s="415"/>
      <c r="AH76" s="415"/>
      <c r="AI76" s="415"/>
      <c r="AJ76" s="415"/>
      <c r="AK76" s="415"/>
      <c r="AL76" s="415"/>
      <c r="AM76" s="296">
        <f>SUM(Y76:AL76)</f>
        <v>0.99900000000000011</v>
      </c>
    </row>
    <row r="77" spans="1:39" ht="15.5" outlineLevel="1">
      <c r="B77" s="520" t="s">
        <v>267</v>
      </c>
      <c r="C77" s="291" t="s">
        <v>163</v>
      </c>
      <c r="D77" s="295">
        <f>SUMIFS('7.  Persistence Report'!AU$27:AU$500,'7.  Persistence Report'!$D$27:$D$500,$B76,'7.  Persistence Report'!$J$27:$J$500,"Adjustment",'7.  Persistence Report'!$H$27:$H$500,"2015")</f>
        <v>0</v>
      </c>
      <c r="E77" s="295">
        <f>SUMIFS('7.  Persistence Report'!AV$27:AV$500,'7.  Persistence Report'!$D$27:$D$500,$B76,'7.  Persistence Report'!$J$27:$J$500,"Adjustment",'7.  Persistence Report'!$H$27:$H$500,"2015")</f>
        <v>0</v>
      </c>
      <c r="F77" s="295">
        <f>SUMIFS('7.  Persistence Report'!AW$27:AW$500,'7.  Persistence Report'!$D$27:$D$500,$B76,'7.  Persistence Report'!$J$27:$J$500,"Adjustment",'7.  Persistence Report'!$H$27:$H$500,"2015")</f>
        <v>0</v>
      </c>
      <c r="G77" s="295">
        <f>SUMIFS('7.  Persistence Report'!AX$27:AX$500,'7.  Persistence Report'!$D$27:$D$500,$B76,'7.  Persistence Report'!$J$27:$J$500,"Adjustment",'7.  Persistence Report'!$H$27:$H$500,"2015")</f>
        <v>0</v>
      </c>
      <c r="H77" s="295">
        <f>SUMIFS('7.  Persistence Report'!AY$27:AY$500,'7.  Persistence Report'!$D$27:$D$500,$B76,'7.  Persistence Report'!$J$27:$J$500,"Adjustment",'7.  Persistence Report'!$H$27:$H$500,"2015")</f>
        <v>0</v>
      </c>
      <c r="I77" s="295">
        <f>SUMIFS('7.  Persistence Report'!AZ$27:AZ$500,'7.  Persistence Report'!$D$27:$D$500,$B76,'7.  Persistence Report'!$J$27:$J$500,"Adjustment",'7.  Persistence Report'!$H$27:$H$500,"2015")</f>
        <v>0</v>
      </c>
      <c r="J77" s="295">
        <f>SUMIFS('7.  Persistence Report'!BA$27:BA$500,'7.  Persistence Report'!$D$27:$D$500,$B76,'7.  Persistence Report'!$J$27:$J$500,"Adjustment",'7.  Persistence Report'!$H$27:$H$500,"2015")</f>
        <v>0</v>
      </c>
      <c r="K77" s="295">
        <f>SUMIFS('7.  Persistence Report'!BB$27:BB$500,'7.  Persistence Report'!$D$27:$D$500,$B76,'7.  Persistence Report'!$J$27:$J$500,"Adjustment",'7.  Persistence Report'!$H$27:$H$500,"2015")</f>
        <v>0</v>
      </c>
      <c r="L77" s="295">
        <f>SUMIFS('7.  Persistence Report'!BC$27:BC$500,'7.  Persistence Report'!$D$27:$D$500,$B76,'7.  Persistence Report'!$J$27:$J$500,"Adjustment",'7.  Persistence Report'!$H$27:$H$500,"2015")</f>
        <v>0</v>
      </c>
      <c r="M77" s="295">
        <f>SUMIFS('7.  Persistence Report'!BD$27:BD$500,'7.  Persistence Report'!$D$27:$D$500,$B76,'7.  Persistence Report'!$J$27:$J$500,"Adjustment",'7.  Persistence Report'!$H$27:$H$500,"2015")</f>
        <v>0</v>
      </c>
      <c r="N77" s="295">
        <f>N76</f>
        <v>12</v>
      </c>
      <c r="O77" s="295">
        <f>SUMIFS('7.  Persistence Report'!P$27:P$500,'7.  Persistence Report'!$D$27:$D$500,$B76,'7.  Persistence Report'!$J$27:$J$500,"Adjustment",'7.  Persistence Report'!$H$27:$H$500,"2015")</f>
        <v>0</v>
      </c>
      <c r="P77" s="295">
        <f>SUMIFS('7.  Persistence Report'!Q$27:Q$500,'7.  Persistence Report'!$D$27:$D$500,$B76,'7.  Persistence Report'!$J$27:$J$500,"Adjustment",'7.  Persistence Report'!$H$27:$H$500,"2015")</f>
        <v>0</v>
      </c>
      <c r="Q77" s="295">
        <f>SUMIFS('7.  Persistence Report'!R$27:R$500,'7.  Persistence Report'!$D$27:$D$500,$B76,'7.  Persistence Report'!$J$27:$J$500,"Adjustment",'7.  Persistence Report'!$H$27:$H$500,"2015")</f>
        <v>0</v>
      </c>
      <c r="R77" s="295">
        <f>SUMIFS('7.  Persistence Report'!S$27:S$500,'7.  Persistence Report'!$D$27:$D$500,$B76,'7.  Persistence Report'!$J$27:$J$500,"Adjustment",'7.  Persistence Report'!$H$27:$H$500,"2015")</f>
        <v>0</v>
      </c>
      <c r="S77" s="295">
        <f>SUMIFS('7.  Persistence Report'!T$27:T$500,'7.  Persistence Report'!$D$27:$D$500,$B76,'7.  Persistence Report'!$J$27:$J$500,"Adjustment",'7.  Persistence Report'!$H$27:$H$500,"2015")</f>
        <v>0</v>
      </c>
      <c r="T77" s="295">
        <f>SUMIFS('7.  Persistence Report'!U$27:U$500,'7.  Persistence Report'!$D$27:$D$500,$B76,'7.  Persistence Report'!$J$27:$J$500,"Adjustment",'7.  Persistence Report'!$H$27:$H$500,"2015")</f>
        <v>0</v>
      </c>
      <c r="U77" s="295">
        <f>SUMIFS('7.  Persistence Report'!V$27:V$500,'7.  Persistence Report'!$D$27:$D$500,$B76,'7.  Persistence Report'!$J$27:$J$500,"Adjustment",'7.  Persistence Report'!$H$27:$H$500,"2015")</f>
        <v>0</v>
      </c>
      <c r="V77" s="295">
        <f>SUMIFS('7.  Persistence Report'!W$27:W$500,'7.  Persistence Report'!$D$27:$D$500,$B76,'7.  Persistence Report'!$J$27:$J$500,"Adjustment",'7.  Persistence Report'!$H$27:$H$500,"2015")</f>
        <v>0</v>
      </c>
      <c r="W77" s="295">
        <f>SUMIFS('7.  Persistence Report'!X$27:X$500,'7.  Persistence Report'!$D$27:$D$500,$B76,'7.  Persistence Report'!$J$27:$J$500,"Adjustment",'7.  Persistence Report'!$H$27:$H$500,"2015")</f>
        <v>0</v>
      </c>
      <c r="X77" s="295">
        <f>SUMIFS('7.  Persistence Report'!Y$27:Y$500,'7.  Persistence Report'!$D$27:$D$500,$B76,'7.  Persistence Report'!$J$27:$J$500,"Adjustment",'7.  Persistence Report'!$H$27:$H$500,"2015")</f>
        <v>0</v>
      </c>
      <c r="Y77" s="411">
        <f>Y76</f>
        <v>0</v>
      </c>
      <c r="Z77" s="411">
        <f t="shared" ref="Z77:AL77" si="143">Z76</f>
        <v>0.183</v>
      </c>
      <c r="AA77" s="411">
        <f t="shared" si="143"/>
        <v>0.5</v>
      </c>
      <c r="AB77" s="411">
        <f t="shared" si="143"/>
        <v>0.27600000000000002</v>
      </c>
      <c r="AC77" s="411">
        <f t="shared" si="143"/>
        <v>0.04</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5" outlineLevel="1">
      <c r="A80" s="522">
        <v>14</v>
      </c>
      <c r="B80" s="315" t="s">
        <v>108</v>
      </c>
      <c r="C80" s="291" t="s">
        <v>25</v>
      </c>
      <c r="D80" s="295">
        <f>SUMIFS('7.  Persistence Report'!AU$27:AU$500,'7.  Persistence Report'!$D$27:$D$500,$B80,'7.  Persistence Report'!$J$27:$J$500,"Current year savings",'7.  Persistence Report'!$H$27:$H$500,"2015")</f>
        <v>3472200</v>
      </c>
      <c r="E80" s="295">
        <f>SUMIFS('7.  Persistence Report'!AV$27:AV$500,'7.  Persistence Report'!$D$27:$D$500,$B80,'7.  Persistence Report'!$J$27:$J$500,"Current year savings",'7.  Persistence Report'!$H$27:$H$500,"2015")</f>
        <v>3310504</v>
      </c>
      <c r="F80" s="295">
        <f>SUMIFS('7.  Persistence Report'!AW$27:AW$500,'7.  Persistence Report'!$D$27:$D$500,$B80,'7.  Persistence Report'!$J$27:$J$500,"Current year savings",'7.  Persistence Report'!$H$27:$H$500,"2015")</f>
        <v>3283038</v>
      </c>
      <c r="G80" s="295">
        <f>SUMIFS('7.  Persistence Report'!AX$27:AX$500,'7.  Persistence Report'!$D$27:$D$500,$B80,'7.  Persistence Report'!$J$27:$J$500,"Current year savings",'7.  Persistence Report'!$H$27:$H$500,"2015")</f>
        <v>3258041</v>
      </c>
      <c r="H80" s="295">
        <f>SUMIFS('7.  Persistence Report'!AY$27:AY$500,'7.  Persistence Report'!$D$27:$D$500,$B80,'7.  Persistence Report'!$J$27:$J$500,"Current year savings",'7.  Persistence Report'!$H$27:$H$500,"2015")</f>
        <v>3257821</v>
      </c>
      <c r="I80" s="295">
        <f>SUMIFS('7.  Persistence Report'!AZ$27:AZ$500,'7.  Persistence Report'!$D$27:$D$500,$B80,'7.  Persistence Report'!$J$27:$J$500,"Current year savings",'7.  Persistence Report'!$H$27:$H$500,"2015")</f>
        <v>3257821</v>
      </c>
      <c r="J80" s="295">
        <f>SUMIFS('7.  Persistence Report'!BA$27:BA$500,'7.  Persistence Report'!$D$27:$D$500,$B80,'7.  Persistence Report'!$J$27:$J$500,"Current year savings",'7.  Persistence Report'!$H$27:$H$500,"2015")</f>
        <v>3238550</v>
      </c>
      <c r="K80" s="295">
        <f>SUMIFS('7.  Persistence Report'!BB$27:BB$500,'7.  Persistence Report'!$D$27:$D$500,$B80,'7.  Persistence Report'!$J$27:$J$500,"Current year savings",'7.  Persistence Report'!$H$27:$H$500,"2015")</f>
        <v>3237814</v>
      </c>
      <c r="L80" s="295">
        <f>SUMIFS('7.  Persistence Report'!BC$27:BC$500,'7.  Persistence Report'!$D$27:$D$500,$B80,'7.  Persistence Report'!$J$27:$J$500,"Current year savings",'7.  Persistence Report'!$H$27:$H$500,"2015")</f>
        <v>2997737</v>
      </c>
      <c r="M80" s="295">
        <f>SUMIFS('7.  Persistence Report'!BD$27:BD$500,'7.  Persistence Report'!$D$27:$D$500,$B80,'7.  Persistence Report'!$J$27:$J$500,"Current year savings",'7.  Persistence Report'!$H$27:$H$500,"2015")</f>
        <v>2996626</v>
      </c>
      <c r="N80" s="295">
        <v>12</v>
      </c>
      <c r="O80" s="295">
        <f>SUMIFS('7.  Persistence Report'!P$27:P$500,'7.  Persistence Report'!$D$27:$D$500,$B80,'7.  Persistence Report'!$J$27:$J$500,"Current year savings",'7.  Persistence Report'!$H$27:$H$500,"2015")</f>
        <v>1039</v>
      </c>
      <c r="P80" s="295">
        <f>SUMIFS('7.  Persistence Report'!Q$27:Q$500,'7.  Persistence Report'!$D$27:$D$500,$B80,'7.  Persistence Report'!$J$27:$J$500,"Current year savings",'7.  Persistence Report'!$H$27:$H$500,"2015")</f>
        <v>1030</v>
      </c>
      <c r="Q80" s="295">
        <f>SUMIFS('7.  Persistence Report'!R$27:R$500,'7.  Persistence Report'!$D$27:$D$500,$B80,'7.  Persistence Report'!$J$27:$J$500,"Current year savings",'7.  Persistence Report'!$H$27:$H$500,"2015")</f>
        <v>1029</v>
      </c>
      <c r="R80" s="295">
        <f>SUMIFS('7.  Persistence Report'!S$27:S$500,'7.  Persistence Report'!$D$27:$D$500,$B80,'7.  Persistence Report'!$J$27:$J$500,"Current year savings",'7.  Persistence Report'!$H$27:$H$500,"2015")</f>
        <v>1028</v>
      </c>
      <c r="S80" s="295">
        <f>SUMIFS('7.  Persistence Report'!T$27:T$500,'7.  Persistence Report'!$D$27:$D$500,$B80,'7.  Persistence Report'!$J$27:$J$500,"Current year savings",'7.  Persistence Report'!$H$27:$H$500,"2015")</f>
        <v>1028</v>
      </c>
      <c r="T80" s="295">
        <f>SUMIFS('7.  Persistence Report'!U$27:U$500,'7.  Persistence Report'!$D$27:$D$500,$B80,'7.  Persistence Report'!$J$27:$J$500,"Current year savings",'7.  Persistence Report'!$H$27:$H$500,"2015")</f>
        <v>1028</v>
      </c>
      <c r="U80" s="295">
        <f>SUMIFS('7.  Persistence Report'!V$27:V$500,'7.  Persistence Report'!$D$27:$D$500,$B80,'7.  Persistence Report'!$J$27:$J$500,"Current year savings",'7.  Persistence Report'!$H$27:$H$500,"2015")</f>
        <v>1027</v>
      </c>
      <c r="V80" s="295">
        <f>SUMIFS('7.  Persistence Report'!W$27:W$500,'7.  Persistence Report'!$D$27:$D$500,$B80,'7.  Persistence Report'!$J$27:$J$500,"Current year savings",'7.  Persistence Report'!$H$27:$H$500,"2015")</f>
        <v>1027</v>
      </c>
      <c r="W80" s="295">
        <f>SUMIFS('7.  Persistence Report'!X$27:X$500,'7.  Persistence Report'!$D$27:$D$500,$B80,'7.  Persistence Report'!$J$27:$J$500,"Current year savings",'7.  Persistence Report'!$H$27:$H$500,"2015")</f>
        <v>1014</v>
      </c>
      <c r="X80" s="295">
        <f>SUMIFS('7.  Persistence Report'!Y$27:Y$500,'7.  Persistence Report'!$D$27:$D$500,$B80,'7.  Persistence Report'!$J$27:$J$500,"Current year savings",'7.  Persistence Report'!$H$27:$H$500,"2015")</f>
        <v>1013</v>
      </c>
      <c r="Y80" s="410">
        <v>1</v>
      </c>
      <c r="Z80" s="410"/>
      <c r="AA80" s="410"/>
      <c r="AB80" s="410"/>
      <c r="AC80" s="410"/>
      <c r="AD80" s="410"/>
      <c r="AE80" s="410"/>
      <c r="AF80" s="410"/>
      <c r="AG80" s="410"/>
      <c r="AH80" s="410"/>
      <c r="AI80" s="410"/>
      <c r="AJ80" s="410"/>
      <c r="AK80" s="410"/>
      <c r="AL80" s="410"/>
      <c r="AM80" s="296">
        <f>SUM(Y80:AL80)</f>
        <v>1</v>
      </c>
    </row>
    <row r="81" spans="1:40" ht="15.5" outlineLevel="1">
      <c r="B81" s="294" t="s">
        <v>267</v>
      </c>
      <c r="C81" s="291" t="s">
        <v>163</v>
      </c>
      <c r="D81" s="295">
        <f>SUMIFS('7.  Persistence Report'!AU$27:AU$500,'7.  Persistence Report'!$D$27:$D$500,$B80,'7.  Persistence Report'!$J$27:$J$500,"Adjustment",'7.  Persistence Report'!$H$27:$H$500,"2015")</f>
        <v>0</v>
      </c>
      <c r="E81" s="295">
        <f>SUMIFS('7.  Persistence Report'!AV$27:AV$500,'7.  Persistence Report'!$D$27:$D$500,$B80,'7.  Persistence Report'!$J$27:$J$500,"Adjustment",'7.  Persistence Report'!$H$27:$H$500,"2015")</f>
        <v>0</v>
      </c>
      <c r="F81" s="295">
        <f>SUMIFS('7.  Persistence Report'!AW$27:AW$500,'7.  Persistence Report'!$D$27:$D$500,$B80,'7.  Persistence Report'!$J$27:$J$500,"Adjustment",'7.  Persistence Report'!$H$27:$H$500,"2015")</f>
        <v>0</v>
      </c>
      <c r="G81" s="295">
        <f>SUMIFS('7.  Persistence Report'!AX$27:AX$500,'7.  Persistence Report'!$D$27:$D$500,$B80,'7.  Persistence Report'!$J$27:$J$500,"Adjustment",'7.  Persistence Report'!$H$27:$H$500,"2015")</f>
        <v>0</v>
      </c>
      <c r="H81" s="295">
        <f>SUMIFS('7.  Persistence Report'!AY$27:AY$500,'7.  Persistence Report'!$D$27:$D$500,$B80,'7.  Persistence Report'!$J$27:$J$500,"Adjustment",'7.  Persistence Report'!$H$27:$H$500,"2015")</f>
        <v>0</v>
      </c>
      <c r="I81" s="295">
        <f>SUMIFS('7.  Persistence Report'!AZ$27:AZ$500,'7.  Persistence Report'!$D$27:$D$500,$B80,'7.  Persistence Report'!$J$27:$J$500,"Adjustment",'7.  Persistence Report'!$H$27:$H$500,"2015")</f>
        <v>0</v>
      </c>
      <c r="J81" s="295">
        <f>SUMIFS('7.  Persistence Report'!BA$27:BA$500,'7.  Persistence Report'!$D$27:$D$500,$B80,'7.  Persistence Report'!$J$27:$J$500,"Adjustment",'7.  Persistence Report'!$H$27:$H$500,"2015")</f>
        <v>0</v>
      </c>
      <c r="K81" s="295">
        <f>SUMIFS('7.  Persistence Report'!BB$27:BB$500,'7.  Persistence Report'!$D$27:$D$500,$B80,'7.  Persistence Report'!$J$27:$J$500,"Adjustment",'7.  Persistence Report'!$H$27:$H$500,"2015")</f>
        <v>0</v>
      </c>
      <c r="L81" s="295">
        <f>SUMIFS('7.  Persistence Report'!BC$27:BC$500,'7.  Persistence Report'!$D$27:$D$500,$B80,'7.  Persistence Report'!$J$27:$J$500,"Adjustment",'7.  Persistence Report'!$H$27:$H$500,"2015")</f>
        <v>0</v>
      </c>
      <c r="M81" s="295">
        <f>SUMIFS('7.  Persistence Report'!BD$27:BD$500,'7.  Persistence Report'!$D$27:$D$500,$B80,'7.  Persistence Report'!$J$27:$J$500,"Adjustment",'7.  Persistence Report'!$H$27:$H$500,"2015")</f>
        <v>0</v>
      </c>
      <c r="N81" s="295">
        <f>N80</f>
        <v>12</v>
      </c>
      <c r="O81" s="295">
        <f>SUMIFS('7.  Persistence Report'!P$27:P$500,'7.  Persistence Report'!$D$27:$D$500,$B80,'7.  Persistence Report'!$J$27:$J$500,"Adjustment",'7.  Persistence Report'!$H$27:$H$500,"2015")</f>
        <v>0</v>
      </c>
      <c r="P81" s="295">
        <f>SUMIFS('7.  Persistence Report'!Q$27:Q$500,'7.  Persistence Report'!$D$27:$D$500,$B80,'7.  Persistence Report'!$J$27:$J$500,"Adjustment",'7.  Persistence Report'!$H$27:$H$500,"2015")</f>
        <v>0</v>
      </c>
      <c r="Q81" s="295">
        <f>SUMIFS('7.  Persistence Report'!R$27:R$500,'7.  Persistence Report'!$D$27:$D$500,$B80,'7.  Persistence Report'!$J$27:$J$500,"Adjustment",'7.  Persistence Report'!$H$27:$H$500,"2015")</f>
        <v>0</v>
      </c>
      <c r="R81" s="295">
        <f>SUMIFS('7.  Persistence Report'!S$27:S$500,'7.  Persistence Report'!$D$27:$D$500,$B80,'7.  Persistence Report'!$J$27:$J$500,"Adjustment",'7.  Persistence Report'!$H$27:$H$500,"2015")</f>
        <v>0</v>
      </c>
      <c r="S81" s="295">
        <f>SUMIFS('7.  Persistence Report'!T$27:T$500,'7.  Persistence Report'!$D$27:$D$500,$B80,'7.  Persistence Report'!$J$27:$J$500,"Adjustment",'7.  Persistence Report'!$H$27:$H$500,"2015")</f>
        <v>0</v>
      </c>
      <c r="T81" s="295">
        <f>SUMIFS('7.  Persistence Report'!U$27:U$500,'7.  Persistence Report'!$D$27:$D$500,$B80,'7.  Persistence Report'!$J$27:$J$500,"Adjustment",'7.  Persistence Report'!$H$27:$H$500,"2015")</f>
        <v>0</v>
      </c>
      <c r="U81" s="295">
        <f>SUMIFS('7.  Persistence Report'!V$27:V$500,'7.  Persistence Report'!$D$27:$D$500,$B80,'7.  Persistence Report'!$J$27:$J$500,"Adjustment",'7.  Persistence Report'!$H$27:$H$500,"2015")</f>
        <v>0</v>
      </c>
      <c r="V81" s="295">
        <f>SUMIFS('7.  Persistence Report'!W$27:W$500,'7.  Persistence Report'!$D$27:$D$500,$B80,'7.  Persistence Report'!$J$27:$J$500,"Adjustment",'7.  Persistence Report'!$H$27:$H$500,"2015")</f>
        <v>0</v>
      </c>
      <c r="W81" s="295">
        <f>SUMIFS('7.  Persistence Report'!X$27:X$500,'7.  Persistence Report'!$D$27:$D$500,$B80,'7.  Persistence Report'!$J$27:$J$500,"Adjustment",'7.  Persistence Report'!$H$27:$H$500,"2015")</f>
        <v>0</v>
      </c>
      <c r="X81" s="295">
        <f>SUMIFS('7.  Persistence Report'!Y$27:Y$500,'7.  Persistence Report'!$D$27:$D$500,$B80,'7.  Persistence Report'!$J$27:$J$500,"Adjustment",'7.  Persistence Report'!$H$27:$H$500,"2015")</f>
        <v>0</v>
      </c>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5" outlineLevel="1">
      <c r="A83" s="523"/>
      <c r="B83" s="288" t="s">
        <v>489</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5" outlineLevel="1">
      <c r="A84" s="522">
        <v>15</v>
      </c>
      <c r="B84" s="294" t="s">
        <v>494</v>
      </c>
      <c r="C84" s="291" t="s">
        <v>25</v>
      </c>
      <c r="D84" s="295">
        <f>SUMIFS('7.  Persistence Report'!AU$27:AU$500,'7.  Persistence Report'!$D$27:$D$500,$B84,'7.  Persistence Report'!$J$27:$J$500,"Current year savings",'7.  Persistence Report'!$H$27:$H$500,"2015")</f>
        <v>0</v>
      </c>
      <c r="E84" s="295">
        <f>SUMIFS('7.  Persistence Report'!AV$27:AV$500,'7.  Persistence Report'!$D$27:$D$500,$B84,'7.  Persistence Report'!$J$27:$J$500,"Current year savings",'7.  Persistence Report'!$H$27:$H$500,"2015")</f>
        <v>0</v>
      </c>
      <c r="F84" s="295">
        <f>SUMIFS('7.  Persistence Report'!AW$27:AW$500,'7.  Persistence Report'!$D$27:$D$500,$B84,'7.  Persistence Report'!$J$27:$J$500,"Current year savings",'7.  Persistence Report'!$H$27:$H$500,"2015")</f>
        <v>0</v>
      </c>
      <c r="G84" s="295">
        <f>SUMIFS('7.  Persistence Report'!AX$27:AX$500,'7.  Persistence Report'!$D$27:$D$500,$B84,'7.  Persistence Report'!$J$27:$J$500,"Current year savings",'7.  Persistence Report'!$H$27:$H$500,"2015")</f>
        <v>0</v>
      </c>
      <c r="H84" s="295">
        <f>SUMIFS('7.  Persistence Report'!AY$27:AY$500,'7.  Persistence Report'!$D$27:$D$500,$B84,'7.  Persistence Report'!$J$27:$J$500,"Current year savings",'7.  Persistence Report'!$H$27:$H$500,"2015")</f>
        <v>0</v>
      </c>
      <c r="I84" s="295">
        <f>SUMIFS('7.  Persistence Report'!AZ$27:AZ$500,'7.  Persistence Report'!$D$27:$D$500,$B84,'7.  Persistence Report'!$J$27:$J$500,"Current year savings",'7.  Persistence Report'!$H$27:$H$500,"2015")</f>
        <v>0</v>
      </c>
      <c r="J84" s="295">
        <f>SUMIFS('7.  Persistence Report'!BA$27:BA$500,'7.  Persistence Report'!$D$27:$D$500,$B84,'7.  Persistence Report'!$J$27:$J$500,"Current year savings",'7.  Persistence Report'!$H$27:$H$500,"2015")</f>
        <v>0</v>
      </c>
      <c r="K84" s="295">
        <f>SUMIFS('7.  Persistence Report'!BB$27:BB$500,'7.  Persistence Report'!$D$27:$D$500,$B84,'7.  Persistence Report'!$J$27:$J$500,"Current year savings",'7.  Persistence Report'!$H$27:$H$500,"2015")</f>
        <v>0</v>
      </c>
      <c r="L84" s="295">
        <f>SUMIFS('7.  Persistence Report'!BC$27:BC$500,'7.  Persistence Report'!$D$27:$D$500,$B84,'7.  Persistence Report'!$J$27:$J$500,"Current year savings",'7.  Persistence Report'!$H$27:$H$500,"2015")</f>
        <v>0</v>
      </c>
      <c r="M84" s="295">
        <f>SUMIFS('7.  Persistence Report'!BD$27:BD$500,'7.  Persistence Report'!$D$27:$D$500,$B84,'7.  Persistence Report'!$J$27:$J$500,"Current year savings",'7.  Persistence Report'!$H$27:$H$500,"2015")</f>
        <v>0</v>
      </c>
      <c r="N84" s="295">
        <v>0</v>
      </c>
      <c r="O84" s="295">
        <f>SUMIFS('7.  Persistence Report'!P$27:P$500,'7.  Persistence Report'!$D$27:$D$500,$B84,'7.  Persistence Report'!$J$27:$J$500,"Current year savings",'7.  Persistence Report'!$H$27:$H$500,"2015")</f>
        <v>0</v>
      </c>
      <c r="P84" s="295">
        <f>SUMIFS('7.  Persistence Report'!Q$27:Q$500,'7.  Persistence Report'!$D$27:$D$500,$B84,'7.  Persistence Report'!$J$27:$J$500,"Current year savings",'7.  Persistence Report'!$H$27:$H$500,"2015")</f>
        <v>0</v>
      </c>
      <c r="Q84" s="295">
        <f>SUMIFS('7.  Persistence Report'!R$27:R$500,'7.  Persistence Report'!$D$27:$D$500,$B84,'7.  Persistence Report'!$J$27:$J$500,"Current year savings",'7.  Persistence Report'!$H$27:$H$500,"2015")</f>
        <v>0</v>
      </c>
      <c r="R84" s="295">
        <f>SUMIFS('7.  Persistence Report'!S$27:S$500,'7.  Persistence Report'!$D$27:$D$500,$B84,'7.  Persistence Report'!$J$27:$J$500,"Current year savings",'7.  Persistence Report'!$H$27:$H$500,"2015")</f>
        <v>0</v>
      </c>
      <c r="S84" s="295">
        <f>SUMIFS('7.  Persistence Report'!T$27:T$500,'7.  Persistence Report'!$D$27:$D$500,$B84,'7.  Persistence Report'!$J$27:$J$500,"Current year savings",'7.  Persistence Report'!$H$27:$H$500,"2015")</f>
        <v>0</v>
      </c>
      <c r="T84" s="295">
        <f>SUMIFS('7.  Persistence Report'!U$27:U$500,'7.  Persistence Report'!$D$27:$D$500,$B84,'7.  Persistence Report'!$J$27:$J$500,"Current year savings",'7.  Persistence Report'!$H$27:$H$500,"2015")</f>
        <v>0</v>
      </c>
      <c r="U84" s="295">
        <f>SUMIFS('7.  Persistence Report'!V$27:V$500,'7.  Persistence Report'!$D$27:$D$500,$B84,'7.  Persistence Report'!$J$27:$J$500,"Current year savings",'7.  Persistence Report'!$H$27:$H$500,"2015")</f>
        <v>0</v>
      </c>
      <c r="V84" s="295">
        <f>SUMIFS('7.  Persistence Report'!W$27:W$500,'7.  Persistence Report'!$D$27:$D$500,$B84,'7.  Persistence Report'!$J$27:$J$500,"Current year savings",'7.  Persistence Report'!$H$27:$H$500,"2015")</f>
        <v>0</v>
      </c>
      <c r="W84" s="295">
        <f>SUMIFS('7.  Persistence Report'!X$27:X$500,'7.  Persistence Report'!$D$27:$D$500,$B84,'7.  Persistence Report'!$J$27:$J$500,"Current year savings",'7.  Persistence Report'!$H$27:$H$500,"2015")</f>
        <v>0</v>
      </c>
      <c r="X84" s="295">
        <f>SUMIFS('7.  Persistence Report'!Y$27:Y$500,'7.  Persistence Report'!$D$27:$D$500,$B84,'7.  Persistence Report'!$J$27:$J$500,"Current year savings",'7.  Persistence Report'!$H$27:$H$500,"2015")</f>
        <v>0</v>
      </c>
      <c r="Y84" s="410"/>
      <c r="Z84" s="410"/>
      <c r="AA84" s="410"/>
      <c r="AB84" s="410"/>
      <c r="AC84" s="410"/>
      <c r="AD84" s="410"/>
      <c r="AE84" s="410"/>
      <c r="AF84" s="410"/>
      <c r="AG84" s="410"/>
      <c r="AH84" s="410"/>
      <c r="AI84" s="410"/>
      <c r="AJ84" s="410"/>
      <c r="AK84" s="410"/>
      <c r="AL84" s="410"/>
      <c r="AM84" s="296">
        <f>SUM(Y84:AL84)</f>
        <v>0</v>
      </c>
    </row>
    <row r="85" spans="1:40" ht="15.5" outlineLevel="1">
      <c r="B85" s="294" t="s">
        <v>267</v>
      </c>
      <c r="C85" s="291" t="s">
        <v>163</v>
      </c>
      <c r="D85" s="295">
        <f>SUMIFS('7.  Persistence Report'!AU$27:AU$500,'7.  Persistence Report'!$D$27:$D$500,$B84,'7.  Persistence Report'!$J$27:$J$500,"Adjustment",'7.  Persistence Report'!$H$27:$H$500,"2015")</f>
        <v>0</v>
      </c>
      <c r="E85" s="295">
        <f>SUMIFS('7.  Persistence Report'!AV$27:AV$500,'7.  Persistence Report'!$D$27:$D$500,$B84,'7.  Persistence Report'!$J$27:$J$500,"Adjustment",'7.  Persistence Report'!$H$27:$H$500,"2015")</f>
        <v>0</v>
      </c>
      <c r="F85" s="295">
        <f>SUMIFS('7.  Persistence Report'!AW$27:AW$500,'7.  Persistence Report'!$D$27:$D$500,$B84,'7.  Persistence Report'!$J$27:$J$500,"Adjustment",'7.  Persistence Report'!$H$27:$H$500,"2015")</f>
        <v>0</v>
      </c>
      <c r="G85" s="295">
        <f>SUMIFS('7.  Persistence Report'!AX$27:AX$500,'7.  Persistence Report'!$D$27:$D$500,$B84,'7.  Persistence Report'!$J$27:$J$500,"Adjustment",'7.  Persistence Report'!$H$27:$H$500,"2015")</f>
        <v>0</v>
      </c>
      <c r="H85" s="295">
        <f>SUMIFS('7.  Persistence Report'!AY$27:AY$500,'7.  Persistence Report'!$D$27:$D$500,$B84,'7.  Persistence Report'!$J$27:$J$500,"Adjustment",'7.  Persistence Report'!$H$27:$H$500,"2015")</f>
        <v>0</v>
      </c>
      <c r="I85" s="295">
        <f>SUMIFS('7.  Persistence Report'!AZ$27:AZ$500,'7.  Persistence Report'!$D$27:$D$500,$B84,'7.  Persistence Report'!$J$27:$J$500,"Adjustment",'7.  Persistence Report'!$H$27:$H$500,"2015")</f>
        <v>0</v>
      </c>
      <c r="J85" s="295">
        <f>SUMIFS('7.  Persistence Report'!BA$27:BA$500,'7.  Persistence Report'!$D$27:$D$500,$B84,'7.  Persistence Report'!$J$27:$J$500,"Adjustment",'7.  Persistence Report'!$H$27:$H$500,"2015")</f>
        <v>0</v>
      </c>
      <c r="K85" s="295">
        <f>SUMIFS('7.  Persistence Report'!BB$27:BB$500,'7.  Persistence Report'!$D$27:$D$500,$B84,'7.  Persistence Report'!$J$27:$J$500,"Adjustment",'7.  Persistence Report'!$H$27:$H$500,"2015")</f>
        <v>0</v>
      </c>
      <c r="L85" s="295">
        <f>SUMIFS('7.  Persistence Report'!BC$27:BC$500,'7.  Persistence Report'!$D$27:$D$500,$B84,'7.  Persistence Report'!$J$27:$J$500,"Adjustment",'7.  Persistence Report'!$H$27:$H$500,"2015")</f>
        <v>0</v>
      </c>
      <c r="M85" s="295">
        <f>SUMIFS('7.  Persistence Report'!BD$27:BD$500,'7.  Persistence Report'!$D$27:$D$500,$B84,'7.  Persistence Report'!$J$27:$J$500,"Adjustment",'7.  Persistence Report'!$H$27:$H$500,"2015")</f>
        <v>0</v>
      </c>
      <c r="N85" s="295">
        <f>N84</f>
        <v>0</v>
      </c>
      <c r="O85" s="295">
        <f>SUMIFS('7.  Persistence Report'!P$27:P$500,'7.  Persistence Report'!$D$27:$D$500,$B84,'7.  Persistence Report'!$J$27:$J$500,"Adjustment",'7.  Persistence Report'!$H$27:$H$500,"2015")</f>
        <v>0</v>
      </c>
      <c r="P85" s="295">
        <f>SUMIFS('7.  Persistence Report'!Q$27:Q$500,'7.  Persistence Report'!$D$27:$D$500,$B84,'7.  Persistence Report'!$J$27:$J$500,"Adjustment",'7.  Persistence Report'!$H$27:$H$500,"2015")</f>
        <v>0</v>
      </c>
      <c r="Q85" s="295">
        <f>SUMIFS('7.  Persistence Report'!R$27:R$500,'7.  Persistence Report'!$D$27:$D$500,$B84,'7.  Persistence Report'!$J$27:$J$500,"Adjustment",'7.  Persistence Report'!$H$27:$H$500,"2015")</f>
        <v>0</v>
      </c>
      <c r="R85" s="295">
        <f>SUMIFS('7.  Persistence Report'!S$27:S$500,'7.  Persistence Report'!$D$27:$D$500,$B84,'7.  Persistence Report'!$J$27:$J$500,"Adjustment",'7.  Persistence Report'!$H$27:$H$500,"2015")</f>
        <v>0</v>
      </c>
      <c r="S85" s="295">
        <f>SUMIFS('7.  Persistence Report'!T$27:T$500,'7.  Persistence Report'!$D$27:$D$500,$B84,'7.  Persistence Report'!$J$27:$J$500,"Adjustment",'7.  Persistence Report'!$H$27:$H$500,"2015")</f>
        <v>0</v>
      </c>
      <c r="T85" s="295">
        <f>SUMIFS('7.  Persistence Report'!U$27:U$500,'7.  Persistence Report'!$D$27:$D$500,$B84,'7.  Persistence Report'!$J$27:$J$500,"Adjustment",'7.  Persistence Report'!$H$27:$H$500,"2015")</f>
        <v>0</v>
      </c>
      <c r="U85" s="295">
        <f>SUMIFS('7.  Persistence Report'!V$27:V$500,'7.  Persistence Report'!$D$27:$D$500,$B84,'7.  Persistence Report'!$J$27:$J$500,"Adjustment",'7.  Persistence Report'!$H$27:$H$500,"2015")</f>
        <v>0</v>
      </c>
      <c r="V85" s="295">
        <f>SUMIFS('7.  Persistence Report'!W$27:W$500,'7.  Persistence Report'!$D$27:$D$500,$B84,'7.  Persistence Report'!$J$27:$J$500,"Adjustment",'7.  Persistence Report'!$H$27:$H$500,"2015")</f>
        <v>0</v>
      </c>
      <c r="W85" s="295">
        <f>SUMIFS('7.  Persistence Report'!X$27:X$500,'7.  Persistence Report'!$D$27:$D$500,$B84,'7.  Persistence Report'!$J$27:$J$500,"Adjustment",'7.  Persistence Report'!$H$27:$H$500,"2015")</f>
        <v>0</v>
      </c>
      <c r="X85" s="295">
        <f>SUMIFS('7.  Persistence Report'!Y$27:Y$500,'7.  Persistence Report'!$D$27:$D$500,$B84,'7.  Persistence Report'!$J$27:$J$500,"Adjustment",'7.  Persistence Report'!$H$27:$H$500,"2015")</f>
        <v>0</v>
      </c>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5" outlineLevel="1">
      <c r="A87" s="522">
        <v>16</v>
      </c>
      <c r="B87" s="324" t="s">
        <v>490</v>
      </c>
      <c r="C87" s="291" t="s">
        <v>25</v>
      </c>
      <c r="D87" s="295">
        <f>SUMIFS('7.  Persistence Report'!AU$27:AU$500,'7.  Persistence Report'!$D$27:$D$500,$B87,'7.  Persistence Report'!$J$27:$J$500,"Current year savings",'7.  Persistence Report'!$H$27:$H$500,"2015")</f>
        <v>0</v>
      </c>
      <c r="E87" s="295">
        <f>SUMIFS('7.  Persistence Report'!AV$27:AV$500,'7.  Persistence Report'!$D$27:$D$500,$B87,'7.  Persistence Report'!$J$27:$J$500,"Current year savings",'7.  Persistence Report'!$H$27:$H$500,"2015")</f>
        <v>0</v>
      </c>
      <c r="F87" s="295">
        <f>SUMIFS('7.  Persistence Report'!AW$27:AW$500,'7.  Persistence Report'!$D$27:$D$500,$B87,'7.  Persistence Report'!$J$27:$J$500,"Current year savings",'7.  Persistence Report'!$H$27:$H$500,"2015")</f>
        <v>0</v>
      </c>
      <c r="G87" s="295">
        <f>SUMIFS('7.  Persistence Report'!AX$27:AX$500,'7.  Persistence Report'!$D$27:$D$500,$B87,'7.  Persistence Report'!$J$27:$J$500,"Current year savings",'7.  Persistence Report'!$H$27:$H$500,"2015")</f>
        <v>0</v>
      </c>
      <c r="H87" s="295">
        <f>SUMIFS('7.  Persistence Report'!AY$27:AY$500,'7.  Persistence Report'!$D$27:$D$500,$B87,'7.  Persistence Report'!$J$27:$J$500,"Current year savings",'7.  Persistence Report'!$H$27:$H$500,"2015")</f>
        <v>0</v>
      </c>
      <c r="I87" s="295">
        <f>SUMIFS('7.  Persistence Report'!AZ$27:AZ$500,'7.  Persistence Report'!$D$27:$D$500,$B87,'7.  Persistence Report'!$J$27:$J$500,"Current year savings",'7.  Persistence Report'!$H$27:$H$500,"2015")</f>
        <v>0</v>
      </c>
      <c r="J87" s="295">
        <f>SUMIFS('7.  Persistence Report'!BA$27:BA$500,'7.  Persistence Report'!$D$27:$D$500,$B87,'7.  Persistence Report'!$J$27:$J$500,"Current year savings",'7.  Persistence Report'!$H$27:$H$500,"2015")</f>
        <v>0</v>
      </c>
      <c r="K87" s="295">
        <f>SUMIFS('7.  Persistence Report'!BB$27:BB$500,'7.  Persistence Report'!$D$27:$D$500,$B87,'7.  Persistence Report'!$J$27:$J$500,"Current year savings",'7.  Persistence Report'!$H$27:$H$500,"2015")</f>
        <v>0</v>
      </c>
      <c r="L87" s="295">
        <f>SUMIFS('7.  Persistence Report'!BC$27:BC$500,'7.  Persistence Report'!$D$27:$D$500,$B87,'7.  Persistence Report'!$J$27:$J$500,"Current year savings",'7.  Persistence Report'!$H$27:$H$500,"2015")</f>
        <v>0</v>
      </c>
      <c r="M87" s="295">
        <f>SUMIFS('7.  Persistence Report'!BD$27:BD$500,'7.  Persistence Report'!$D$27:$D$500,$B87,'7.  Persistence Report'!$J$27:$J$500,"Current year savings",'7.  Persistence Report'!$H$27:$H$500,"2015")</f>
        <v>0</v>
      </c>
      <c r="N87" s="295">
        <v>0</v>
      </c>
      <c r="O87" s="295">
        <f>SUMIFS('7.  Persistence Report'!P$27:P$500,'7.  Persistence Report'!$D$27:$D$500,$B87,'7.  Persistence Report'!$J$27:$J$500,"Current year savings",'7.  Persistence Report'!$H$27:$H$500,"2015")</f>
        <v>0</v>
      </c>
      <c r="P87" s="295">
        <f>SUMIFS('7.  Persistence Report'!Q$27:Q$500,'7.  Persistence Report'!$D$27:$D$500,$B87,'7.  Persistence Report'!$J$27:$J$500,"Current year savings",'7.  Persistence Report'!$H$27:$H$500,"2015")</f>
        <v>0</v>
      </c>
      <c r="Q87" s="295">
        <f>SUMIFS('7.  Persistence Report'!R$27:R$500,'7.  Persistence Report'!$D$27:$D$500,$B87,'7.  Persistence Report'!$J$27:$J$500,"Current year savings",'7.  Persistence Report'!$H$27:$H$500,"2015")</f>
        <v>0</v>
      </c>
      <c r="R87" s="295">
        <f>SUMIFS('7.  Persistence Report'!S$27:S$500,'7.  Persistence Report'!$D$27:$D$500,$B87,'7.  Persistence Report'!$J$27:$J$500,"Current year savings",'7.  Persistence Report'!$H$27:$H$500,"2015")</f>
        <v>0</v>
      </c>
      <c r="S87" s="295">
        <f>SUMIFS('7.  Persistence Report'!T$27:T$500,'7.  Persistence Report'!$D$27:$D$500,$B87,'7.  Persistence Report'!$J$27:$J$500,"Current year savings",'7.  Persistence Report'!$H$27:$H$500,"2015")</f>
        <v>0</v>
      </c>
      <c r="T87" s="295">
        <f>SUMIFS('7.  Persistence Report'!U$27:U$500,'7.  Persistence Report'!$D$27:$D$500,$B87,'7.  Persistence Report'!$J$27:$J$500,"Current year savings",'7.  Persistence Report'!$H$27:$H$500,"2015")</f>
        <v>0</v>
      </c>
      <c r="U87" s="295">
        <f>SUMIFS('7.  Persistence Report'!V$27:V$500,'7.  Persistence Report'!$D$27:$D$500,$B87,'7.  Persistence Report'!$J$27:$J$500,"Current year savings",'7.  Persistence Report'!$H$27:$H$500,"2015")</f>
        <v>0</v>
      </c>
      <c r="V87" s="295">
        <f>SUMIFS('7.  Persistence Report'!W$27:W$500,'7.  Persistence Report'!$D$27:$D$500,$B87,'7.  Persistence Report'!$J$27:$J$500,"Current year savings",'7.  Persistence Report'!$H$27:$H$500,"2015")</f>
        <v>0</v>
      </c>
      <c r="W87" s="295">
        <f>SUMIFS('7.  Persistence Report'!X$27:X$500,'7.  Persistence Report'!$D$27:$D$500,$B87,'7.  Persistence Report'!$J$27:$J$500,"Current year savings",'7.  Persistence Report'!$H$27:$H$500,"2015")</f>
        <v>0</v>
      </c>
      <c r="X87" s="295">
        <f>SUMIFS('7.  Persistence Report'!Y$27:Y$500,'7.  Persistence Report'!$D$27:$D$500,$B87,'7.  Persistence Report'!$J$27:$J$500,"Current year savings",'7.  Persistence Report'!$H$27:$H$500,"2015")</f>
        <v>0</v>
      </c>
      <c r="Y87" s="410"/>
      <c r="Z87" s="410"/>
      <c r="AA87" s="410"/>
      <c r="AB87" s="410"/>
      <c r="AC87" s="410"/>
      <c r="AD87" s="410"/>
      <c r="AE87" s="410"/>
      <c r="AF87" s="410"/>
      <c r="AG87" s="410"/>
      <c r="AH87" s="410"/>
      <c r="AI87" s="410"/>
      <c r="AJ87" s="410"/>
      <c r="AK87" s="410"/>
      <c r="AL87" s="410"/>
      <c r="AM87" s="296">
        <f>SUM(Y87:AL87)</f>
        <v>0</v>
      </c>
    </row>
    <row r="88" spans="1:40" s="283" customFormat="1" ht="15.5" outlineLevel="1">
      <c r="A88" s="522"/>
      <c r="B88" s="324" t="s">
        <v>267</v>
      </c>
      <c r="C88" s="291" t="s">
        <v>163</v>
      </c>
      <c r="D88" s="295">
        <f>SUMIFS('7.  Persistence Report'!AU$27:AU$500,'7.  Persistence Report'!$D$27:$D$500,$B87,'7.  Persistence Report'!$J$27:$J$500,"Adjustment",'7.  Persistence Report'!$H$27:$H$500,"2015")</f>
        <v>0</v>
      </c>
      <c r="E88" s="295">
        <f>SUMIFS('7.  Persistence Report'!AV$27:AV$500,'7.  Persistence Report'!$D$27:$D$500,$B87,'7.  Persistence Report'!$J$27:$J$500,"Adjustment",'7.  Persistence Report'!$H$27:$H$500,"2015")</f>
        <v>0</v>
      </c>
      <c r="F88" s="295">
        <f>SUMIFS('7.  Persistence Report'!AW$27:AW$500,'7.  Persistence Report'!$D$27:$D$500,$B87,'7.  Persistence Report'!$J$27:$J$500,"Adjustment",'7.  Persistence Report'!$H$27:$H$500,"2015")</f>
        <v>0</v>
      </c>
      <c r="G88" s="295">
        <f>SUMIFS('7.  Persistence Report'!AX$27:AX$500,'7.  Persistence Report'!$D$27:$D$500,$B87,'7.  Persistence Report'!$J$27:$J$500,"Adjustment",'7.  Persistence Report'!$H$27:$H$500,"2015")</f>
        <v>0</v>
      </c>
      <c r="H88" s="295">
        <f>SUMIFS('7.  Persistence Report'!AY$27:AY$500,'7.  Persistence Report'!$D$27:$D$500,$B87,'7.  Persistence Report'!$J$27:$J$500,"Adjustment",'7.  Persistence Report'!$H$27:$H$500,"2015")</f>
        <v>0</v>
      </c>
      <c r="I88" s="295">
        <f>SUMIFS('7.  Persistence Report'!AZ$27:AZ$500,'7.  Persistence Report'!$D$27:$D$500,$B87,'7.  Persistence Report'!$J$27:$J$500,"Adjustment",'7.  Persistence Report'!$H$27:$H$500,"2015")</f>
        <v>0</v>
      </c>
      <c r="J88" s="295">
        <f>SUMIFS('7.  Persistence Report'!BA$27:BA$500,'7.  Persistence Report'!$D$27:$D$500,$B87,'7.  Persistence Report'!$J$27:$J$500,"Adjustment",'7.  Persistence Report'!$H$27:$H$500,"2015")</f>
        <v>0</v>
      </c>
      <c r="K88" s="295">
        <f>SUMIFS('7.  Persistence Report'!BB$27:BB$500,'7.  Persistence Report'!$D$27:$D$500,$B87,'7.  Persistence Report'!$J$27:$J$500,"Adjustment",'7.  Persistence Report'!$H$27:$H$500,"2015")</f>
        <v>0</v>
      </c>
      <c r="L88" s="295">
        <f>SUMIFS('7.  Persistence Report'!BC$27:BC$500,'7.  Persistence Report'!$D$27:$D$500,$B87,'7.  Persistence Report'!$J$27:$J$500,"Adjustment",'7.  Persistence Report'!$H$27:$H$500,"2015")</f>
        <v>0</v>
      </c>
      <c r="M88" s="295">
        <f>SUMIFS('7.  Persistence Report'!BD$27:BD$500,'7.  Persistence Report'!$D$27:$D$500,$B87,'7.  Persistence Report'!$J$27:$J$500,"Adjustment",'7.  Persistence Report'!$H$27:$H$500,"2015")</f>
        <v>0</v>
      </c>
      <c r="N88" s="295">
        <f>N87</f>
        <v>0</v>
      </c>
      <c r="O88" s="295">
        <f>SUMIFS('7.  Persistence Report'!P$27:P$500,'7.  Persistence Report'!$D$27:$D$500,$B87,'7.  Persistence Report'!$J$27:$J$500,"Adjustment",'7.  Persistence Report'!$H$27:$H$500,"2015")</f>
        <v>0</v>
      </c>
      <c r="P88" s="295">
        <f>SUMIFS('7.  Persistence Report'!Q$27:Q$500,'7.  Persistence Report'!$D$27:$D$500,$B87,'7.  Persistence Report'!$J$27:$J$500,"Adjustment",'7.  Persistence Report'!$H$27:$H$500,"2015")</f>
        <v>0</v>
      </c>
      <c r="Q88" s="295">
        <f>SUMIFS('7.  Persistence Report'!R$27:R$500,'7.  Persistence Report'!$D$27:$D$500,$B87,'7.  Persistence Report'!$J$27:$J$500,"Adjustment",'7.  Persistence Report'!$H$27:$H$500,"2015")</f>
        <v>0</v>
      </c>
      <c r="R88" s="295">
        <f>SUMIFS('7.  Persistence Report'!S$27:S$500,'7.  Persistence Report'!$D$27:$D$500,$B87,'7.  Persistence Report'!$J$27:$J$500,"Adjustment",'7.  Persistence Report'!$H$27:$H$500,"2015")</f>
        <v>0</v>
      </c>
      <c r="S88" s="295">
        <f>SUMIFS('7.  Persistence Report'!T$27:T$500,'7.  Persistence Report'!$D$27:$D$500,$B87,'7.  Persistence Report'!$J$27:$J$500,"Adjustment",'7.  Persistence Report'!$H$27:$H$500,"2015")</f>
        <v>0</v>
      </c>
      <c r="T88" s="295">
        <f>SUMIFS('7.  Persistence Report'!U$27:U$500,'7.  Persistence Report'!$D$27:$D$500,$B87,'7.  Persistence Report'!$J$27:$J$500,"Adjustment",'7.  Persistence Report'!$H$27:$H$500,"2015")</f>
        <v>0</v>
      </c>
      <c r="U88" s="295">
        <f>SUMIFS('7.  Persistence Report'!V$27:V$500,'7.  Persistence Report'!$D$27:$D$500,$B87,'7.  Persistence Report'!$J$27:$J$500,"Adjustment",'7.  Persistence Report'!$H$27:$H$500,"2015")</f>
        <v>0</v>
      </c>
      <c r="V88" s="295">
        <f>SUMIFS('7.  Persistence Report'!W$27:W$500,'7.  Persistence Report'!$D$27:$D$500,$B87,'7.  Persistence Report'!$J$27:$J$500,"Adjustment",'7.  Persistence Report'!$H$27:$H$500,"2015")</f>
        <v>0</v>
      </c>
      <c r="W88" s="295">
        <f>SUMIFS('7.  Persistence Report'!X$27:X$500,'7.  Persistence Report'!$D$27:$D$500,$B87,'7.  Persistence Report'!$J$27:$J$500,"Adjustment",'7.  Persistence Report'!$H$27:$H$500,"2015")</f>
        <v>0</v>
      </c>
      <c r="X88" s="295">
        <f>SUMIFS('7.  Persistence Report'!Y$27:Y$500,'7.  Persistence Report'!$D$27:$D$500,$B87,'7.  Persistence Report'!$J$27:$J$500,"Adjustment",'7.  Persistence Report'!$H$27:$H$500,"2015")</f>
        <v>0</v>
      </c>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5" outlineLevel="1">
      <c r="B90" s="519" t="s">
        <v>495</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5" outlineLevel="1">
      <c r="A91" s="522">
        <v>17</v>
      </c>
      <c r="B91" s="520" t="s">
        <v>112</v>
      </c>
      <c r="C91" s="291" t="s">
        <v>25</v>
      </c>
      <c r="D91" s="295">
        <f>SUMIFS('7.  Persistence Report'!AU$27:AU$500,'7.  Persistence Report'!$D$27:$D$500,$B91,'7.  Persistence Report'!$J$27:$J$500,"Current year savings",'7.  Persistence Report'!$H$27:$H$500,"2015")</f>
        <v>0</v>
      </c>
      <c r="E91" s="295">
        <f>SUMIFS('7.  Persistence Report'!AV$27:AV$500,'7.  Persistence Report'!$D$27:$D$500,$B91,'7.  Persistence Report'!$J$27:$J$500,"Current year savings",'7.  Persistence Report'!$H$27:$H$500,"2015")</f>
        <v>0</v>
      </c>
      <c r="F91" s="295">
        <f>SUMIFS('7.  Persistence Report'!AW$27:AW$500,'7.  Persistence Report'!$D$27:$D$500,$B91,'7.  Persistence Report'!$J$27:$J$500,"Current year savings",'7.  Persistence Report'!$H$27:$H$500,"2015")</f>
        <v>0</v>
      </c>
      <c r="G91" s="295">
        <f>SUMIFS('7.  Persistence Report'!AX$27:AX$500,'7.  Persistence Report'!$D$27:$D$500,$B91,'7.  Persistence Report'!$J$27:$J$500,"Current year savings",'7.  Persistence Report'!$H$27:$H$500,"2015")</f>
        <v>0</v>
      </c>
      <c r="H91" s="295">
        <f>SUMIFS('7.  Persistence Report'!AY$27:AY$500,'7.  Persistence Report'!$D$27:$D$500,$B91,'7.  Persistence Report'!$J$27:$J$500,"Current year savings",'7.  Persistence Report'!$H$27:$H$500,"2015")</f>
        <v>0</v>
      </c>
      <c r="I91" s="295">
        <f>SUMIFS('7.  Persistence Report'!AZ$27:AZ$500,'7.  Persistence Report'!$D$27:$D$500,$B91,'7.  Persistence Report'!$J$27:$J$500,"Current year savings",'7.  Persistence Report'!$H$27:$H$500,"2015")</f>
        <v>0</v>
      </c>
      <c r="J91" s="295">
        <f>SUMIFS('7.  Persistence Report'!BA$27:BA$500,'7.  Persistence Report'!$D$27:$D$500,$B91,'7.  Persistence Report'!$J$27:$J$500,"Current year savings",'7.  Persistence Report'!$H$27:$H$500,"2015")</f>
        <v>0</v>
      </c>
      <c r="K91" s="295">
        <f>SUMIFS('7.  Persistence Report'!BB$27:BB$500,'7.  Persistence Report'!$D$27:$D$500,$B91,'7.  Persistence Report'!$J$27:$J$500,"Current year savings",'7.  Persistence Report'!$H$27:$H$500,"2015")</f>
        <v>0</v>
      </c>
      <c r="L91" s="295">
        <f>SUMIFS('7.  Persistence Report'!BC$27:BC$500,'7.  Persistence Report'!$D$27:$D$500,$B91,'7.  Persistence Report'!$J$27:$J$500,"Current year savings",'7.  Persistence Report'!$H$27:$H$500,"2015")</f>
        <v>0</v>
      </c>
      <c r="M91" s="295">
        <f>SUMIFS('7.  Persistence Report'!BD$27:BD$500,'7.  Persistence Report'!$D$27:$D$500,$B91,'7.  Persistence Report'!$J$27:$J$500,"Current year savings",'7.  Persistence Report'!$H$27:$H$500,"2015")</f>
        <v>0</v>
      </c>
      <c r="N91" s="295">
        <v>12</v>
      </c>
      <c r="O91" s="295">
        <f>SUMIFS('7.  Persistence Report'!P$27:P$500,'7.  Persistence Report'!$D$27:$D$500,$B91,'7.  Persistence Report'!$J$27:$J$500,"Current year savings",'7.  Persistence Report'!$H$27:$H$500,"2015")</f>
        <v>0</v>
      </c>
      <c r="P91" s="295">
        <f>SUMIFS('7.  Persistence Report'!Q$27:Q$500,'7.  Persistence Report'!$D$27:$D$500,$B91,'7.  Persistence Report'!$J$27:$J$500,"Current year savings",'7.  Persistence Report'!$H$27:$H$500,"2015")</f>
        <v>0</v>
      </c>
      <c r="Q91" s="295">
        <f>SUMIFS('7.  Persistence Report'!R$27:R$500,'7.  Persistence Report'!$D$27:$D$500,$B91,'7.  Persistence Report'!$J$27:$J$500,"Current year savings",'7.  Persistence Report'!$H$27:$H$500,"2015")</f>
        <v>0</v>
      </c>
      <c r="R91" s="295">
        <f>SUMIFS('7.  Persistence Report'!S$27:S$500,'7.  Persistence Report'!$D$27:$D$500,$B91,'7.  Persistence Report'!$J$27:$J$500,"Current year savings",'7.  Persistence Report'!$H$27:$H$500,"2015")</f>
        <v>0</v>
      </c>
      <c r="S91" s="295">
        <f>SUMIFS('7.  Persistence Report'!T$27:T$500,'7.  Persistence Report'!$D$27:$D$500,$B91,'7.  Persistence Report'!$J$27:$J$500,"Current year savings",'7.  Persistence Report'!$H$27:$H$500,"2015")</f>
        <v>0</v>
      </c>
      <c r="T91" s="295">
        <f>SUMIFS('7.  Persistence Report'!U$27:U$500,'7.  Persistence Report'!$D$27:$D$500,$B91,'7.  Persistence Report'!$J$27:$J$500,"Current year savings",'7.  Persistence Report'!$H$27:$H$500,"2015")</f>
        <v>0</v>
      </c>
      <c r="U91" s="295">
        <f>SUMIFS('7.  Persistence Report'!V$27:V$500,'7.  Persistence Report'!$D$27:$D$500,$B91,'7.  Persistence Report'!$J$27:$J$500,"Current year savings",'7.  Persistence Report'!$H$27:$H$500,"2015")</f>
        <v>0</v>
      </c>
      <c r="V91" s="295">
        <f>SUMIFS('7.  Persistence Report'!W$27:W$500,'7.  Persistence Report'!$D$27:$D$500,$B91,'7.  Persistence Report'!$J$27:$J$500,"Current year savings",'7.  Persistence Report'!$H$27:$H$500,"2015")</f>
        <v>0</v>
      </c>
      <c r="W91" s="295">
        <f>SUMIFS('7.  Persistence Report'!X$27:X$500,'7.  Persistence Report'!$D$27:$D$500,$B91,'7.  Persistence Report'!$J$27:$J$500,"Current year savings",'7.  Persistence Report'!$H$27:$H$500,"2015")</f>
        <v>0</v>
      </c>
      <c r="X91" s="295">
        <f>SUMIFS('7.  Persistence Report'!Y$27:Y$500,'7.  Persistence Report'!$D$27:$D$500,$B91,'7.  Persistence Report'!$J$27:$J$500,"Current year savings",'7.  Persistence Report'!$H$27:$H$500,"2015")</f>
        <v>0</v>
      </c>
      <c r="Y91" s="426"/>
      <c r="Z91" s="410"/>
      <c r="AA91" s="410"/>
      <c r="AB91" s="410"/>
      <c r="AC91" s="410"/>
      <c r="AD91" s="410"/>
      <c r="AE91" s="410"/>
      <c r="AF91" s="415"/>
      <c r="AG91" s="415"/>
      <c r="AH91" s="415"/>
      <c r="AI91" s="415"/>
      <c r="AJ91" s="415"/>
      <c r="AK91" s="415"/>
      <c r="AL91" s="415"/>
      <c r="AM91" s="296">
        <f>SUM(Y91:AL91)</f>
        <v>0</v>
      </c>
    </row>
    <row r="92" spans="1:40" ht="15.5" outlineLevel="1">
      <c r="B92" s="294" t="s">
        <v>267</v>
      </c>
      <c r="C92" s="291" t="s">
        <v>163</v>
      </c>
      <c r="D92" s="295">
        <f>SUMIFS('7.  Persistence Report'!AU$27:AU$500,'7.  Persistence Report'!$D$27:$D$500,$B91,'7.  Persistence Report'!$J$27:$J$500,"Adjustment",'7.  Persistence Report'!$H$27:$H$500,"2015")</f>
        <v>0</v>
      </c>
      <c r="E92" s="295">
        <f>SUMIFS('7.  Persistence Report'!AV$27:AV$500,'7.  Persistence Report'!$D$27:$D$500,$B91,'7.  Persistence Report'!$J$27:$J$500,"Adjustment",'7.  Persistence Report'!$H$27:$H$500,"2015")</f>
        <v>0</v>
      </c>
      <c r="F92" s="295">
        <f>SUMIFS('7.  Persistence Report'!AW$27:AW$500,'7.  Persistence Report'!$D$27:$D$500,$B91,'7.  Persistence Report'!$J$27:$J$500,"Adjustment",'7.  Persistence Report'!$H$27:$H$500,"2015")</f>
        <v>0</v>
      </c>
      <c r="G92" s="295">
        <f>SUMIFS('7.  Persistence Report'!AX$27:AX$500,'7.  Persistence Report'!$D$27:$D$500,$B91,'7.  Persistence Report'!$J$27:$J$500,"Adjustment",'7.  Persistence Report'!$H$27:$H$500,"2015")</f>
        <v>0</v>
      </c>
      <c r="H92" s="295">
        <f>SUMIFS('7.  Persistence Report'!AY$27:AY$500,'7.  Persistence Report'!$D$27:$D$500,$B91,'7.  Persistence Report'!$J$27:$J$500,"Adjustment",'7.  Persistence Report'!$H$27:$H$500,"2015")</f>
        <v>0</v>
      </c>
      <c r="I92" s="295">
        <f>SUMIFS('7.  Persistence Report'!AZ$27:AZ$500,'7.  Persistence Report'!$D$27:$D$500,$B91,'7.  Persistence Report'!$J$27:$J$500,"Adjustment",'7.  Persistence Report'!$H$27:$H$500,"2015")</f>
        <v>0</v>
      </c>
      <c r="J92" s="295">
        <f>SUMIFS('7.  Persistence Report'!BA$27:BA$500,'7.  Persistence Report'!$D$27:$D$500,$B91,'7.  Persistence Report'!$J$27:$J$500,"Adjustment",'7.  Persistence Report'!$H$27:$H$500,"2015")</f>
        <v>0</v>
      </c>
      <c r="K92" s="295">
        <f>SUMIFS('7.  Persistence Report'!BB$27:BB$500,'7.  Persistence Report'!$D$27:$D$500,$B91,'7.  Persistence Report'!$J$27:$J$500,"Adjustment",'7.  Persistence Report'!$H$27:$H$500,"2015")</f>
        <v>0</v>
      </c>
      <c r="L92" s="295">
        <f>SUMIFS('7.  Persistence Report'!BC$27:BC$500,'7.  Persistence Report'!$D$27:$D$500,$B91,'7.  Persistence Report'!$J$27:$J$500,"Adjustment",'7.  Persistence Report'!$H$27:$H$500,"2015")</f>
        <v>0</v>
      </c>
      <c r="M92" s="295">
        <f>SUMIFS('7.  Persistence Report'!BD$27:BD$500,'7.  Persistence Report'!$D$27:$D$500,$B91,'7.  Persistence Report'!$J$27:$J$500,"Adjustment",'7.  Persistence Report'!$H$27:$H$500,"2015")</f>
        <v>0</v>
      </c>
      <c r="N92" s="295">
        <f>N91</f>
        <v>12</v>
      </c>
      <c r="O92" s="295">
        <f>SUMIFS('7.  Persistence Report'!P$27:P$500,'7.  Persistence Report'!$D$27:$D$500,$B91,'7.  Persistence Report'!$J$27:$J$500,"Adjustment",'7.  Persistence Report'!$H$27:$H$500,"2015")</f>
        <v>0</v>
      </c>
      <c r="P92" s="295">
        <f>SUMIFS('7.  Persistence Report'!Q$27:Q$500,'7.  Persistence Report'!$D$27:$D$500,$B91,'7.  Persistence Report'!$J$27:$J$500,"Adjustment",'7.  Persistence Report'!$H$27:$H$500,"2015")</f>
        <v>0</v>
      </c>
      <c r="Q92" s="295">
        <f>SUMIFS('7.  Persistence Report'!R$27:R$500,'7.  Persistence Report'!$D$27:$D$500,$B91,'7.  Persistence Report'!$J$27:$J$500,"Adjustment",'7.  Persistence Report'!$H$27:$H$500,"2015")</f>
        <v>0</v>
      </c>
      <c r="R92" s="295">
        <f>SUMIFS('7.  Persistence Report'!S$27:S$500,'7.  Persistence Report'!$D$27:$D$500,$B91,'7.  Persistence Report'!$J$27:$J$500,"Adjustment",'7.  Persistence Report'!$H$27:$H$500,"2015")</f>
        <v>0</v>
      </c>
      <c r="S92" s="295">
        <f>SUMIFS('7.  Persistence Report'!T$27:T$500,'7.  Persistence Report'!$D$27:$D$500,$B91,'7.  Persistence Report'!$J$27:$J$500,"Adjustment",'7.  Persistence Report'!$H$27:$H$500,"2015")</f>
        <v>0</v>
      </c>
      <c r="T92" s="295">
        <f>SUMIFS('7.  Persistence Report'!U$27:U$500,'7.  Persistence Report'!$D$27:$D$500,$B91,'7.  Persistence Report'!$J$27:$J$500,"Adjustment",'7.  Persistence Report'!$H$27:$H$500,"2015")</f>
        <v>0</v>
      </c>
      <c r="U92" s="295">
        <f>SUMIFS('7.  Persistence Report'!V$27:V$500,'7.  Persistence Report'!$D$27:$D$500,$B91,'7.  Persistence Report'!$J$27:$J$500,"Adjustment",'7.  Persistence Report'!$H$27:$H$500,"2015")</f>
        <v>0</v>
      </c>
      <c r="V92" s="295">
        <f>SUMIFS('7.  Persistence Report'!W$27:W$500,'7.  Persistence Report'!$D$27:$D$500,$B91,'7.  Persistence Report'!$J$27:$J$500,"Adjustment",'7.  Persistence Report'!$H$27:$H$500,"2015")</f>
        <v>0</v>
      </c>
      <c r="W92" s="295">
        <f>SUMIFS('7.  Persistence Report'!X$27:X$500,'7.  Persistence Report'!$D$27:$D$500,$B91,'7.  Persistence Report'!$J$27:$J$500,"Adjustment",'7.  Persistence Report'!$H$27:$H$500,"2015")</f>
        <v>0</v>
      </c>
      <c r="X92" s="295">
        <f>SUMIFS('7.  Persistence Report'!Y$27:Y$500,'7.  Persistence Report'!$D$27:$D$500,$B91,'7.  Persistence Report'!$J$27:$J$500,"Adjustment",'7.  Persistence Report'!$H$27:$H$500,"2015")</f>
        <v>0</v>
      </c>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5" outlineLevel="1">
      <c r="A94" s="522">
        <v>18</v>
      </c>
      <c r="B94" s="520" t="s">
        <v>109</v>
      </c>
      <c r="C94" s="291" t="s">
        <v>25</v>
      </c>
      <c r="D94" s="295">
        <f>SUMIFS('7.  Persistence Report'!AU$27:AU$500,'7.  Persistence Report'!$D$27:$D$500,$B94,'7.  Persistence Report'!$J$27:$J$500,"Current year savings",'7.  Persistence Report'!$H$27:$H$500,"2015")</f>
        <v>1137198</v>
      </c>
      <c r="E94" s="295">
        <f>SUMIFS('7.  Persistence Report'!AV$27:AV$500,'7.  Persistence Report'!$D$27:$D$500,$B94,'7.  Persistence Report'!$J$27:$J$500,"Current year savings",'7.  Persistence Report'!$H$27:$H$500,"2015")</f>
        <v>1137198</v>
      </c>
      <c r="F94" s="295">
        <f>SUMIFS('7.  Persistence Report'!AW$27:AW$500,'7.  Persistence Report'!$D$27:$D$500,$B94,'7.  Persistence Report'!$J$27:$J$500,"Current year savings",'7.  Persistence Report'!$H$27:$H$500,"2015")</f>
        <v>1137198</v>
      </c>
      <c r="G94" s="295">
        <f>SUMIFS('7.  Persistence Report'!AX$27:AX$500,'7.  Persistence Report'!$D$27:$D$500,$B94,'7.  Persistence Report'!$J$27:$J$500,"Current year savings",'7.  Persistence Report'!$H$27:$H$500,"2015")</f>
        <v>1137198</v>
      </c>
      <c r="H94" s="295">
        <f>SUMIFS('7.  Persistence Report'!AY$27:AY$500,'7.  Persistence Report'!$D$27:$D$500,$B94,'7.  Persistence Report'!$J$27:$J$500,"Current year savings",'7.  Persistence Report'!$H$27:$H$500,"2015")</f>
        <v>1137198</v>
      </c>
      <c r="I94" s="295">
        <f>SUMIFS('7.  Persistence Report'!AZ$27:AZ$500,'7.  Persistence Report'!$D$27:$D$500,$B94,'7.  Persistence Report'!$J$27:$J$500,"Current year savings",'7.  Persistence Report'!$H$27:$H$500,"2015")</f>
        <v>1137198</v>
      </c>
      <c r="J94" s="295">
        <f>SUMIFS('7.  Persistence Report'!BA$27:BA$500,'7.  Persistence Report'!$D$27:$D$500,$B94,'7.  Persistence Report'!$J$27:$J$500,"Current year savings",'7.  Persistence Report'!$H$27:$H$500,"2015")</f>
        <v>1137198</v>
      </c>
      <c r="K94" s="295">
        <f>SUMIFS('7.  Persistence Report'!BB$27:BB$500,'7.  Persistence Report'!$D$27:$D$500,$B94,'7.  Persistence Report'!$J$27:$J$500,"Current year savings",'7.  Persistence Report'!$H$27:$H$500,"2015")</f>
        <v>1137198</v>
      </c>
      <c r="L94" s="295">
        <f>SUMIFS('7.  Persistence Report'!BC$27:BC$500,'7.  Persistence Report'!$D$27:$D$500,$B94,'7.  Persistence Report'!$J$27:$J$500,"Current year savings",'7.  Persistence Report'!$H$27:$H$500,"2015")</f>
        <v>1137198</v>
      </c>
      <c r="M94" s="295">
        <f>SUMIFS('7.  Persistence Report'!BD$27:BD$500,'7.  Persistence Report'!$D$27:$D$500,$B94,'7.  Persistence Report'!$J$27:$J$500,"Current year savings",'7.  Persistence Report'!$H$27:$H$500,"2015")</f>
        <v>1137198</v>
      </c>
      <c r="N94" s="295">
        <v>12</v>
      </c>
      <c r="O94" s="295">
        <f>SUMIFS('7.  Persistence Report'!P$27:P$500,'7.  Persistence Report'!$D$27:$D$500,$B94,'7.  Persistence Report'!$J$27:$J$500,"Current year savings",'7.  Persistence Report'!$H$27:$H$500,"2015")</f>
        <v>89</v>
      </c>
      <c r="P94" s="295">
        <f>SUMIFS('7.  Persistence Report'!Q$27:Q$500,'7.  Persistence Report'!$D$27:$D$500,$B94,'7.  Persistence Report'!$J$27:$J$500,"Current year savings",'7.  Persistence Report'!$H$27:$H$500,"2015")</f>
        <v>89</v>
      </c>
      <c r="Q94" s="295">
        <f>SUMIFS('7.  Persistence Report'!R$27:R$500,'7.  Persistence Report'!$D$27:$D$500,$B94,'7.  Persistence Report'!$J$27:$J$500,"Current year savings",'7.  Persistence Report'!$H$27:$H$500,"2015")</f>
        <v>89</v>
      </c>
      <c r="R94" s="295">
        <f>SUMIFS('7.  Persistence Report'!S$27:S$500,'7.  Persistence Report'!$D$27:$D$500,$B94,'7.  Persistence Report'!$J$27:$J$500,"Current year savings",'7.  Persistence Report'!$H$27:$H$500,"2015")</f>
        <v>89</v>
      </c>
      <c r="S94" s="295">
        <f>SUMIFS('7.  Persistence Report'!T$27:T$500,'7.  Persistence Report'!$D$27:$D$500,$B94,'7.  Persistence Report'!$J$27:$J$500,"Current year savings",'7.  Persistence Report'!$H$27:$H$500,"2015")</f>
        <v>89</v>
      </c>
      <c r="T94" s="295">
        <f>SUMIFS('7.  Persistence Report'!U$27:U$500,'7.  Persistence Report'!$D$27:$D$500,$B94,'7.  Persistence Report'!$J$27:$J$500,"Current year savings",'7.  Persistence Report'!$H$27:$H$500,"2015")</f>
        <v>89</v>
      </c>
      <c r="U94" s="295">
        <f>SUMIFS('7.  Persistence Report'!V$27:V$500,'7.  Persistence Report'!$D$27:$D$500,$B94,'7.  Persistence Report'!$J$27:$J$500,"Current year savings",'7.  Persistence Report'!$H$27:$H$500,"2015")</f>
        <v>89</v>
      </c>
      <c r="V94" s="295">
        <f>SUMIFS('7.  Persistence Report'!W$27:W$500,'7.  Persistence Report'!$D$27:$D$500,$B94,'7.  Persistence Report'!$J$27:$J$500,"Current year savings",'7.  Persistence Report'!$H$27:$H$500,"2015")</f>
        <v>89</v>
      </c>
      <c r="W94" s="295">
        <f>SUMIFS('7.  Persistence Report'!X$27:X$500,'7.  Persistence Report'!$D$27:$D$500,$B94,'7.  Persistence Report'!$J$27:$J$500,"Current year savings",'7.  Persistence Report'!$H$27:$H$500,"2015")</f>
        <v>89</v>
      </c>
      <c r="X94" s="295">
        <f>SUMIFS('7.  Persistence Report'!Y$27:Y$500,'7.  Persistence Report'!$D$27:$D$500,$B94,'7.  Persistence Report'!$J$27:$J$500,"Current year savings",'7.  Persistence Report'!$H$27:$H$500,"2015")</f>
        <v>89</v>
      </c>
      <c r="Y94" s="426"/>
      <c r="Z94" s="410"/>
      <c r="AA94" s="410">
        <v>1</v>
      </c>
      <c r="AB94" s="410"/>
      <c r="AC94" s="410"/>
      <c r="AD94" s="410"/>
      <c r="AE94" s="410"/>
      <c r="AF94" s="415"/>
      <c r="AG94" s="415"/>
      <c r="AH94" s="415"/>
      <c r="AI94" s="415"/>
      <c r="AJ94" s="415"/>
      <c r="AK94" s="415"/>
      <c r="AL94" s="415"/>
      <c r="AM94" s="296">
        <f>SUM(Y94:AL94)</f>
        <v>1</v>
      </c>
    </row>
    <row r="95" spans="1:40" ht="15.5" outlineLevel="1">
      <c r="B95" s="294" t="s">
        <v>267</v>
      </c>
      <c r="C95" s="291" t="s">
        <v>163</v>
      </c>
      <c r="D95" s="295">
        <f>SUMIFS('7.  Persistence Report'!AU$27:AU$500,'7.  Persistence Report'!$D$27:$D$500,$B94,'7.  Persistence Report'!$J$27:$J$500,"Adjustment",'7.  Persistence Report'!$H$27:$H$500,"2015")</f>
        <v>0</v>
      </c>
      <c r="E95" s="295">
        <f>SUMIFS('7.  Persistence Report'!AV$27:AV$500,'7.  Persistence Report'!$D$27:$D$500,$B94,'7.  Persistence Report'!$J$27:$J$500,"Adjustment",'7.  Persistence Report'!$H$27:$H$500,"2015")</f>
        <v>0</v>
      </c>
      <c r="F95" s="295">
        <f>SUMIFS('7.  Persistence Report'!AW$27:AW$500,'7.  Persistence Report'!$D$27:$D$500,$B94,'7.  Persistence Report'!$J$27:$J$500,"Adjustment",'7.  Persistence Report'!$H$27:$H$500,"2015")</f>
        <v>0</v>
      </c>
      <c r="G95" s="295">
        <f>SUMIFS('7.  Persistence Report'!AX$27:AX$500,'7.  Persistence Report'!$D$27:$D$500,$B94,'7.  Persistence Report'!$J$27:$J$500,"Adjustment",'7.  Persistence Report'!$H$27:$H$500,"2015")</f>
        <v>0</v>
      </c>
      <c r="H95" s="295">
        <f>SUMIFS('7.  Persistence Report'!AY$27:AY$500,'7.  Persistence Report'!$D$27:$D$500,$B94,'7.  Persistence Report'!$J$27:$J$500,"Adjustment",'7.  Persistence Report'!$H$27:$H$500,"2015")</f>
        <v>0</v>
      </c>
      <c r="I95" s="295">
        <f>SUMIFS('7.  Persistence Report'!AZ$27:AZ$500,'7.  Persistence Report'!$D$27:$D$500,$B94,'7.  Persistence Report'!$J$27:$J$500,"Adjustment",'7.  Persistence Report'!$H$27:$H$500,"2015")</f>
        <v>0</v>
      </c>
      <c r="J95" s="295">
        <f>SUMIFS('7.  Persistence Report'!BA$27:BA$500,'7.  Persistence Report'!$D$27:$D$500,$B94,'7.  Persistence Report'!$J$27:$J$500,"Adjustment",'7.  Persistence Report'!$H$27:$H$500,"2015")</f>
        <v>0</v>
      </c>
      <c r="K95" s="295">
        <f>SUMIFS('7.  Persistence Report'!BB$27:BB$500,'7.  Persistence Report'!$D$27:$D$500,$B94,'7.  Persistence Report'!$J$27:$J$500,"Adjustment",'7.  Persistence Report'!$H$27:$H$500,"2015")</f>
        <v>0</v>
      </c>
      <c r="L95" s="295">
        <f>SUMIFS('7.  Persistence Report'!BC$27:BC$500,'7.  Persistence Report'!$D$27:$D$500,$B94,'7.  Persistence Report'!$J$27:$J$500,"Adjustment",'7.  Persistence Report'!$H$27:$H$500,"2015")</f>
        <v>0</v>
      </c>
      <c r="M95" s="295">
        <f>SUMIFS('7.  Persistence Report'!BD$27:BD$500,'7.  Persistence Report'!$D$27:$D$500,$B94,'7.  Persistence Report'!$J$27:$J$500,"Adjustment",'7.  Persistence Report'!$H$27:$H$500,"2015")</f>
        <v>0</v>
      </c>
      <c r="N95" s="295">
        <f>N94</f>
        <v>12</v>
      </c>
      <c r="O95" s="295">
        <f>SUMIFS('7.  Persistence Report'!P$27:P$500,'7.  Persistence Report'!$D$27:$D$500,$B94,'7.  Persistence Report'!$J$27:$J$500,"Adjustment",'7.  Persistence Report'!$H$27:$H$500,"2015")</f>
        <v>0</v>
      </c>
      <c r="P95" s="295">
        <f>SUMIFS('7.  Persistence Report'!Q$27:Q$500,'7.  Persistence Report'!$D$27:$D$500,$B94,'7.  Persistence Report'!$J$27:$J$500,"Adjustment",'7.  Persistence Report'!$H$27:$H$500,"2015")</f>
        <v>0</v>
      </c>
      <c r="Q95" s="295">
        <f>SUMIFS('7.  Persistence Report'!R$27:R$500,'7.  Persistence Report'!$D$27:$D$500,$B94,'7.  Persistence Report'!$J$27:$J$500,"Adjustment",'7.  Persistence Report'!$H$27:$H$500,"2015")</f>
        <v>0</v>
      </c>
      <c r="R95" s="295">
        <f>SUMIFS('7.  Persistence Report'!S$27:S$500,'7.  Persistence Report'!$D$27:$D$500,$B94,'7.  Persistence Report'!$J$27:$J$500,"Adjustment",'7.  Persistence Report'!$H$27:$H$500,"2015")</f>
        <v>0</v>
      </c>
      <c r="S95" s="295">
        <f>SUMIFS('7.  Persistence Report'!T$27:T$500,'7.  Persistence Report'!$D$27:$D$500,$B94,'7.  Persistence Report'!$J$27:$J$500,"Adjustment",'7.  Persistence Report'!$H$27:$H$500,"2015")</f>
        <v>0</v>
      </c>
      <c r="T95" s="295">
        <f>SUMIFS('7.  Persistence Report'!U$27:U$500,'7.  Persistence Report'!$D$27:$D$500,$B94,'7.  Persistence Report'!$J$27:$J$500,"Adjustment",'7.  Persistence Report'!$H$27:$H$500,"2015")</f>
        <v>0</v>
      </c>
      <c r="U95" s="295">
        <f>SUMIFS('7.  Persistence Report'!V$27:V$500,'7.  Persistence Report'!$D$27:$D$500,$B94,'7.  Persistence Report'!$J$27:$J$500,"Adjustment",'7.  Persistence Report'!$H$27:$H$500,"2015")</f>
        <v>0</v>
      </c>
      <c r="V95" s="295">
        <f>SUMIFS('7.  Persistence Report'!W$27:W$500,'7.  Persistence Report'!$D$27:$D$500,$B94,'7.  Persistence Report'!$J$27:$J$500,"Adjustment",'7.  Persistence Report'!$H$27:$H$500,"2015")</f>
        <v>0</v>
      </c>
      <c r="W95" s="295">
        <f>SUMIFS('7.  Persistence Report'!X$27:X$500,'7.  Persistence Report'!$D$27:$D$500,$B94,'7.  Persistence Report'!$J$27:$J$500,"Adjustment",'7.  Persistence Report'!$H$27:$H$500,"2015")</f>
        <v>0</v>
      </c>
      <c r="X95" s="295">
        <f>SUMIFS('7.  Persistence Report'!Y$27:Y$500,'7.  Persistence Report'!$D$27:$D$500,$B94,'7.  Persistence Report'!$J$27:$J$500,"Adjustment",'7.  Persistence Report'!$H$27:$H$500,"2015")</f>
        <v>0</v>
      </c>
      <c r="Y95" s="411">
        <f>Y94</f>
        <v>0</v>
      </c>
      <c r="Z95" s="411">
        <f t="shared" ref="Z95" si="161">Z94</f>
        <v>0</v>
      </c>
      <c r="AA95" s="411">
        <f t="shared" ref="AA95" si="162">AA94</f>
        <v>1</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5" outlineLevel="1">
      <c r="A97" s="522">
        <v>19</v>
      </c>
      <c r="B97" s="520" t="s">
        <v>111</v>
      </c>
      <c r="C97" s="291" t="s">
        <v>25</v>
      </c>
      <c r="D97" s="295">
        <f>SUMIFS('7.  Persistence Report'!AU$27:AU$500,'7.  Persistence Report'!$D$27:$D$500,$B97,'7.  Persistence Report'!$J$27:$J$500,"Current year savings",'7.  Persistence Report'!$H$27:$H$500,"2015")</f>
        <v>0</v>
      </c>
      <c r="E97" s="295">
        <f>SUMIFS('7.  Persistence Report'!AV$27:AV$500,'7.  Persistence Report'!$D$27:$D$500,$B97,'7.  Persistence Report'!$J$27:$J$500,"Current year savings",'7.  Persistence Report'!$H$27:$H$500,"2015")</f>
        <v>0</v>
      </c>
      <c r="F97" s="295">
        <f>SUMIFS('7.  Persistence Report'!AW$27:AW$500,'7.  Persistence Report'!$D$27:$D$500,$B97,'7.  Persistence Report'!$J$27:$J$500,"Current year savings",'7.  Persistence Report'!$H$27:$H$500,"2015")</f>
        <v>0</v>
      </c>
      <c r="G97" s="295">
        <f>SUMIFS('7.  Persistence Report'!AX$27:AX$500,'7.  Persistence Report'!$D$27:$D$500,$B97,'7.  Persistence Report'!$J$27:$J$500,"Current year savings",'7.  Persistence Report'!$H$27:$H$500,"2015")</f>
        <v>0</v>
      </c>
      <c r="H97" s="295">
        <f>SUMIFS('7.  Persistence Report'!AY$27:AY$500,'7.  Persistence Report'!$D$27:$D$500,$B97,'7.  Persistence Report'!$J$27:$J$500,"Current year savings",'7.  Persistence Report'!$H$27:$H$500,"2015")</f>
        <v>0</v>
      </c>
      <c r="I97" s="295">
        <f>SUMIFS('7.  Persistence Report'!AZ$27:AZ$500,'7.  Persistence Report'!$D$27:$D$500,$B97,'7.  Persistence Report'!$J$27:$J$500,"Current year savings",'7.  Persistence Report'!$H$27:$H$500,"2015")</f>
        <v>0</v>
      </c>
      <c r="J97" s="295">
        <f>SUMIFS('7.  Persistence Report'!BA$27:BA$500,'7.  Persistence Report'!$D$27:$D$500,$B97,'7.  Persistence Report'!$J$27:$J$500,"Current year savings",'7.  Persistence Report'!$H$27:$H$500,"2015")</f>
        <v>0</v>
      </c>
      <c r="K97" s="295">
        <f>SUMIFS('7.  Persistence Report'!BB$27:BB$500,'7.  Persistence Report'!$D$27:$D$500,$B97,'7.  Persistence Report'!$J$27:$J$500,"Current year savings",'7.  Persistence Report'!$H$27:$H$500,"2015")</f>
        <v>0</v>
      </c>
      <c r="L97" s="295">
        <f>SUMIFS('7.  Persistence Report'!BC$27:BC$500,'7.  Persistence Report'!$D$27:$D$500,$B97,'7.  Persistence Report'!$J$27:$J$500,"Current year savings",'7.  Persistence Report'!$H$27:$H$500,"2015")</f>
        <v>0</v>
      </c>
      <c r="M97" s="295">
        <f>SUMIFS('7.  Persistence Report'!BD$27:BD$500,'7.  Persistence Report'!$D$27:$D$500,$B97,'7.  Persistence Report'!$J$27:$J$500,"Current year savings",'7.  Persistence Report'!$H$27:$H$500,"2015")</f>
        <v>0</v>
      </c>
      <c r="N97" s="295">
        <v>12</v>
      </c>
      <c r="O97" s="295">
        <f>SUMIFS('7.  Persistence Report'!P$27:P$500,'7.  Persistence Report'!$D$27:$D$500,$B97,'7.  Persistence Report'!$J$27:$J$500,"Current year savings",'7.  Persistence Report'!$H$27:$H$500,"2015")</f>
        <v>0</v>
      </c>
      <c r="P97" s="295">
        <f>SUMIFS('7.  Persistence Report'!Q$27:Q$500,'7.  Persistence Report'!$D$27:$D$500,$B97,'7.  Persistence Report'!$J$27:$J$500,"Current year savings",'7.  Persistence Report'!$H$27:$H$500,"2015")</f>
        <v>0</v>
      </c>
      <c r="Q97" s="295">
        <f>SUMIFS('7.  Persistence Report'!R$27:R$500,'7.  Persistence Report'!$D$27:$D$500,$B97,'7.  Persistence Report'!$J$27:$J$500,"Current year savings",'7.  Persistence Report'!$H$27:$H$500,"2015")</f>
        <v>0</v>
      </c>
      <c r="R97" s="295">
        <f>SUMIFS('7.  Persistence Report'!S$27:S$500,'7.  Persistence Report'!$D$27:$D$500,$B97,'7.  Persistence Report'!$J$27:$J$500,"Current year savings",'7.  Persistence Report'!$H$27:$H$500,"2015")</f>
        <v>0</v>
      </c>
      <c r="S97" s="295">
        <f>SUMIFS('7.  Persistence Report'!T$27:T$500,'7.  Persistence Report'!$D$27:$D$500,$B97,'7.  Persistence Report'!$J$27:$J$500,"Current year savings",'7.  Persistence Report'!$H$27:$H$500,"2015")</f>
        <v>0</v>
      </c>
      <c r="T97" s="295">
        <f>SUMIFS('7.  Persistence Report'!U$27:U$500,'7.  Persistence Report'!$D$27:$D$500,$B97,'7.  Persistence Report'!$J$27:$J$500,"Current year savings",'7.  Persistence Report'!$H$27:$H$500,"2015")</f>
        <v>0</v>
      </c>
      <c r="U97" s="295">
        <f>SUMIFS('7.  Persistence Report'!V$27:V$500,'7.  Persistence Report'!$D$27:$D$500,$B97,'7.  Persistence Report'!$J$27:$J$500,"Current year savings",'7.  Persistence Report'!$H$27:$H$500,"2015")</f>
        <v>0</v>
      </c>
      <c r="V97" s="295">
        <f>SUMIFS('7.  Persistence Report'!W$27:W$500,'7.  Persistence Report'!$D$27:$D$500,$B97,'7.  Persistence Report'!$J$27:$J$500,"Current year savings",'7.  Persistence Report'!$H$27:$H$500,"2015")</f>
        <v>0</v>
      </c>
      <c r="W97" s="295">
        <f>SUMIFS('7.  Persistence Report'!X$27:X$500,'7.  Persistence Report'!$D$27:$D$500,$B97,'7.  Persistence Report'!$J$27:$J$500,"Current year savings",'7.  Persistence Report'!$H$27:$H$500,"2015")</f>
        <v>0</v>
      </c>
      <c r="X97" s="295">
        <f>SUMIFS('7.  Persistence Report'!Y$27:Y$500,'7.  Persistence Report'!$D$27:$D$500,$B97,'7.  Persistence Report'!$J$27:$J$500,"Current year savings",'7.  Persistence Report'!$H$27:$H$500,"2015")</f>
        <v>0</v>
      </c>
      <c r="Y97" s="426"/>
      <c r="Z97" s="410"/>
      <c r="AA97" s="410"/>
      <c r="AB97" s="410"/>
      <c r="AC97" s="410"/>
      <c r="AD97" s="410"/>
      <c r="AE97" s="410"/>
      <c r="AF97" s="415"/>
      <c r="AG97" s="415"/>
      <c r="AH97" s="415"/>
      <c r="AI97" s="415"/>
      <c r="AJ97" s="415"/>
      <c r="AK97" s="415"/>
      <c r="AL97" s="415"/>
      <c r="AM97" s="296">
        <f>SUM(Y97:AL97)</f>
        <v>0</v>
      </c>
    </row>
    <row r="98" spans="1:39" ht="15.5" outlineLevel="1">
      <c r="B98" s="294" t="s">
        <v>267</v>
      </c>
      <c r="C98" s="291" t="s">
        <v>163</v>
      </c>
      <c r="D98" s="295">
        <f>SUMIFS('7.  Persistence Report'!AU$27:AU$500,'7.  Persistence Report'!$D$27:$D$500,$B97,'7.  Persistence Report'!$J$27:$J$500,"Adjustment",'7.  Persistence Report'!$H$27:$H$500,"2015")</f>
        <v>0</v>
      </c>
      <c r="E98" s="295">
        <f>SUMIFS('7.  Persistence Report'!AV$27:AV$500,'7.  Persistence Report'!$D$27:$D$500,$B97,'7.  Persistence Report'!$J$27:$J$500,"Adjustment",'7.  Persistence Report'!$H$27:$H$500,"2015")</f>
        <v>0</v>
      </c>
      <c r="F98" s="295">
        <f>SUMIFS('7.  Persistence Report'!AW$27:AW$500,'7.  Persistence Report'!$D$27:$D$500,$B97,'7.  Persistence Report'!$J$27:$J$500,"Adjustment",'7.  Persistence Report'!$H$27:$H$500,"2015")</f>
        <v>0</v>
      </c>
      <c r="G98" s="295">
        <f>SUMIFS('7.  Persistence Report'!AX$27:AX$500,'7.  Persistence Report'!$D$27:$D$500,$B97,'7.  Persistence Report'!$J$27:$J$500,"Adjustment",'7.  Persistence Report'!$H$27:$H$500,"2015")</f>
        <v>0</v>
      </c>
      <c r="H98" s="295">
        <f>SUMIFS('7.  Persistence Report'!AY$27:AY$500,'7.  Persistence Report'!$D$27:$D$500,$B97,'7.  Persistence Report'!$J$27:$J$500,"Adjustment",'7.  Persistence Report'!$H$27:$H$500,"2015")</f>
        <v>0</v>
      </c>
      <c r="I98" s="295">
        <f>SUMIFS('7.  Persistence Report'!AZ$27:AZ$500,'7.  Persistence Report'!$D$27:$D$500,$B97,'7.  Persistence Report'!$J$27:$J$500,"Adjustment",'7.  Persistence Report'!$H$27:$H$500,"2015")</f>
        <v>0</v>
      </c>
      <c r="J98" s="295">
        <f>SUMIFS('7.  Persistence Report'!BA$27:BA$500,'7.  Persistence Report'!$D$27:$D$500,$B97,'7.  Persistence Report'!$J$27:$J$500,"Adjustment",'7.  Persistence Report'!$H$27:$H$500,"2015")</f>
        <v>0</v>
      </c>
      <c r="K98" s="295">
        <f>SUMIFS('7.  Persistence Report'!BB$27:BB$500,'7.  Persistence Report'!$D$27:$D$500,$B97,'7.  Persistence Report'!$J$27:$J$500,"Adjustment",'7.  Persistence Report'!$H$27:$H$500,"2015")</f>
        <v>0</v>
      </c>
      <c r="L98" s="295">
        <f>SUMIFS('7.  Persistence Report'!BC$27:BC$500,'7.  Persistence Report'!$D$27:$D$500,$B97,'7.  Persistence Report'!$J$27:$J$500,"Adjustment",'7.  Persistence Report'!$H$27:$H$500,"2015")</f>
        <v>0</v>
      </c>
      <c r="M98" s="295">
        <f>SUMIFS('7.  Persistence Report'!BD$27:BD$500,'7.  Persistence Report'!$D$27:$D$500,$B97,'7.  Persistence Report'!$J$27:$J$500,"Adjustment",'7.  Persistence Report'!$H$27:$H$500,"2015")</f>
        <v>0</v>
      </c>
      <c r="N98" s="295">
        <f>N97</f>
        <v>12</v>
      </c>
      <c r="O98" s="295">
        <f>SUMIFS('7.  Persistence Report'!P$27:P$500,'7.  Persistence Report'!$D$27:$D$500,$B97,'7.  Persistence Report'!$J$27:$J$500,"Adjustment",'7.  Persistence Report'!$H$27:$H$500,"2015")</f>
        <v>0</v>
      </c>
      <c r="P98" s="295">
        <f>SUMIFS('7.  Persistence Report'!Q$27:Q$500,'7.  Persistence Report'!$D$27:$D$500,$B97,'7.  Persistence Report'!$J$27:$J$500,"Adjustment",'7.  Persistence Report'!$H$27:$H$500,"2015")</f>
        <v>0</v>
      </c>
      <c r="Q98" s="295">
        <f>SUMIFS('7.  Persistence Report'!R$27:R$500,'7.  Persistence Report'!$D$27:$D$500,$B97,'7.  Persistence Report'!$J$27:$J$500,"Adjustment",'7.  Persistence Report'!$H$27:$H$500,"2015")</f>
        <v>0</v>
      </c>
      <c r="R98" s="295">
        <f>SUMIFS('7.  Persistence Report'!S$27:S$500,'7.  Persistence Report'!$D$27:$D$500,$B97,'7.  Persistence Report'!$J$27:$J$500,"Adjustment",'7.  Persistence Report'!$H$27:$H$500,"2015")</f>
        <v>0</v>
      </c>
      <c r="S98" s="295">
        <f>SUMIFS('7.  Persistence Report'!T$27:T$500,'7.  Persistence Report'!$D$27:$D$500,$B97,'7.  Persistence Report'!$J$27:$J$500,"Adjustment",'7.  Persistence Report'!$H$27:$H$500,"2015")</f>
        <v>0</v>
      </c>
      <c r="T98" s="295">
        <f>SUMIFS('7.  Persistence Report'!U$27:U$500,'7.  Persistence Report'!$D$27:$D$500,$B97,'7.  Persistence Report'!$J$27:$J$500,"Adjustment",'7.  Persistence Report'!$H$27:$H$500,"2015")</f>
        <v>0</v>
      </c>
      <c r="U98" s="295">
        <f>SUMIFS('7.  Persistence Report'!V$27:V$500,'7.  Persistence Report'!$D$27:$D$500,$B97,'7.  Persistence Report'!$J$27:$J$500,"Adjustment",'7.  Persistence Report'!$H$27:$H$500,"2015")</f>
        <v>0</v>
      </c>
      <c r="V98" s="295">
        <f>SUMIFS('7.  Persistence Report'!W$27:W$500,'7.  Persistence Report'!$D$27:$D$500,$B97,'7.  Persistence Report'!$J$27:$J$500,"Adjustment",'7.  Persistence Report'!$H$27:$H$500,"2015")</f>
        <v>0</v>
      </c>
      <c r="W98" s="295">
        <f>SUMIFS('7.  Persistence Report'!X$27:X$500,'7.  Persistence Report'!$D$27:$D$500,$B97,'7.  Persistence Report'!$J$27:$J$500,"Adjustment",'7.  Persistence Report'!$H$27:$H$500,"2015")</f>
        <v>0</v>
      </c>
      <c r="X98" s="295">
        <f>SUMIFS('7.  Persistence Report'!Y$27:Y$500,'7.  Persistence Report'!$D$27:$D$500,$B97,'7.  Persistence Report'!$J$27:$J$500,"Adjustment",'7.  Persistence Report'!$H$27:$H$500,"2015")</f>
        <v>0</v>
      </c>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5" outlineLevel="1">
      <c r="A100" s="522">
        <v>20</v>
      </c>
      <c r="B100" s="520" t="s">
        <v>110</v>
      </c>
      <c r="C100" s="291" t="s">
        <v>25</v>
      </c>
      <c r="D100" s="295">
        <f>SUMIFS('7.  Persistence Report'!AU$27:AU$500,'7.  Persistence Report'!$D$27:$D$500,$B100,'7.  Persistence Report'!$J$27:$J$500,"Current year savings",'7.  Persistence Report'!$H$27:$H$500,"2015")</f>
        <v>0</v>
      </c>
      <c r="E100" s="295">
        <f>SUMIFS('7.  Persistence Report'!AV$27:AV$500,'7.  Persistence Report'!$D$27:$D$500,$B100,'7.  Persistence Report'!$J$27:$J$500,"Current year savings",'7.  Persistence Report'!$H$27:$H$500,"2015")</f>
        <v>0</v>
      </c>
      <c r="F100" s="295">
        <f>SUMIFS('7.  Persistence Report'!AW$27:AW$500,'7.  Persistence Report'!$D$27:$D$500,$B100,'7.  Persistence Report'!$J$27:$J$500,"Current year savings",'7.  Persistence Report'!$H$27:$H$500,"2015")</f>
        <v>0</v>
      </c>
      <c r="G100" s="295">
        <f>SUMIFS('7.  Persistence Report'!AX$27:AX$500,'7.  Persistence Report'!$D$27:$D$500,$B100,'7.  Persistence Report'!$J$27:$J$500,"Current year savings",'7.  Persistence Report'!$H$27:$H$500,"2015")</f>
        <v>0</v>
      </c>
      <c r="H100" s="295">
        <f>SUMIFS('7.  Persistence Report'!AY$27:AY$500,'7.  Persistence Report'!$D$27:$D$500,$B100,'7.  Persistence Report'!$J$27:$J$500,"Current year savings",'7.  Persistence Report'!$H$27:$H$500,"2015")</f>
        <v>0</v>
      </c>
      <c r="I100" s="295">
        <f>SUMIFS('7.  Persistence Report'!AZ$27:AZ$500,'7.  Persistence Report'!$D$27:$D$500,$B100,'7.  Persistence Report'!$J$27:$J$500,"Current year savings",'7.  Persistence Report'!$H$27:$H$500,"2015")</f>
        <v>0</v>
      </c>
      <c r="J100" s="295">
        <f>SUMIFS('7.  Persistence Report'!BA$27:BA$500,'7.  Persistence Report'!$D$27:$D$500,$B100,'7.  Persistence Report'!$J$27:$J$500,"Current year savings",'7.  Persistence Report'!$H$27:$H$500,"2015")</f>
        <v>0</v>
      </c>
      <c r="K100" s="295">
        <f>SUMIFS('7.  Persistence Report'!BB$27:BB$500,'7.  Persistence Report'!$D$27:$D$500,$B100,'7.  Persistence Report'!$J$27:$J$500,"Current year savings",'7.  Persistence Report'!$H$27:$H$500,"2015")</f>
        <v>0</v>
      </c>
      <c r="L100" s="295">
        <f>SUMIFS('7.  Persistence Report'!BC$27:BC$500,'7.  Persistence Report'!$D$27:$D$500,$B100,'7.  Persistence Report'!$J$27:$J$500,"Current year savings",'7.  Persistence Report'!$H$27:$H$500,"2015")</f>
        <v>0</v>
      </c>
      <c r="M100" s="295">
        <f>SUMIFS('7.  Persistence Report'!BD$27:BD$500,'7.  Persistence Report'!$D$27:$D$500,$B100,'7.  Persistence Report'!$J$27:$J$500,"Current year savings",'7.  Persistence Report'!$H$27:$H$500,"2015")</f>
        <v>0</v>
      </c>
      <c r="N100" s="295">
        <v>12</v>
      </c>
      <c r="O100" s="295">
        <f>SUMIFS('7.  Persistence Report'!P$27:P$500,'7.  Persistence Report'!$D$27:$D$500,$B100,'7.  Persistence Report'!$J$27:$J$500,"Current year savings",'7.  Persistence Report'!$H$27:$H$500,"2015")</f>
        <v>0</v>
      </c>
      <c r="P100" s="295">
        <f>SUMIFS('7.  Persistence Report'!Q$27:Q$500,'7.  Persistence Report'!$D$27:$D$500,$B100,'7.  Persistence Report'!$J$27:$J$500,"Current year savings",'7.  Persistence Report'!$H$27:$H$500,"2015")</f>
        <v>0</v>
      </c>
      <c r="Q100" s="295">
        <f>SUMIFS('7.  Persistence Report'!R$27:R$500,'7.  Persistence Report'!$D$27:$D$500,$B100,'7.  Persistence Report'!$J$27:$J$500,"Current year savings",'7.  Persistence Report'!$H$27:$H$500,"2015")</f>
        <v>0</v>
      </c>
      <c r="R100" s="295">
        <f>SUMIFS('7.  Persistence Report'!S$27:S$500,'7.  Persistence Report'!$D$27:$D$500,$B100,'7.  Persistence Report'!$J$27:$J$500,"Current year savings",'7.  Persistence Report'!$H$27:$H$500,"2015")</f>
        <v>0</v>
      </c>
      <c r="S100" s="295">
        <f>SUMIFS('7.  Persistence Report'!T$27:T$500,'7.  Persistence Report'!$D$27:$D$500,$B100,'7.  Persistence Report'!$J$27:$J$500,"Current year savings",'7.  Persistence Report'!$H$27:$H$500,"2015")</f>
        <v>0</v>
      </c>
      <c r="T100" s="295">
        <f>SUMIFS('7.  Persistence Report'!U$27:U$500,'7.  Persistence Report'!$D$27:$D$500,$B100,'7.  Persistence Report'!$J$27:$J$500,"Current year savings",'7.  Persistence Report'!$H$27:$H$500,"2015")</f>
        <v>0</v>
      </c>
      <c r="U100" s="295">
        <f>SUMIFS('7.  Persistence Report'!V$27:V$500,'7.  Persistence Report'!$D$27:$D$500,$B100,'7.  Persistence Report'!$J$27:$J$500,"Current year savings",'7.  Persistence Report'!$H$27:$H$500,"2015")</f>
        <v>0</v>
      </c>
      <c r="V100" s="295">
        <f>SUMIFS('7.  Persistence Report'!W$27:W$500,'7.  Persistence Report'!$D$27:$D$500,$B100,'7.  Persistence Report'!$J$27:$J$500,"Current year savings",'7.  Persistence Report'!$H$27:$H$500,"2015")</f>
        <v>0</v>
      </c>
      <c r="W100" s="295">
        <f>SUMIFS('7.  Persistence Report'!X$27:X$500,'7.  Persistence Report'!$D$27:$D$500,$B100,'7.  Persistence Report'!$J$27:$J$500,"Current year savings",'7.  Persistence Report'!$H$27:$H$500,"2015")</f>
        <v>0</v>
      </c>
      <c r="X100" s="295">
        <f>SUMIFS('7.  Persistence Report'!Y$27:Y$500,'7.  Persistence Report'!$D$27:$D$500,$B100,'7.  Persistence Report'!$J$27:$J$500,"Current year savings",'7.  Persistence Report'!$H$27:$H$500,"2015")</f>
        <v>0</v>
      </c>
      <c r="Y100" s="426"/>
      <c r="Z100" s="410"/>
      <c r="AA100" s="410"/>
      <c r="AB100" s="410"/>
      <c r="AC100" s="410"/>
      <c r="AD100" s="410"/>
      <c r="AE100" s="410"/>
      <c r="AF100" s="415"/>
      <c r="AG100" s="415"/>
      <c r="AH100" s="415"/>
      <c r="AI100" s="415"/>
      <c r="AJ100" s="415"/>
      <c r="AK100" s="415"/>
      <c r="AL100" s="415"/>
      <c r="AM100" s="296">
        <f>SUM(Y100:AL100)</f>
        <v>0</v>
      </c>
    </row>
    <row r="101" spans="1:39" ht="15.5" outlineLevel="1">
      <c r="B101" s="294" t="s">
        <v>267</v>
      </c>
      <c r="C101" s="291" t="s">
        <v>163</v>
      </c>
      <c r="D101" s="295">
        <f>SUMIFS('7.  Persistence Report'!AU$27:AU$500,'7.  Persistence Report'!$D$27:$D$500,$B100,'7.  Persistence Report'!$J$27:$J$500,"Adjustment",'7.  Persistence Report'!$H$27:$H$500,"2015")</f>
        <v>0</v>
      </c>
      <c r="E101" s="295">
        <f>SUMIFS('7.  Persistence Report'!AV$27:AV$500,'7.  Persistence Report'!$D$27:$D$500,$B100,'7.  Persistence Report'!$J$27:$J$500,"Adjustment",'7.  Persistence Report'!$H$27:$H$500,"2015")</f>
        <v>0</v>
      </c>
      <c r="F101" s="295">
        <f>SUMIFS('7.  Persistence Report'!AW$27:AW$500,'7.  Persistence Report'!$D$27:$D$500,$B100,'7.  Persistence Report'!$J$27:$J$500,"Adjustment",'7.  Persistence Report'!$H$27:$H$500,"2015")</f>
        <v>0</v>
      </c>
      <c r="G101" s="295">
        <f>SUMIFS('7.  Persistence Report'!AX$27:AX$500,'7.  Persistence Report'!$D$27:$D$500,$B100,'7.  Persistence Report'!$J$27:$J$500,"Adjustment",'7.  Persistence Report'!$H$27:$H$500,"2015")</f>
        <v>0</v>
      </c>
      <c r="H101" s="295">
        <f>SUMIFS('7.  Persistence Report'!AY$27:AY$500,'7.  Persistence Report'!$D$27:$D$500,$B100,'7.  Persistence Report'!$J$27:$J$500,"Adjustment",'7.  Persistence Report'!$H$27:$H$500,"2015")</f>
        <v>0</v>
      </c>
      <c r="I101" s="295">
        <f>SUMIFS('7.  Persistence Report'!AZ$27:AZ$500,'7.  Persistence Report'!$D$27:$D$500,$B100,'7.  Persistence Report'!$J$27:$J$500,"Adjustment",'7.  Persistence Report'!$H$27:$H$500,"2015")</f>
        <v>0</v>
      </c>
      <c r="J101" s="295">
        <f>SUMIFS('7.  Persistence Report'!BA$27:BA$500,'7.  Persistence Report'!$D$27:$D$500,$B100,'7.  Persistence Report'!$J$27:$J$500,"Adjustment",'7.  Persistence Report'!$H$27:$H$500,"2015")</f>
        <v>0</v>
      </c>
      <c r="K101" s="295">
        <f>SUMIFS('7.  Persistence Report'!BB$27:BB$500,'7.  Persistence Report'!$D$27:$D$500,$B100,'7.  Persistence Report'!$J$27:$J$500,"Adjustment",'7.  Persistence Report'!$H$27:$H$500,"2015")</f>
        <v>0</v>
      </c>
      <c r="L101" s="295">
        <f>SUMIFS('7.  Persistence Report'!BC$27:BC$500,'7.  Persistence Report'!$D$27:$D$500,$B100,'7.  Persistence Report'!$J$27:$J$500,"Adjustment",'7.  Persistence Report'!$H$27:$H$500,"2015")</f>
        <v>0</v>
      </c>
      <c r="M101" s="295">
        <f>SUMIFS('7.  Persistence Report'!BD$27:BD$500,'7.  Persistence Report'!$D$27:$D$500,$B100,'7.  Persistence Report'!$J$27:$J$500,"Adjustment",'7.  Persistence Report'!$H$27:$H$500,"2015")</f>
        <v>0</v>
      </c>
      <c r="N101" s="295">
        <f>N100</f>
        <v>12</v>
      </c>
      <c r="O101" s="295">
        <f>SUMIFS('7.  Persistence Report'!P$27:P$500,'7.  Persistence Report'!$D$27:$D$500,$B100,'7.  Persistence Report'!$J$27:$J$500,"Adjustment",'7.  Persistence Report'!$H$27:$H$500,"2015")</f>
        <v>0</v>
      </c>
      <c r="P101" s="295">
        <f>SUMIFS('7.  Persistence Report'!Q$27:Q$500,'7.  Persistence Report'!$D$27:$D$500,$B100,'7.  Persistence Report'!$J$27:$J$500,"Adjustment",'7.  Persistence Report'!$H$27:$H$500,"2015")</f>
        <v>0</v>
      </c>
      <c r="Q101" s="295">
        <f>SUMIFS('7.  Persistence Report'!R$27:R$500,'7.  Persistence Report'!$D$27:$D$500,$B100,'7.  Persistence Report'!$J$27:$J$500,"Adjustment",'7.  Persistence Report'!$H$27:$H$500,"2015")</f>
        <v>0</v>
      </c>
      <c r="R101" s="295">
        <f>SUMIFS('7.  Persistence Report'!S$27:S$500,'7.  Persistence Report'!$D$27:$D$500,$B100,'7.  Persistence Report'!$J$27:$J$500,"Adjustment",'7.  Persistence Report'!$H$27:$H$500,"2015")</f>
        <v>0</v>
      </c>
      <c r="S101" s="295">
        <f>SUMIFS('7.  Persistence Report'!T$27:T$500,'7.  Persistence Report'!$D$27:$D$500,$B100,'7.  Persistence Report'!$J$27:$J$500,"Adjustment",'7.  Persistence Report'!$H$27:$H$500,"2015")</f>
        <v>0</v>
      </c>
      <c r="T101" s="295">
        <f>SUMIFS('7.  Persistence Report'!U$27:U$500,'7.  Persistence Report'!$D$27:$D$500,$B100,'7.  Persistence Report'!$J$27:$J$500,"Adjustment",'7.  Persistence Report'!$H$27:$H$500,"2015")</f>
        <v>0</v>
      </c>
      <c r="U101" s="295">
        <f>SUMIFS('7.  Persistence Report'!V$27:V$500,'7.  Persistence Report'!$D$27:$D$500,$B100,'7.  Persistence Report'!$J$27:$J$500,"Adjustment",'7.  Persistence Report'!$H$27:$H$500,"2015")</f>
        <v>0</v>
      </c>
      <c r="V101" s="295">
        <f>SUMIFS('7.  Persistence Report'!W$27:W$500,'7.  Persistence Report'!$D$27:$D$500,$B100,'7.  Persistence Report'!$J$27:$J$500,"Adjustment",'7.  Persistence Report'!$H$27:$H$500,"2015")</f>
        <v>0</v>
      </c>
      <c r="W101" s="295">
        <f>SUMIFS('7.  Persistence Report'!X$27:X$500,'7.  Persistence Report'!$D$27:$D$500,$B100,'7.  Persistence Report'!$J$27:$J$500,"Adjustment",'7.  Persistence Report'!$H$27:$H$500,"2015")</f>
        <v>0</v>
      </c>
      <c r="X101" s="295">
        <f>SUMIFS('7.  Persistence Report'!Y$27:Y$500,'7.  Persistence Report'!$D$27:$D$500,$B100,'7.  Persistence Report'!$J$27:$J$500,"Adjustment",'7.  Persistence Report'!$H$27:$H$500,"2015")</f>
        <v>0</v>
      </c>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5" outlineLevel="1">
      <c r="B103" s="518" t="s">
        <v>502</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5" outlineLevel="1">
      <c r="B104" s="288" t="s">
        <v>498</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5" outlineLevel="1">
      <c r="A105" s="522">
        <v>21</v>
      </c>
      <c r="B105" s="520" t="s">
        <v>113</v>
      </c>
      <c r="C105" s="291" t="s">
        <v>25</v>
      </c>
      <c r="D105" s="295">
        <f>SUMIFS('7.  Persistence Report'!AU$27:AU$500,'7.  Persistence Report'!$D$27:$D$500,$B105,'7.  Persistence Report'!$J$27:$J$500,"Current year savings",'7.  Persistence Report'!$H$27:$H$500,"2015")</f>
        <v>0</v>
      </c>
      <c r="E105" s="295">
        <f>SUMIFS('7.  Persistence Report'!AV$27:AV$500,'7.  Persistence Report'!$D$27:$D$500,$B105,'7.  Persistence Report'!$J$27:$J$500,"Current year savings",'7.  Persistence Report'!$H$27:$H$500,"2015")</f>
        <v>0</v>
      </c>
      <c r="F105" s="295">
        <f>SUMIFS('7.  Persistence Report'!AW$27:AW$500,'7.  Persistence Report'!$D$27:$D$500,$B105,'7.  Persistence Report'!$J$27:$J$500,"Current year savings",'7.  Persistence Report'!$H$27:$H$500,"2015")</f>
        <v>0</v>
      </c>
      <c r="G105" s="295">
        <f>SUMIFS('7.  Persistence Report'!AX$27:AX$500,'7.  Persistence Report'!$D$27:$D$500,$B105,'7.  Persistence Report'!$J$27:$J$500,"Current year savings",'7.  Persistence Report'!$H$27:$H$500,"2015")</f>
        <v>0</v>
      </c>
      <c r="H105" s="295">
        <f>SUMIFS('7.  Persistence Report'!AY$27:AY$500,'7.  Persistence Report'!$D$27:$D$500,$B105,'7.  Persistence Report'!$J$27:$J$500,"Current year savings",'7.  Persistence Report'!$H$27:$H$500,"2015")</f>
        <v>0</v>
      </c>
      <c r="I105" s="295">
        <f>SUMIFS('7.  Persistence Report'!AZ$27:AZ$500,'7.  Persistence Report'!$D$27:$D$500,$B105,'7.  Persistence Report'!$J$27:$J$500,"Current year savings",'7.  Persistence Report'!$H$27:$H$500,"2015")</f>
        <v>0</v>
      </c>
      <c r="J105" s="295">
        <f>SUMIFS('7.  Persistence Report'!BA$27:BA$500,'7.  Persistence Report'!$D$27:$D$500,$B105,'7.  Persistence Report'!$J$27:$J$500,"Current year savings",'7.  Persistence Report'!$H$27:$H$500,"2015")</f>
        <v>0</v>
      </c>
      <c r="K105" s="295">
        <f>SUMIFS('7.  Persistence Report'!BB$27:BB$500,'7.  Persistence Report'!$D$27:$D$500,$B105,'7.  Persistence Report'!$J$27:$J$500,"Current year savings",'7.  Persistence Report'!$H$27:$H$500,"2015")</f>
        <v>0</v>
      </c>
      <c r="L105" s="295">
        <f>SUMIFS('7.  Persistence Report'!BC$27:BC$500,'7.  Persistence Report'!$D$27:$D$500,$B105,'7.  Persistence Report'!$J$27:$J$500,"Current year savings",'7.  Persistence Report'!$H$27:$H$500,"2015")</f>
        <v>0</v>
      </c>
      <c r="M105" s="295">
        <f>SUMIFS('7.  Persistence Report'!BD$27:BD$500,'7.  Persistence Report'!$D$27:$D$500,$B105,'7.  Persistence Report'!$J$27:$J$500,"Current year savings",'7.  Persistence Report'!$H$27:$H$500,"2015")</f>
        <v>0</v>
      </c>
      <c r="N105" s="291"/>
      <c r="O105" s="295">
        <f>SUMIFS('7.  Persistence Report'!P$27:P$500,'7.  Persistence Report'!$D$27:$D$500,$B105,'7.  Persistence Report'!$J$27:$J$500,"Current year savings",'7.  Persistence Report'!$H$27:$H$500,"2015")</f>
        <v>0</v>
      </c>
      <c r="P105" s="295">
        <f>SUMIFS('7.  Persistence Report'!Q$27:Q$500,'7.  Persistence Report'!$D$27:$D$500,$B105,'7.  Persistence Report'!$J$27:$J$500,"Current year savings",'7.  Persistence Report'!$H$27:$H$500,"2015")</f>
        <v>0</v>
      </c>
      <c r="Q105" s="295">
        <f>SUMIFS('7.  Persistence Report'!R$27:R$500,'7.  Persistence Report'!$D$27:$D$500,$B105,'7.  Persistence Report'!$J$27:$J$500,"Current year savings",'7.  Persistence Report'!$H$27:$H$500,"2015")</f>
        <v>0</v>
      </c>
      <c r="R105" s="295">
        <f>SUMIFS('7.  Persistence Report'!S$27:S$500,'7.  Persistence Report'!$D$27:$D$500,$B105,'7.  Persistence Report'!$J$27:$J$500,"Current year savings",'7.  Persistence Report'!$H$27:$H$500,"2015")</f>
        <v>0</v>
      </c>
      <c r="S105" s="295">
        <f>SUMIFS('7.  Persistence Report'!T$27:T$500,'7.  Persistence Report'!$D$27:$D$500,$B105,'7.  Persistence Report'!$J$27:$J$500,"Current year savings",'7.  Persistence Report'!$H$27:$H$500,"2015")</f>
        <v>0</v>
      </c>
      <c r="T105" s="295">
        <f>SUMIFS('7.  Persistence Report'!U$27:U$500,'7.  Persistence Report'!$D$27:$D$500,$B105,'7.  Persistence Report'!$J$27:$J$500,"Current year savings",'7.  Persistence Report'!$H$27:$H$500,"2015")</f>
        <v>0</v>
      </c>
      <c r="U105" s="295">
        <f>SUMIFS('7.  Persistence Report'!V$27:V$500,'7.  Persistence Report'!$D$27:$D$500,$B105,'7.  Persistence Report'!$J$27:$J$500,"Current year savings",'7.  Persistence Report'!$H$27:$H$500,"2015")</f>
        <v>0</v>
      </c>
      <c r="V105" s="295">
        <f>SUMIFS('7.  Persistence Report'!W$27:W$500,'7.  Persistence Report'!$D$27:$D$500,$B105,'7.  Persistence Report'!$J$27:$J$500,"Current year savings",'7.  Persistence Report'!$H$27:$H$500,"2015")</f>
        <v>0</v>
      </c>
      <c r="W105" s="295">
        <f>SUMIFS('7.  Persistence Report'!X$27:X$500,'7.  Persistence Report'!$D$27:$D$500,$B105,'7.  Persistence Report'!$J$27:$J$500,"Current year savings",'7.  Persistence Report'!$H$27:$H$500,"2015")</f>
        <v>0</v>
      </c>
      <c r="X105" s="295">
        <f>SUMIFS('7.  Persistence Report'!Y$27:Y$500,'7.  Persistence Report'!$D$27:$D$500,$B105,'7.  Persistence Report'!$J$27:$J$500,"Current year savings",'7.  Persistence Report'!$H$27:$H$500,"2015")</f>
        <v>0</v>
      </c>
      <c r="Y105" s="533"/>
      <c r="Z105" s="410"/>
      <c r="AA105" s="410"/>
      <c r="AB105" s="410"/>
      <c r="AC105" s="410"/>
      <c r="AD105" s="410"/>
      <c r="AE105" s="410"/>
      <c r="AF105" s="410"/>
      <c r="AG105" s="410"/>
      <c r="AH105" s="410"/>
      <c r="AI105" s="410"/>
      <c r="AJ105" s="410"/>
      <c r="AK105" s="410"/>
      <c r="AL105" s="410"/>
      <c r="AM105" s="296">
        <f>SUM(Y105:AL105)</f>
        <v>0</v>
      </c>
    </row>
    <row r="106" spans="1:39" ht="15.5" outlineLevel="1">
      <c r="B106" s="294" t="s">
        <v>267</v>
      </c>
      <c r="C106" s="291" t="s">
        <v>163</v>
      </c>
      <c r="D106" s="295">
        <f>SUMIFS('7.  Persistence Report'!AU$27:AU$500,'7.  Persistence Report'!$D$27:$D$500,$B105,'7.  Persistence Report'!$J$27:$J$500,"Adjustment",'7.  Persistence Report'!$H$27:$H$500,"2015")</f>
        <v>0</v>
      </c>
      <c r="E106" s="295">
        <f>SUMIFS('7.  Persistence Report'!AV$27:AV$500,'7.  Persistence Report'!$D$27:$D$500,$B105,'7.  Persistence Report'!$J$27:$J$500,"Adjustment",'7.  Persistence Report'!$H$27:$H$500,"2015")</f>
        <v>0</v>
      </c>
      <c r="F106" s="295">
        <f>SUMIFS('7.  Persistence Report'!AW$27:AW$500,'7.  Persistence Report'!$D$27:$D$500,$B105,'7.  Persistence Report'!$J$27:$J$500,"Adjustment",'7.  Persistence Report'!$H$27:$H$500,"2015")</f>
        <v>0</v>
      </c>
      <c r="G106" s="295">
        <f>SUMIFS('7.  Persistence Report'!AX$27:AX$500,'7.  Persistence Report'!$D$27:$D$500,$B105,'7.  Persistence Report'!$J$27:$J$500,"Adjustment",'7.  Persistence Report'!$H$27:$H$500,"2015")</f>
        <v>0</v>
      </c>
      <c r="H106" s="295">
        <f>SUMIFS('7.  Persistence Report'!AY$27:AY$500,'7.  Persistence Report'!$D$27:$D$500,$B105,'7.  Persistence Report'!$J$27:$J$500,"Adjustment",'7.  Persistence Report'!$H$27:$H$500,"2015")</f>
        <v>0</v>
      </c>
      <c r="I106" s="295">
        <f>SUMIFS('7.  Persistence Report'!AZ$27:AZ$500,'7.  Persistence Report'!$D$27:$D$500,$B105,'7.  Persistence Report'!$J$27:$J$500,"Adjustment",'7.  Persistence Report'!$H$27:$H$500,"2015")</f>
        <v>0</v>
      </c>
      <c r="J106" s="295">
        <f>SUMIFS('7.  Persistence Report'!BA$27:BA$500,'7.  Persistence Report'!$D$27:$D$500,$B105,'7.  Persistence Report'!$J$27:$J$500,"Adjustment",'7.  Persistence Report'!$H$27:$H$500,"2015")</f>
        <v>0</v>
      </c>
      <c r="K106" s="295">
        <f>SUMIFS('7.  Persistence Report'!BB$27:BB$500,'7.  Persistence Report'!$D$27:$D$500,$B105,'7.  Persistence Report'!$J$27:$J$500,"Adjustment",'7.  Persistence Report'!$H$27:$H$500,"2015")</f>
        <v>0</v>
      </c>
      <c r="L106" s="295">
        <f>SUMIFS('7.  Persistence Report'!BC$27:BC$500,'7.  Persistence Report'!$D$27:$D$500,$B105,'7.  Persistence Report'!$J$27:$J$500,"Adjustment",'7.  Persistence Report'!$H$27:$H$500,"2015")</f>
        <v>0</v>
      </c>
      <c r="M106" s="295">
        <f>SUMIFS('7.  Persistence Report'!BD$27:BD$500,'7.  Persistence Report'!$D$27:$D$500,$B105,'7.  Persistence Report'!$J$27:$J$500,"Adjustment",'7.  Persistence Report'!$H$27:$H$500,"2015")</f>
        <v>0</v>
      </c>
      <c r="N106" s="291"/>
      <c r="O106" s="295">
        <f>SUMIFS('7.  Persistence Report'!P$27:P$500,'7.  Persistence Report'!$D$27:$D$500,$B105,'7.  Persistence Report'!$J$27:$J$500,"Adjustment",'7.  Persistence Report'!$H$27:$H$500,"2015")</f>
        <v>0</v>
      </c>
      <c r="P106" s="295">
        <f>SUMIFS('7.  Persistence Report'!Q$27:Q$500,'7.  Persistence Report'!$D$27:$D$500,$B105,'7.  Persistence Report'!$J$27:$J$500,"Adjustment",'7.  Persistence Report'!$H$27:$H$500,"2015")</f>
        <v>0</v>
      </c>
      <c r="Q106" s="295">
        <f>SUMIFS('7.  Persistence Report'!R$27:R$500,'7.  Persistence Report'!$D$27:$D$500,$B105,'7.  Persistence Report'!$J$27:$J$500,"Adjustment",'7.  Persistence Report'!$H$27:$H$500,"2015")</f>
        <v>0</v>
      </c>
      <c r="R106" s="295">
        <f>SUMIFS('7.  Persistence Report'!S$27:S$500,'7.  Persistence Report'!$D$27:$D$500,$B105,'7.  Persistence Report'!$J$27:$J$500,"Adjustment",'7.  Persistence Report'!$H$27:$H$500,"2015")</f>
        <v>0</v>
      </c>
      <c r="S106" s="295">
        <f>SUMIFS('7.  Persistence Report'!T$27:T$500,'7.  Persistence Report'!$D$27:$D$500,$B105,'7.  Persistence Report'!$J$27:$J$500,"Adjustment",'7.  Persistence Report'!$H$27:$H$500,"2015")</f>
        <v>0</v>
      </c>
      <c r="T106" s="295">
        <f>SUMIFS('7.  Persistence Report'!U$27:U$500,'7.  Persistence Report'!$D$27:$D$500,$B105,'7.  Persistence Report'!$J$27:$J$500,"Adjustment",'7.  Persistence Report'!$H$27:$H$500,"2015")</f>
        <v>0</v>
      </c>
      <c r="U106" s="295">
        <f>SUMIFS('7.  Persistence Report'!V$27:V$500,'7.  Persistence Report'!$D$27:$D$500,$B105,'7.  Persistence Report'!$J$27:$J$500,"Adjustment",'7.  Persistence Report'!$H$27:$H$500,"2015")</f>
        <v>0</v>
      </c>
      <c r="V106" s="295">
        <f>SUMIFS('7.  Persistence Report'!W$27:W$500,'7.  Persistence Report'!$D$27:$D$500,$B105,'7.  Persistence Report'!$J$27:$J$500,"Adjustment",'7.  Persistence Report'!$H$27:$H$500,"2015")</f>
        <v>0</v>
      </c>
      <c r="W106" s="295">
        <f>SUMIFS('7.  Persistence Report'!X$27:X$500,'7.  Persistence Report'!$D$27:$D$500,$B105,'7.  Persistence Report'!$J$27:$J$500,"Adjustment",'7.  Persistence Report'!$H$27:$H$500,"2015")</f>
        <v>0</v>
      </c>
      <c r="X106" s="295">
        <f>SUMIFS('7.  Persistence Report'!Y$27:Y$500,'7.  Persistence Report'!$D$27:$D$500,$B105,'7.  Persistence Report'!$J$27:$J$500,"Adjustment",'7.  Persistence Report'!$H$27:$H$500,"2015")</f>
        <v>0</v>
      </c>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1" outlineLevel="1">
      <c r="A108" s="522">
        <v>22</v>
      </c>
      <c r="B108" s="520" t="s">
        <v>114</v>
      </c>
      <c r="C108" s="291" t="s">
        <v>25</v>
      </c>
      <c r="D108" s="295">
        <f>SUMIFS('7.  Persistence Report'!AU$27:AU$500,'7.  Persistence Report'!$D$27:$D$500,$B108,'7.  Persistence Report'!$J$27:$J$500,"Current year savings",'7.  Persistence Report'!$H$27:$H$500,"2015")</f>
        <v>0</v>
      </c>
      <c r="E108" s="295">
        <f>SUMIFS('7.  Persistence Report'!AV$27:AV$500,'7.  Persistence Report'!$D$27:$D$500,$B108,'7.  Persistence Report'!$J$27:$J$500,"Current year savings",'7.  Persistence Report'!$H$27:$H$500,"2015")</f>
        <v>0</v>
      </c>
      <c r="F108" s="295">
        <f>SUMIFS('7.  Persistence Report'!AW$27:AW$500,'7.  Persistence Report'!$D$27:$D$500,$B108,'7.  Persistence Report'!$J$27:$J$500,"Current year savings",'7.  Persistence Report'!$H$27:$H$500,"2015")</f>
        <v>0</v>
      </c>
      <c r="G108" s="295">
        <f>SUMIFS('7.  Persistence Report'!AX$27:AX$500,'7.  Persistence Report'!$D$27:$D$500,$B108,'7.  Persistence Report'!$J$27:$J$500,"Current year savings",'7.  Persistence Report'!$H$27:$H$500,"2015")</f>
        <v>0</v>
      </c>
      <c r="H108" s="295">
        <f>SUMIFS('7.  Persistence Report'!AY$27:AY$500,'7.  Persistence Report'!$D$27:$D$500,$B108,'7.  Persistence Report'!$J$27:$J$500,"Current year savings",'7.  Persistence Report'!$H$27:$H$500,"2015")</f>
        <v>0</v>
      </c>
      <c r="I108" s="295">
        <f>SUMIFS('7.  Persistence Report'!AZ$27:AZ$500,'7.  Persistence Report'!$D$27:$D$500,$B108,'7.  Persistence Report'!$J$27:$J$500,"Current year savings",'7.  Persistence Report'!$H$27:$H$500,"2015")</f>
        <v>0</v>
      </c>
      <c r="J108" s="295">
        <f>SUMIFS('7.  Persistence Report'!BA$27:BA$500,'7.  Persistence Report'!$D$27:$D$500,$B108,'7.  Persistence Report'!$J$27:$J$500,"Current year savings",'7.  Persistence Report'!$H$27:$H$500,"2015")</f>
        <v>0</v>
      </c>
      <c r="K108" s="295">
        <f>SUMIFS('7.  Persistence Report'!BB$27:BB$500,'7.  Persistence Report'!$D$27:$D$500,$B108,'7.  Persistence Report'!$J$27:$J$500,"Current year savings",'7.  Persistence Report'!$H$27:$H$500,"2015")</f>
        <v>0</v>
      </c>
      <c r="L108" s="295">
        <f>SUMIFS('7.  Persistence Report'!BC$27:BC$500,'7.  Persistence Report'!$D$27:$D$500,$B108,'7.  Persistence Report'!$J$27:$J$500,"Current year savings",'7.  Persistence Report'!$H$27:$H$500,"2015")</f>
        <v>0</v>
      </c>
      <c r="M108" s="295">
        <f>SUMIFS('7.  Persistence Report'!BD$27:BD$500,'7.  Persistence Report'!$D$27:$D$500,$B108,'7.  Persistence Report'!$J$27:$J$500,"Current year savings",'7.  Persistence Report'!$H$27:$H$500,"2015")</f>
        <v>0</v>
      </c>
      <c r="N108" s="291"/>
      <c r="O108" s="295">
        <f>SUMIFS('7.  Persistence Report'!P$27:P$500,'7.  Persistence Report'!$D$27:$D$500,$B108,'7.  Persistence Report'!$J$27:$J$500,"Current year savings",'7.  Persistence Report'!$H$27:$H$500,"2015")</f>
        <v>0</v>
      </c>
      <c r="P108" s="295">
        <f>SUMIFS('7.  Persistence Report'!Q$27:Q$500,'7.  Persistence Report'!$D$27:$D$500,$B108,'7.  Persistence Report'!$J$27:$J$500,"Current year savings",'7.  Persistence Report'!$H$27:$H$500,"2015")</f>
        <v>0</v>
      </c>
      <c r="Q108" s="295">
        <f>SUMIFS('7.  Persistence Report'!R$27:R$500,'7.  Persistence Report'!$D$27:$D$500,$B108,'7.  Persistence Report'!$J$27:$J$500,"Current year savings",'7.  Persistence Report'!$H$27:$H$500,"2015")</f>
        <v>0</v>
      </c>
      <c r="R108" s="295">
        <f>SUMIFS('7.  Persistence Report'!S$27:S$500,'7.  Persistence Report'!$D$27:$D$500,$B108,'7.  Persistence Report'!$J$27:$J$500,"Current year savings",'7.  Persistence Report'!$H$27:$H$500,"2015")</f>
        <v>0</v>
      </c>
      <c r="S108" s="295">
        <f>SUMIFS('7.  Persistence Report'!T$27:T$500,'7.  Persistence Report'!$D$27:$D$500,$B108,'7.  Persistence Report'!$J$27:$J$500,"Current year savings",'7.  Persistence Report'!$H$27:$H$500,"2015")</f>
        <v>0</v>
      </c>
      <c r="T108" s="295">
        <f>SUMIFS('7.  Persistence Report'!U$27:U$500,'7.  Persistence Report'!$D$27:$D$500,$B108,'7.  Persistence Report'!$J$27:$J$500,"Current year savings",'7.  Persistence Report'!$H$27:$H$500,"2015")</f>
        <v>0</v>
      </c>
      <c r="U108" s="295">
        <f>SUMIFS('7.  Persistence Report'!V$27:V$500,'7.  Persistence Report'!$D$27:$D$500,$B108,'7.  Persistence Report'!$J$27:$J$500,"Current year savings",'7.  Persistence Report'!$H$27:$H$500,"2015")</f>
        <v>0</v>
      </c>
      <c r="V108" s="295">
        <f>SUMIFS('7.  Persistence Report'!W$27:W$500,'7.  Persistence Report'!$D$27:$D$500,$B108,'7.  Persistence Report'!$J$27:$J$500,"Current year savings",'7.  Persistence Report'!$H$27:$H$500,"2015")</f>
        <v>0</v>
      </c>
      <c r="W108" s="295">
        <f>SUMIFS('7.  Persistence Report'!X$27:X$500,'7.  Persistence Report'!$D$27:$D$500,$B108,'7.  Persistence Report'!$J$27:$J$500,"Current year savings",'7.  Persistence Report'!$H$27:$H$500,"2015")</f>
        <v>0</v>
      </c>
      <c r="X108" s="295">
        <f>SUMIFS('7.  Persistence Report'!Y$27:Y$500,'7.  Persistence Report'!$D$27:$D$500,$B108,'7.  Persistence Report'!$J$27:$J$500,"Current year savings",'7.  Persistence Report'!$H$27:$H$500,"2015")</f>
        <v>0</v>
      </c>
      <c r="Y108" s="533"/>
      <c r="Z108" s="410"/>
      <c r="AA108" s="410"/>
      <c r="AB108" s="410"/>
      <c r="AC108" s="410"/>
      <c r="AD108" s="410"/>
      <c r="AE108" s="410"/>
      <c r="AF108" s="410"/>
      <c r="AG108" s="410"/>
      <c r="AH108" s="410"/>
      <c r="AI108" s="410"/>
      <c r="AJ108" s="410"/>
      <c r="AK108" s="410"/>
      <c r="AL108" s="410"/>
      <c r="AM108" s="296">
        <f>SUM(Y108:AL108)</f>
        <v>0</v>
      </c>
    </row>
    <row r="109" spans="1:39" ht="15.5" outlineLevel="1">
      <c r="B109" s="294" t="s">
        <v>267</v>
      </c>
      <c r="C109" s="291" t="s">
        <v>163</v>
      </c>
      <c r="D109" s="295">
        <f>SUMIFS('7.  Persistence Report'!AU$27:AU$500,'7.  Persistence Report'!$D$27:$D$500,$B108,'7.  Persistence Report'!$J$27:$J$500,"Adjustment",'7.  Persistence Report'!$H$27:$H$500,"2015")</f>
        <v>0</v>
      </c>
      <c r="E109" s="295">
        <f>SUMIFS('7.  Persistence Report'!AV$27:AV$500,'7.  Persistence Report'!$D$27:$D$500,$B108,'7.  Persistence Report'!$J$27:$J$500,"Adjustment",'7.  Persistence Report'!$H$27:$H$500,"2015")</f>
        <v>0</v>
      </c>
      <c r="F109" s="295">
        <f>SUMIFS('7.  Persistence Report'!AW$27:AW$500,'7.  Persistence Report'!$D$27:$D$500,$B108,'7.  Persistence Report'!$J$27:$J$500,"Adjustment",'7.  Persistence Report'!$H$27:$H$500,"2015")</f>
        <v>0</v>
      </c>
      <c r="G109" s="295">
        <f>SUMIFS('7.  Persistence Report'!AX$27:AX$500,'7.  Persistence Report'!$D$27:$D$500,$B108,'7.  Persistence Report'!$J$27:$J$500,"Adjustment",'7.  Persistence Report'!$H$27:$H$500,"2015")</f>
        <v>0</v>
      </c>
      <c r="H109" s="295">
        <f>SUMIFS('7.  Persistence Report'!AY$27:AY$500,'7.  Persistence Report'!$D$27:$D$500,$B108,'7.  Persistence Report'!$J$27:$J$500,"Adjustment",'7.  Persistence Report'!$H$27:$H$500,"2015")</f>
        <v>0</v>
      </c>
      <c r="I109" s="295">
        <f>SUMIFS('7.  Persistence Report'!AZ$27:AZ$500,'7.  Persistence Report'!$D$27:$D$500,$B108,'7.  Persistence Report'!$J$27:$J$500,"Adjustment",'7.  Persistence Report'!$H$27:$H$500,"2015")</f>
        <v>0</v>
      </c>
      <c r="J109" s="295">
        <f>SUMIFS('7.  Persistence Report'!BA$27:BA$500,'7.  Persistence Report'!$D$27:$D$500,$B108,'7.  Persistence Report'!$J$27:$J$500,"Adjustment",'7.  Persistence Report'!$H$27:$H$500,"2015")</f>
        <v>0</v>
      </c>
      <c r="K109" s="295">
        <f>SUMIFS('7.  Persistence Report'!BB$27:BB$500,'7.  Persistence Report'!$D$27:$D$500,$B108,'7.  Persistence Report'!$J$27:$J$500,"Adjustment",'7.  Persistence Report'!$H$27:$H$500,"2015")</f>
        <v>0</v>
      </c>
      <c r="L109" s="295">
        <f>SUMIFS('7.  Persistence Report'!BC$27:BC$500,'7.  Persistence Report'!$D$27:$D$500,$B108,'7.  Persistence Report'!$J$27:$J$500,"Adjustment",'7.  Persistence Report'!$H$27:$H$500,"2015")</f>
        <v>0</v>
      </c>
      <c r="M109" s="295">
        <f>SUMIFS('7.  Persistence Report'!BD$27:BD$500,'7.  Persistence Report'!$D$27:$D$500,$B108,'7.  Persistence Report'!$J$27:$J$500,"Adjustment",'7.  Persistence Report'!$H$27:$H$500,"2015")</f>
        <v>0</v>
      </c>
      <c r="N109" s="291"/>
      <c r="O109" s="295">
        <f>SUMIFS('7.  Persistence Report'!P$27:P$500,'7.  Persistence Report'!$D$27:$D$500,$B108,'7.  Persistence Report'!$J$27:$J$500,"Adjustment",'7.  Persistence Report'!$H$27:$H$500,"2015")</f>
        <v>0</v>
      </c>
      <c r="P109" s="295">
        <f>SUMIFS('7.  Persistence Report'!Q$27:Q$500,'7.  Persistence Report'!$D$27:$D$500,$B108,'7.  Persistence Report'!$J$27:$J$500,"Adjustment",'7.  Persistence Report'!$H$27:$H$500,"2015")</f>
        <v>0</v>
      </c>
      <c r="Q109" s="295">
        <f>SUMIFS('7.  Persistence Report'!R$27:R$500,'7.  Persistence Report'!$D$27:$D$500,$B108,'7.  Persistence Report'!$J$27:$J$500,"Adjustment",'7.  Persistence Report'!$H$27:$H$500,"2015")</f>
        <v>0</v>
      </c>
      <c r="R109" s="295">
        <f>SUMIFS('7.  Persistence Report'!S$27:S$500,'7.  Persistence Report'!$D$27:$D$500,$B108,'7.  Persistence Report'!$J$27:$J$500,"Adjustment",'7.  Persistence Report'!$H$27:$H$500,"2015")</f>
        <v>0</v>
      </c>
      <c r="S109" s="295">
        <f>SUMIFS('7.  Persistence Report'!T$27:T$500,'7.  Persistence Report'!$D$27:$D$500,$B108,'7.  Persistence Report'!$J$27:$J$500,"Adjustment",'7.  Persistence Report'!$H$27:$H$500,"2015")</f>
        <v>0</v>
      </c>
      <c r="T109" s="295">
        <f>SUMIFS('7.  Persistence Report'!U$27:U$500,'7.  Persistence Report'!$D$27:$D$500,$B108,'7.  Persistence Report'!$J$27:$J$500,"Adjustment",'7.  Persistence Report'!$H$27:$H$500,"2015")</f>
        <v>0</v>
      </c>
      <c r="U109" s="295">
        <f>SUMIFS('7.  Persistence Report'!V$27:V$500,'7.  Persistence Report'!$D$27:$D$500,$B108,'7.  Persistence Report'!$J$27:$J$500,"Adjustment",'7.  Persistence Report'!$H$27:$H$500,"2015")</f>
        <v>0</v>
      </c>
      <c r="V109" s="295">
        <f>SUMIFS('7.  Persistence Report'!W$27:W$500,'7.  Persistence Report'!$D$27:$D$500,$B108,'7.  Persistence Report'!$J$27:$J$500,"Adjustment",'7.  Persistence Report'!$H$27:$H$500,"2015")</f>
        <v>0</v>
      </c>
      <c r="W109" s="295">
        <f>SUMIFS('7.  Persistence Report'!X$27:X$500,'7.  Persistence Report'!$D$27:$D$500,$B108,'7.  Persistence Report'!$J$27:$J$500,"Adjustment",'7.  Persistence Report'!$H$27:$H$500,"2015")</f>
        <v>0</v>
      </c>
      <c r="X109" s="295">
        <f>SUMIFS('7.  Persistence Report'!Y$27:Y$500,'7.  Persistence Report'!$D$27:$D$500,$B108,'7.  Persistence Report'!$J$27:$J$500,"Adjustment",'7.  Persistence Report'!$H$27:$H$500,"2015")</f>
        <v>0</v>
      </c>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15.5" outlineLevel="1">
      <c r="A111" s="522">
        <v>23</v>
      </c>
      <c r="B111" s="520" t="s">
        <v>115</v>
      </c>
      <c r="C111" s="291" t="s">
        <v>25</v>
      </c>
      <c r="D111" s="295">
        <f>SUMIFS('7.  Persistence Report'!AU$27:AU$500,'7.  Persistence Report'!$D$27:$D$500,$B111,'7.  Persistence Report'!$J$27:$J$500,"Current year savings",'7.  Persistence Report'!$H$27:$H$500,"2015")</f>
        <v>0</v>
      </c>
      <c r="E111" s="295">
        <f>SUMIFS('7.  Persistence Report'!AV$27:AV$500,'7.  Persistence Report'!$D$27:$D$500,$B111,'7.  Persistence Report'!$J$27:$J$500,"Current year savings",'7.  Persistence Report'!$H$27:$H$500,"2015")</f>
        <v>0</v>
      </c>
      <c r="F111" s="295">
        <f>SUMIFS('7.  Persistence Report'!AW$27:AW$500,'7.  Persistence Report'!$D$27:$D$500,$B111,'7.  Persistence Report'!$J$27:$J$500,"Current year savings",'7.  Persistence Report'!$H$27:$H$500,"2015")</f>
        <v>0</v>
      </c>
      <c r="G111" s="295">
        <f>SUMIFS('7.  Persistence Report'!AX$27:AX$500,'7.  Persistence Report'!$D$27:$D$500,$B111,'7.  Persistence Report'!$J$27:$J$500,"Current year savings",'7.  Persistence Report'!$H$27:$H$500,"2015")</f>
        <v>0</v>
      </c>
      <c r="H111" s="295">
        <f>SUMIFS('7.  Persistence Report'!AY$27:AY$500,'7.  Persistence Report'!$D$27:$D$500,$B111,'7.  Persistence Report'!$J$27:$J$500,"Current year savings",'7.  Persistence Report'!$H$27:$H$500,"2015")</f>
        <v>0</v>
      </c>
      <c r="I111" s="295">
        <f>SUMIFS('7.  Persistence Report'!AZ$27:AZ$500,'7.  Persistence Report'!$D$27:$D$500,$B111,'7.  Persistence Report'!$J$27:$J$500,"Current year savings",'7.  Persistence Report'!$H$27:$H$500,"2015")</f>
        <v>0</v>
      </c>
      <c r="J111" s="295">
        <f>SUMIFS('7.  Persistence Report'!BA$27:BA$500,'7.  Persistence Report'!$D$27:$D$500,$B111,'7.  Persistence Report'!$J$27:$J$500,"Current year savings",'7.  Persistence Report'!$H$27:$H$500,"2015")</f>
        <v>0</v>
      </c>
      <c r="K111" s="295">
        <f>SUMIFS('7.  Persistence Report'!BB$27:BB$500,'7.  Persistence Report'!$D$27:$D$500,$B111,'7.  Persistence Report'!$J$27:$J$500,"Current year savings",'7.  Persistence Report'!$H$27:$H$500,"2015")</f>
        <v>0</v>
      </c>
      <c r="L111" s="295">
        <f>SUMIFS('7.  Persistence Report'!BC$27:BC$500,'7.  Persistence Report'!$D$27:$D$500,$B111,'7.  Persistence Report'!$J$27:$J$500,"Current year savings",'7.  Persistence Report'!$H$27:$H$500,"2015")</f>
        <v>0</v>
      </c>
      <c r="M111" s="295">
        <f>SUMIFS('7.  Persistence Report'!BD$27:BD$500,'7.  Persistence Report'!$D$27:$D$500,$B111,'7.  Persistence Report'!$J$27:$J$500,"Current year savings",'7.  Persistence Report'!$H$27:$H$500,"2015")</f>
        <v>0</v>
      </c>
      <c r="N111" s="291"/>
      <c r="O111" s="295">
        <f>SUMIFS('7.  Persistence Report'!P$27:P$500,'7.  Persistence Report'!$D$27:$D$500,$B111,'7.  Persistence Report'!$J$27:$J$500,"Current year savings",'7.  Persistence Report'!$H$27:$H$500,"2015")</f>
        <v>0</v>
      </c>
      <c r="P111" s="295">
        <f>SUMIFS('7.  Persistence Report'!Q$27:Q$500,'7.  Persistence Report'!$D$27:$D$500,$B111,'7.  Persistence Report'!$J$27:$J$500,"Current year savings",'7.  Persistence Report'!$H$27:$H$500,"2015")</f>
        <v>0</v>
      </c>
      <c r="Q111" s="295">
        <f>SUMIFS('7.  Persistence Report'!R$27:R$500,'7.  Persistence Report'!$D$27:$D$500,$B111,'7.  Persistence Report'!$J$27:$J$500,"Current year savings",'7.  Persistence Report'!$H$27:$H$500,"2015")</f>
        <v>0</v>
      </c>
      <c r="R111" s="295">
        <f>SUMIFS('7.  Persistence Report'!S$27:S$500,'7.  Persistence Report'!$D$27:$D$500,$B111,'7.  Persistence Report'!$J$27:$J$500,"Current year savings",'7.  Persistence Report'!$H$27:$H$500,"2015")</f>
        <v>0</v>
      </c>
      <c r="S111" s="295">
        <f>SUMIFS('7.  Persistence Report'!T$27:T$500,'7.  Persistence Report'!$D$27:$D$500,$B111,'7.  Persistence Report'!$J$27:$J$500,"Current year savings",'7.  Persistence Report'!$H$27:$H$500,"2015")</f>
        <v>0</v>
      </c>
      <c r="T111" s="295">
        <f>SUMIFS('7.  Persistence Report'!U$27:U$500,'7.  Persistence Report'!$D$27:$D$500,$B111,'7.  Persistence Report'!$J$27:$J$500,"Current year savings",'7.  Persistence Report'!$H$27:$H$500,"2015")</f>
        <v>0</v>
      </c>
      <c r="U111" s="295">
        <f>SUMIFS('7.  Persistence Report'!V$27:V$500,'7.  Persistence Report'!$D$27:$D$500,$B111,'7.  Persistence Report'!$J$27:$J$500,"Current year savings",'7.  Persistence Report'!$H$27:$H$500,"2015")</f>
        <v>0</v>
      </c>
      <c r="V111" s="295">
        <f>SUMIFS('7.  Persistence Report'!W$27:W$500,'7.  Persistence Report'!$D$27:$D$500,$B111,'7.  Persistence Report'!$J$27:$J$500,"Current year savings",'7.  Persistence Report'!$H$27:$H$500,"2015")</f>
        <v>0</v>
      </c>
      <c r="W111" s="295">
        <f>SUMIFS('7.  Persistence Report'!X$27:X$500,'7.  Persistence Report'!$D$27:$D$500,$B111,'7.  Persistence Report'!$J$27:$J$500,"Current year savings",'7.  Persistence Report'!$H$27:$H$500,"2015")</f>
        <v>0</v>
      </c>
      <c r="X111" s="295">
        <f>SUMIFS('7.  Persistence Report'!Y$27:Y$500,'7.  Persistence Report'!$D$27:$D$500,$B111,'7.  Persistence Report'!$J$27:$J$500,"Current year savings",'7.  Persistence Report'!$H$27:$H$500,"2015")</f>
        <v>0</v>
      </c>
      <c r="Y111" s="410"/>
      <c r="Z111" s="410"/>
      <c r="AA111" s="410"/>
      <c r="AB111" s="410"/>
      <c r="AC111" s="410"/>
      <c r="AD111" s="410"/>
      <c r="AE111" s="410"/>
      <c r="AF111" s="410"/>
      <c r="AG111" s="410"/>
      <c r="AH111" s="410"/>
      <c r="AI111" s="410"/>
      <c r="AJ111" s="410"/>
      <c r="AK111" s="410"/>
      <c r="AL111" s="410"/>
      <c r="AM111" s="296">
        <f>SUM(Y111:AL111)</f>
        <v>0</v>
      </c>
    </row>
    <row r="112" spans="1:39" ht="15.5" outlineLevel="1">
      <c r="B112" s="294" t="s">
        <v>267</v>
      </c>
      <c r="C112" s="291" t="s">
        <v>163</v>
      </c>
      <c r="D112" s="295">
        <f>SUMIFS('7.  Persistence Report'!AU$27:AU$500,'7.  Persistence Report'!$D$27:$D$500,$B111,'7.  Persistence Report'!$J$27:$J$500,"Adjustment",'7.  Persistence Report'!$H$27:$H$500,"2015")</f>
        <v>0</v>
      </c>
      <c r="E112" s="295">
        <f>SUMIFS('7.  Persistence Report'!AV$27:AV$500,'7.  Persistence Report'!$D$27:$D$500,$B111,'7.  Persistence Report'!$J$27:$J$500,"Adjustment",'7.  Persistence Report'!$H$27:$H$500,"2015")</f>
        <v>0</v>
      </c>
      <c r="F112" s="295">
        <f>SUMIFS('7.  Persistence Report'!AW$27:AW$500,'7.  Persistence Report'!$D$27:$D$500,$B111,'7.  Persistence Report'!$J$27:$J$500,"Adjustment",'7.  Persistence Report'!$H$27:$H$500,"2015")</f>
        <v>0</v>
      </c>
      <c r="G112" s="295">
        <f>SUMIFS('7.  Persistence Report'!AX$27:AX$500,'7.  Persistence Report'!$D$27:$D$500,$B111,'7.  Persistence Report'!$J$27:$J$500,"Adjustment",'7.  Persistence Report'!$H$27:$H$500,"2015")</f>
        <v>0</v>
      </c>
      <c r="H112" s="295">
        <f>SUMIFS('7.  Persistence Report'!AY$27:AY$500,'7.  Persistence Report'!$D$27:$D$500,$B111,'7.  Persistence Report'!$J$27:$J$500,"Adjustment",'7.  Persistence Report'!$H$27:$H$500,"2015")</f>
        <v>0</v>
      </c>
      <c r="I112" s="295">
        <f>SUMIFS('7.  Persistence Report'!AZ$27:AZ$500,'7.  Persistence Report'!$D$27:$D$500,$B111,'7.  Persistence Report'!$J$27:$J$500,"Adjustment",'7.  Persistence Report'!$H$27:$H$500,"2015")</f>
        <v>0</v>
      </c>
      <c r="J112" s="295">
        <f>SUMIFS('7.  Persistence Report'!BA$27:BA$500,'7.  Persistence Report'!$D$27:$D$500,$B111,'7.  Persistence Report'!$J$27:$J$500,"Adjustment",'7.  Persistence Report'!$H$27:$H$500,"2015")</f>
        <v>0</v>
      </c>
      <c r="K112" s="295">
        <f>SUMIFS('7.  Persistence Report'!BB$27:BB$500,'7.  Persistence Report'!$D$27:$D$500,$B111,'7.  Persistence Report'!$J$27:$J$500,"Adjustment",'7.  Persistence Report'!$H$27:$H$500,"2015")</f>
        <v>0</v>
      </c>
      <c r="L112" s="295">
        <f>SUMIFS('7.  Persistence Report'!BC$27:BC$500,'7.  Persistence Report'!$D$27:$D$500,$B111,'7.  Persistence Report'!$J$27:$J$500,"Adjustment",'7.  Persistence Report'!$H$27:$H$500,"2015")</f>
        <v>0</v>
      </c>
      <c r="M112" s="295">
        <f>SUMIFS('7.  Persistence Report'!BD$27:BD$500,'7.  Persistence Report'!$D$27:$D$500,$B111,'7.  Persistence Report'!$J$27:$J$500,"Adjustment",'7.  Persistence Report'!$H$27:$H$500,"2015")</f>
        <v>0</v>
      </c>
      <c r="N112" s="291"/>
      <c r="O112" s="295">
        <f>SUMIFS('7.  Persistence Report'!P$27:P$500,'7.  Persistence Report'!$D$27:$D$500,$B111,'7.  Persistence Report'!$J$27:$J$500,"Adjustment",'7.  Persistence Report'!$H$27:$H$500,"2015")</f>
        <v>0</v>
      </c>
      <c r="P112" s="295">
        <f>SUMIFS('7.  Persistence Report'!Q$27:Q$500,'7.  Persistence Report'!$D$27:$D$500,$B111,'7.  Persistence Report'!$J$27:$J$500,"Adjustment",'7.  Persistence Report'!$H$27:$H$500,"2015")</f>
        <v>0</v>
      </c>
      <c r="Q112" s="295">
        <f>SUMIFS('7.  Persistence Report'!R$27:R$500,'7.  Persistence Report'!$D$27:$D$500,$B111,'7.  Persistence Report'!$J$27:$J$500,"Adjustment",'7.  Persistence Report'!$H$27:$H$500,"2015")</f>
        <v>0</v>
      </c>
      <c r="R112" s="295">
        <f>SUMIFS('7.  Persistence Report'!S$27:S$500,'7.  Persistence Report'!$D$27:$D$500,$B111,'7.  Persistence Report'!$J$27:$J$500,"Adjustment",'7.  Persistence Report'!$H$27:$H$500,"2015")</f>
        <v>0</v>
      </c>
      <c r="S112" s="295">
        <f>SUMIFS('7.  Persistence Report'!T$27:T$500,'7.  Persistence Report'!$D$27:$D$500,$B111,'7.  Persistence Report'!$J$27:$J$500,"Adjustment",'7.  Persistence Report'!$H$27:$H$500,"2015")</f>
        <v>0</v>
      </c>
      <c r="T112" s="295">
        <f>SUMIFS('7.  Persistence Report'!U$27:U$500,'7.  Persistence Report'!$D$27:$D$500,$B111,'7.  Persistence Report'!$J$27:$J$500,"Adjustment",'7.  Persistence Report'!$H$27:$H$500,"2015")</f>
        <v>0</v>
      </c>
      <c r="U112" s="295">
        <f>SUMIFS('7.  Persistence Report'!V$27:V$500,'7.  Persistence Report'!$D$27:$D$500,$B111,'7.  Persistence Report'!$J$27:$J$500,"Adjustment",'7.  Persistence Report'!$H$27:$H$500,"2015")</f>
        <v>0</v>
      </c>
      <c r="V112" s="295">
        <f>SUMIFS('7.  Persistence Report'!W$27:W$500,'7.  Persistence Report'!$D$27:$D$500,$B111,'7.  Persistence Report'!$J$27:$J$500,"Adjustment",'7.  Persistence Report'!$H$27:$H$500,"2015")</f>
        <v>0</v>
      </c>
      <c r="W112" s="295">
        <f>SUMIFS('7.  Persistence Report'!X$27:X$500,'7.  Persistence Report'!$D$27:$D$500,$B111,'7.  Persistence Report'!$J$27:$J$500,"Adjustment",'7.  Persistence Report'!$H$27:$H$500,"2015")</f>
        <v>0</v>
      </c>
      <c r="X112" s="295">
        <f>SUMIFS('7.  Persistence Report'!Y$27:Y$500,'7.  Persistence Report'!$D$27:$D$500,$B111,'7.  Persistence Report'!$J$27:$J$500,"Adjustment",'7.  Persistence Report'!$H$27:$H$500,"2015")</f>
        <v>0</v>
      </c>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5" outlineLevel="1">
      <c r="A114" s="522">
        <v>24</v>
      </c>
      <c r="B114" s="520" t="s">
        <v>116</v>
      </c>
      <c r="C114" s="291" t="s">
        <v>25</v>
      </c>
      <c r="D114" s="295">
        <f>SUMIFS('7.  Persistence Report'!AU$27:AU$500,'7.  Persistence Report'!$D$27:$D$500,$B114,'7.  Persistence Report'!$J$27:$J$500,"Current year savings",'7.  Persistence Report'!$H$27:$H$500,"2015")</f>
        <v>0</v>
      </c>
      <c r="E114" s="295">
        <f>SUMIFS('7.  Persistence Report'!AV$27:AV$500,'7.  Persistence Report'!$D$27:$D$500,$B114,'7.  Persistence Report'!$J$27:$J$500,"Current year savings",'7.  Persistence Report'!$H$27:$H$500,"2015")</f>
        <v>0</v>
      </c>
      <c r="F114" s="295">
        <f>SUMIFS('7.  Persistence Report'!AW$27:AW$500,'7.  Persistence Report'!$D$27:$D$500,$B114,'7.  Persistence Report'!$J$27:$J$500,"Current year savings",'7.  Persistence Report'!$H$27:$H$500,"2015")</f>
        <v>0</v>
      </c>
      <c r="G114" s="295">
        <f>SUMIFS('7.  Persistence Report'!AX$27:AX$500,'7.  Persistence Report'!$D$27:$D$500,$B114,'7.  Persistence Report'!$J$27:$J$500,"Current year savings",'7.  Persistence Report'!$H$27:$H$500,"2015")</f>
        <v>0</v>
      </c>
      <c r="H114" s="295">
        <f>SUMIFS('7.  Persistence Report'!AY$27:AY$500,'7.  Persistence Report'!$D$27:$D$500,$B114,'7.  Persistence Report'!$J$27:$J$500,"Current year savings",'7.  Persistence Report'!$H$27:$H$500,"2015")</f>
        <v>0</v>
      </c>
      <c r="I114" s="295">
        <f>SUMIFS('7.  Persistence Report'!AZ$27:AZ$500,'7.  Persistence Report'!$D$27:$D$500,$B114,'7.  Persistence Report'!$J$27:$J$500,"Current year savings",'7.  Persistence Report'!$H$27:$H$500,"2015")</f>
        <v>0</v>
      </c>
      <c r="J114" s="295">
        <f>SUMIFS('7.  Persistence Report'!BA$27:BA$500,'7.  Persistence Report'!$D$27:$D$500,$B114,'7.  Persistence Report'!$J$27:$J$500,"Current year savings",'7.  Persistence Report'!$H$27:$H$500,"2015")</f>
        <v>0</v>
      </c>
      <c r="K114" s="295">
        <f>SUMIFS('7.  Persistence Report'!BB$27:BB$500,'7.  Persistence Report'!$D$27:$D$500,$B114,'7.  Persistence Report'!$J$27:$J$500,"Current year savings",'7.  Persistence Report'!$H$27:$H$500,"2015")</f>
        <v>0</v>
      </c>
      <c r="L114" s="295">
        <f>SUMIFS('7.  Persistence Report'!BC$27:BC$500,'7.  Persistence Report'!$D$27:$D$500,$B114,'7.  Persistence Report'!$J$27:$J$500,"Current year savings",'7.  Persistence Report'!$H$27:$H$500,"2015")</f>
        <v>0</v>
      </c>
      <c r="M114" s="295">
        <f>SUMIFS('7.  Persistence Report'!BD$27:BD$500,'7.  Persistence Report'!$D$27:$D$500,$B114,'7.  Persistence Report'!$J$27:$J$500,"Current year savings",'7.  Persistence Report'!$H$27:$H$500,"2015")</f>
        <v>0</v>
      </c>
      <c r="N114" s="291"/>
      <c r="O114" s="295">
        <f>SUMIFS('7.  Persistence Report'!P$27:P$500,'7.  Persistence Report'!$D$27:$D$500,$B114,'7.  Persistence Report'!$J$27:$J$500,"Current year savings",'7.  Persistence Report'!$H$27:$H$500,"2015")</f>
        <v>0</v>
      </c>
      <c r="P114" s="295">
        <f>SUMIFS('7.  Persistence Report'!Q$27:Q$500,'7.  Persistence Report'!$D$27:$D$500,$B114,'7.  Persistence Report'!$J$27:$J$500,"Current year savings",'7.  Persistence Report'!$H$27:$H$500,"2015")</f>
        <v>0</v>
      </c>
      <c r="Q114" s="295">
        <f>SUMIFS('7.  Persistence Report'!R$27:R$500,'7.  Persistence Report'!$D$27:$D$500,$B114,'7.  Persistence Report'!$J$27:$J$500,"Current year savings",'7.  Persistence Report'!$H$27:$H$500,"2015")</f>
        <v>0</v>
      </c>
      <c r="R114" s="295">
        <f>SUMIFS('7.  Persistence Report'!S$27:S$500,'7.  Persistence Report'!$D$27:$D$500,$B114,'7.  Persistence Report'!$J$27:$J$500,"Current year savings",'7.  Persistence Report'!$H$27:$H$500,"2015")</f>
        <v>0</v>
      </c>
      <c r="S114" s="295">
        <f>SUMIFS('7.  Persistence Report'!T$27:T$500,'7.  Persistence Report'!$D$27:$D$500,$B114,'7.  Persistence Report'!$J$27:$J$500,"Current year savings",'7.  Persistence Report'!$H$27:$H$500,"2015")</f>
        <v>0</v>
      </c>
      <c r="T114" s="295">
        <f>SUMIFS('7.  Persistence Report'!U$27:U$500,'7.  Persistence Report'!$D$27:$D$500,$B114,'7.  Persistence Report'!$J$27:$J$500,"Current year savings",'7.  Persistence Report'!$H$27:$H$500,"2015")</f>
        <v>0</v>
      </c>
      <c r="U114" s="295">
        <f>SUMIFS('7.  Persistence Report'!V$27:V$500,'7.  Persistence Report'!$D$27:$D$500,$B114,'7.  Persistence Report'!$J$27:$J$500,"Current year savings",'7.  Persistence Report'!$H$27:$H$500,"2015")</f>
        <v>0</v>
      </c>
      <c r="V114" s="295">
        <f>SUMIFS('7.  Persistence Report'!W$27:W$500,'7.  Persistence Report'!$D$27:$D$500,$B114,'7.  Persistence Report'!$J$27:$J$500,"Current year savings",'7.  Persistence Report'!$H$27:$H$500,"2015")</f>
        <v>0</v>
      </c>
      <c r="W114" s="295">
        <f>SUMIFS('7.  Persistence Report'!X$27:X$500,'7.  Persistence Report'!$D$27:$D$500,$B114,'7.  Persistence Report'!$J$27:$J$500,"Current year savings",'7.  Persistence Report'!$H$27:$H$500,"2015")</f>
        <v>0</v>
      </c>
      <c r="X114" s="295">
        <f>SUMIFS('7.  Persistence Report'!Y$27:Y$500,'7.  Persistence Report'!$D$27:$D$500,$B114,'7.  Persistence Report'!$J$27:$J$500,"Current year savings",'7.  Persistence Report'!$H$27:$H$500,"2015")</f>
        <v>0</v>
      </c>
      <c r="Y114" s="410"/>
      <c r="Z114" s="410"/>
      <c r="AA114" s="410"/>
      <c r="AB114" s="410"/>
      <c r="AC114" s="410"/>
      <c r="AD114" s="410"/>
      <c r="AE114" s="410"/>
      <c r="AF114" s="410"/>
      <c r="AG114" s="410"/>
      <c r="AH114" s="410"/>
      <c r="AI114" s="410"/>
      <c r="AJ114" s="410"/>
      <c r="AK114" s="410"/>
      <c r="AL114" s="410"/>
      <c r="AM114" s="296">
        <f>SUM(Y114:AL114)</f>
        <v>0</v>
      </c>
    </row>
    <row r="115" spans="1:39" ht="15.5" outlineLevel="1">
      <c r="B115" s="294" t="s">
        <v>267</v>
      </c>
      <c r="C115" s="291" t="s">
        <v>163</v>
      </c>
      <c r="D115" s="295">
        <f>SUMIFS('7.  Persistence Report'!AU$27:AU$500,'7.  Persistence Report'!$D$27:$D$500,$B114,'7.  Persistence Report'!$J$27:$J$500,"Adjustment",'7.  Persistence Report'!$H$27:$H$500,"2015")</f>
        <v>0</v>
      </c>
      <c r="E115" s="295">
        <f>SUMIFS('7.  Persistence Report'!AV$27:AV$500,'7.  Persistence Report'!$D$27:$D$500,$B114,'7.  Persistence Report'!$J$27:$J$500,"Adjustment",'7.  Persistence Report'!$H$27:$H$500,"2015")</f>
        <v>0</v>
      </c>
      <c r="F115" s="295">
        <f>SUMIFS('7.  Persistence Report'!AW$27:AW$500,'7.  Persistence Report'!$D$27:$D$500,$B114,'7.  Persistence Report'!$J$27:$J$500,"Adjustment",'7.  Persistence Report'!$H$27:$H$500,"2015")</f>
        <v>0</v>
      </c>
      <c r="G115" s="295">
        <f>SUMIFS('7.  Persistence Report'!AX$27:AX$500,'7.  Persistence Report'!$D$27:$D$500,$B114,'7.  Persistence Report'!$J$27:$J$500,"Adjustment",'7.  Persistence Report'!$H$27:$H$500,"2015")</f>
        <v>0</v>
      </c>
      <c r="H115" s="295">
        <f>SUMIFS('7.  Persistence Report'!AY$27:AY$500,'7.  Persistence Report'!$D$27:$D$500,$B114,'7.  Persistence Report'!$J$27:$J$500,"Adjustment",'7.  Persistence Report'!$H$27:$H$500,"2015")</f>
        <v>0</v>
      </c>
      <c r="I115" s="295">
        <f>SUMIFS('7.  Persistence Report'!AZ$27:AZ$500,'7.  Persistence Report'!$D$27:$D$500,$B114,'7.  Persistence Report'!$J$27:$J$500,"Adjustment",'7.  Persistence Report'!$H$27:$H$500,"2015")</f>
        <v>0</v>
      </c>
      <c r="J115" s="295">
        <f>SUMIFS('7.  Persistence Report'!BA$27:BA$500,'7.  Persistence Report'!$D$27:$D$500,$B114,'7.  Persistence Report'!$J$27:$J$500,"Adjustment",'7.  Persistence Report'!$H$27:$H$500,"2015")</f>
        <v>0</v>
      </c>
      <c r="K115" s="295">
        <f>SUMIFS('7.  Persistence Report'!BB$27:BB$500,'7.  Persistence Report'!$D$27:$D$500,$B114,'7.  Persistence Report'!$J$27:$J$500,"Adjustment",'7.  Persistence Report'!$H$27:$H$500,"2015")</f>
        <v>0</v>
      </c>
      <c r="L115" s="295">
        <f>SUMIFS('7.  Persistence Report'!BC$27:BC$500,'7.  Persistence Report'!$D$27:$D$500,$B114,'7.  Persistence Report'!$J$27:$J$500,"Adjustment",'7.  Persistence Report'!$H$27:$H$500,"2015")</f>
        <v>0</v>
      </c>
      <c r="M115" s="295">
        <f>SUMIFS('7.  Persistence Report'!BD$27:BD$500,'7.  Persistence Report'!$D$27:$D$500,$B114,'7.  Persistence Report'!$J$27:$J$500,"Adjustment",'7.  Persistence Report'!$H$27:$H$500,"2015")</f>
        <v>0</v>
      </c>
      <c r="N115" s="291"/>
      <c r="O115" s="295">
        <f>SUMIFS('7.  Persistence Report'!P$27:P$500,'7.  Persistence Report'!$D$27:$D$500,$B114,'7.  Persistence Report'!$J$27:$J$500,"Adjustment",'7.  Persistence Report'!$H$27:$H$500,"2015")</f>
        <v>0</v>
      </c>
      <c r="P115" s="295">
        <f>SUMIFS('7.  Persistence Report'!Q$27:Q$500,'7.  Persistence Report'!$D$27:$D$500,$B114,'7.  Persistence Report'!$J$27:$J$500,"Adjustment",'7.  Persistence Report'!$H$27:$H$500,"2015")</f>
        <v>0</v>
      </c>
      <c r="Q115" s="295">
        <f>SUMIFS('7.  Persistence Report'!R$27:R$500,'7.  Persistence Report'!$D$27:$D$500,$B114,'7.  Persistence Report'!$J$27:$J$500,"Adjustment",'7.  Persistence Report'!$H$27:$H$500,"2015")</f>
        <v>0</v>
      </c>
      <c r="R115" s="295">
        <f>SUMIFS('7.  Persistence Report'!S$27:S$500,'7.  Persistence Report'!$D$27:$D$500,$B114,'7.  Persistence Report'!$J$27:$J$500,"Adjustment",'7.  Persistence Report'!$H$27:$H$500,"2015")</f>
        <v>0</v>
      </c>
      <c r="S115" s="295">
        <f>SUMIFS('7.  Persistence Report'!T$27:T$500,'7.  Persistence Report'!$D$27:$D$500,$B114,'7.  Persistence Report'!$J$27:$J$500,"Adjustment",'7.  Persistence Report'!$H$27:$H$500,"2015")</f>
        <v>0</v>
      </c>
      <c r="T115" s="295">
        <f>SUMIFS('7.  Persistence Report'!U$27:U$500,'7.  Persistence Report'!$D$27:$D$500,$B114,'7.  Persistence Report'!$J$27:$J$500,"Adjustment",'7.  Persistence Report'!$H$27:$H$500,"2015")</f>
        <v>0</v>
      </c>
      <c r="U115" s="295">
        <f>SUMIFS('7.  Persistence Report'!V$27:V$500,'7.  Persistence Report'!$D$27:$D$500,$B114,'7.  Persistence Report'!$J$27:$J$500,"Adjustment",'7.  Persistence Report'!$H$27:$H$500,"2015")</f>
        <v>0</v>
      </c>
      <c r="V115" s="295">
        <f>SUMIFS('7.  Persistence Report'!W$27:W$500,'7.  Persistence Report'!$D$27:$D$500,$B114,'7.  Persistence Report'!$J$27:$J$500,"Adjustment",'7.  Persistence Report'!$H$27:$H$500,"2015")</f>
        <v>0</v>
      </c>
      <c r="W115" s="295">
        <f>SUMIFS('7.  Persistence Report'!X$27:X$500,'7.  Persistence Report'!$D$27:$D$500,$B114,'7.  Persistence Report'!$J$27:$J$500,"Adjustment",'7.  Persistence Report'!$H$27:$H$500,"2015")</f>
        <v>0</v>
      </c>
      <c r="X115" s="295">
        <f>SUMIFS('7.  Persistence Report'!Y$27:Y$500,'7.  Persistence Report'!$D$27:$D$500,$B114,'7.  Persistence Report'!$J$27:$J$500,"Adjustment",'7.  Persistence Report'!$H$27:$H$500,"2015")</f>
        <v>0</v>
      </c>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5" outlineLevel="1">
      <c r="B117" s="288" t="s">
        <v>499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5" outlineLevel="1">
      <c r="A118" s="522">
        <v>25</v>
      </c>
      <c r="B118" s="520" t="s">
        <v>117</v>
      </c>
      <c r="C118" s="291" t="s">
        <v>25</v>
      </c>
      <c r="D118" s="295">
        <f>SUMIFS('7.  Persistence Report'!AU$27:AU$500,'7.  Persistence Report'!$D$27:$D$500,$B118,'7.  Persistence Report'!$J$27:$J$500,"Current year savings",'7.  Persistence Report'!$H$27:$H$500,"2015")</f>
        <v>0</v>
      </c>
      <c r="E118" s="295">
        <f>SUMIFS('7.  Persistence Report'!AV$27:AV$500,'7.  Persistence Report'!$D$27:$D$500,$B118,'7.  Persistence Report'!$J$27:$J$500,"Current year savings",'7.  Persistence Report'!$H$27:$H$500,"2015")</f>
        <v>0</v>
      </c>
      <c r="F118" s="295">
        <f>SUMIFS('7.  Persistence Report'!AW$27:AW$500,'7.  Persistence Report'!$D$27:$D$500,$B118,'7.  Persistence Report'!$J$27:$J$500,"Current year savings",'7.  Persistence Report'!$H$27:$H$500,"2015")</f>
        <v>0</v>
      </c>
      <c r="G118" s="295">
        <f>SUMIFS('7.  Persistence Report'!AX$27:AX$500,'7.  Persistence Report'!$D$27:$D$500,$B118,'7.  Persistence Report'!$J$27:$J$500,"Current year savings",'7.  Persistence Report'!$H$27:$H$500,"2015")</f>
        <v>0</v>
      </c>
      <c r="H118" s="295">
        <f>SUMIFS('7.  Persistence Report'!AY$27:AY$500,'7.  Persistence Report'!$D$27:$D$500,$B118,'7.  Persistence Report'!$J$27:$J$500,"Current year savings",'7.  Persistence Report'!$H$27:$H$500,"2015")</f>
        <v>0</v>
      </c>
      <c r="I118" s="295">
        <f>SUMIFS('7.  Persistence Report'!AZ$27:AZ$500,'7.  Persistence Report'!$D$27:$D$500,$B118,'7.  Persistence Report'!$J$27:$J$500,"Current year savings",'7.  Persistence Report'!$H$27:$H$500,"2015")</f>
        <v>0</v>
      </c>
      <c r="J118" s="295">
        <f>SUMIFS('7.  Persistence Report'!BA$27:BA$500,'7.  Persistence Report'!$D$27:$D$500,$B118,'7.  Persistence Report'!$J$27:$J$500,"Current year savings",'7.  Persistence Report'!$H$27:$H$500,"2015")</f>
        <v>0</v>
      </c>
      <c r="K118" s="295">
        <f>SUMIFS('7.  Persistence Report'!BB$27:BB$500,'7.  Persistence Report'!$D$27:$D$500,$B118,'7.  Persistence Report'!$J$27:$J$500,"Current year savings",'7.  Persistence Report'!$H$27:$H$500,"2015")</f>
        <v>0</v>
      </c>
      <c r="L118" s="295">
        <f>SUMIFS('7.  Persistence Report'!BC$27:BC$500,'7.  Persistence Report'!$D$27:$D$500,$B118,'7.  Persistence Report'!$J$27:$J$500,"Current year savings",'7.  Persistence Report'!$H$27:$H$500,"2015")</f>
        <v>0</v>
      </c>
      <c r="M118" s="295">
        <f>SUMIFS('7.  Persistence Report'!BD$27:BD$500,'7.  Persistence Report'!$D$27:$D$500,$B118,'7.  Persistence Report'!$J$27:$J$500,"Current year savings",'7.  Persistence Report'!$H$27:$H$500,"2015")</f>
        <v>0</v>
      </c>
      <c r="N118" s="295">
        <v>12</v>
      </c>
      <c r="O118" s="295">
        <f>SUMIFS('7.  Persistence Report'!P$27:P$500,'7.  Persistence Report'!$D$27:$D$500,$B118,'7.  Persistence Report'!$J$27:$J$500,"Current year savings",'7.  Persistence Report'!$H$27:$H$500,"2015")</f>
        <v>0</v>
      </c>
      <c r="P118" s="295">
        <f>SUMIFS('7.  Persistence Report'!Q$27:Q$500,'7.  Persistence Report'!$D$27:$D$500,$B118,'7.  Persistence Report'!$J$27:$J$500,"Current year savings",'7.  Persistence Report'!$H$27:$H$500,"2015")</f>
        <v>0</v>
      </c>
      <c r="Q118" s="295">
        <f>SUMIFS('7.  Persistence Report'!R$27:R$500,'7.  Persistence Report'!$D$27:$D$500,$B118,'7.  Persistence Report'!$J$27:$J$500,"Current year savings",'7.  Persistence Report'!$H$27:$H$500,"2015")</f>
        <v>0</v>
      </c>
      <c r="R118" s="295">
        <f>SUMIFS('7.  Persistence Report'!S$27:S$500,'7.  Persistence Report'!$D$27:$D$500,$B118,'7.  Persistence Report'!$J$27:$J$500,"Current year savings",'7.  Persistence Report'!$H$27:$H$500,"2015")</f>
        <v>0</v>
      </c>
      <c r="S118" s="295">
        <f>SUMIFS('7.  Persistence Report'!T$27:T$500,'7.  Persistence Report'!$D$27:$D$500,$B118,'7.  Persistence Report'!$J$27:$J$500,"Current year savings",'7.  Persistence Report'!$H$27:$H$500,"2015")</f>
        <v>0</v>
      </c>
      <c r="T118" s="295">
        <f>SUMIFS('7.  Persistence Report'!U$27:U$500,'7.  Persistence Report'!$D$27:$D$500,$B118,'7.  Persistence Report'!$J$27:$J$500,"Current year savings",'7.  Persistence Report'!$H$27:$H$500,"2015")</f>
        <v>0</v>
      </c>
      <c r="U118" s="295">
        <f>SUMIFS('7.  Persistence Report'!V$27:V$500,'7.  Persistence Report'!$D$27:$D$500,$B118,'7.  Persistence Report'!$J$27:$J$500,"Current year savings",'7.  Persistence Report'!$H$27:$H$500,"2015")</f>
        <v>0</v>
      </c>
      <c r="V118" s="295">
        <f>SUMIFS('7.  Persistence Report'!W$27:W$500,'7.  Persistence Report'!$D$27:$D$500,$B118,'7.  Persistence Report'!$J$27:$J$500,"Current year savings",'7.  Persistence Report'!$H$27:$H$500,"2015")</f>
        <v>0</v>
      </c>
      <c r="W118" s="295">
        <f>SUMIFS('7.  Persistence Report'!X$27:X$500,'7.  Persistence Report'!$D$27:$D$500,$B118,'7.  Persistence Report'!$J$27:$J$500,"Current year savings",'7.  Persistence Report'!$H$27:$H$500,"2015")</f>
        <v>0</v>
      </c>
      <c r="X118" s="295">
        <f>SUMIFS('7.  Persistence Report'!Y$27:Y$500,'7.  Persistence Report'!$D$27:$D$500,$B118,'7.  Persistence Report'!$J$27:$J$500,"Current year savings",'7.  Persistence Report'!$H$27:$H$500,"2015")</f>
        <v>0</v>
      </c>
      <c r="Y118" s="426"/>
      <c r="Z118" s="410"/>
      <c r="AA118" s="410"/>
      <c r="AB118" s="410"/>
      <c r="AC118" s="410"/>
      <c r="AD118" s="410"/>
      <c r="AE118" s="410"/>
      <c r="AF118" s="415"/>
      <c r="AG118" s="415"/>
      <c r="AH118" s="415"/>
      <c r="AI118" s="415"/>
      <c r="AJ118" s="415"/>
      <c r="AK118" s="415"/>
      <c r="AL118" s="415"/>
      <c r="AM118" s="296">
        <f>SUM(Y118:AL118)</f>
        <v>0</v>
      </c>
    </row>
    <row r="119" spans="1:39" ht="15.5" outlineLevel="1">
      <c r="B119" s="294" t="s">
        <v>267</v>
      </c>
      <c r="C119" s="291" t="s">
        <v>163</v>
      </c>
      <c r="D119" s="295">
        <f>SUMIFS('7.  Persistence Report'!AU$27:AU$500,'7.  Persistence Report'!$D$27:$D$500,$B118,'7.  Persistence Report'!$J$27:$J$500,"Adjustment",'7.  Persistence Report'!$H$27:$H$500,"2015")</f>
        <v>0</v>
      </c>
      <c r="E119" s="295">
        <f>SUMIFS('7.  Persistence Report'!AV$27:AV$500,'7.  Persistence Report'!$D$27:$D$500,$B118,'7.  Persistence Report'!$J$27:$J$500,"Adjustment",'7.  Persistence Report'!$H$27:$H$500,"2015")</f>
        <v>0</v>
      </c>
      <c r="F119" s="295">
        <f>SUMIFS('7.  Persistence Report'!AW$27:AW$500,'7.  Persistence Report'!$D$27:$D$500,$B118,'7.  Persistence Report'!$J$27:$J$500,"Adjustment",'7.  Persistence Report'!$H$27:$H$500,"2015")</f>
        <v>0</v>
      </c>
      <c r="G119" s="295">
        <f>SUMIFS('7.  Persistence Report'!AX$27:AX$500,'7.  Persistence Report'!$D$27:$D$500,$B118,'7.  Persistence Report'!$J$27:$J$500,"Adjustment",'7.  Persistence Report'!$H$27:$H$500,"2015")</f>
        <v>0</v>
      </c>
      <c r="H119" s="295">
        <f>SUMIFS('7.  Persistence Report'!AY$27:AY$500,'7.  Persistence Report'!$D$27:$D$500,$B118,'7.  Persistence Report'!$J$27:$J$500,"Adjustment",'7.  Persistence Report'!$H$27:$H$500,"2015")</f>
        <v>0</v>
      </c>
      <c r="I119" s="295">
        <f>SUMIFS('7.  Persistence Report'!AZ$27:AZ$500,'7.  Persistence Report'!$D$27:$D$500,$B118,'7.  Persistence Report'!$J$27:$J$500,"Adjustment",'7.  Persistence Report'!$H$27:$H$500,"2015")</f>
        <v>0</v>
      </c>
      <c r="J119" s="295">
        <f>SUMIFS('7.  Persistence Report'!BA$27:BA$500,'7.  Persistence Report'!$D$27:$D$500,$B118,'7.  Persistence Report'!$J$27:$J$500,"Adjustment",'7.  Persistence Report'!$H$27:$H$500,"2015")</f>
        <v>0</v>
      </c>
      <c r="K119" s="295">
        <f>SUMIFS('7.  Persistence Report'!BB$27:BB$500,'7.  Persistence Report'!$D$27:$D$500,$B118,'7.  Persistence Report'!$J$27:$J$500,"Adjustment",'7.  Persistence Report'!$H$27:$H$500,"2015")</f>
        <v>0</v>
      </c>
      <c r="L119" s="295">
        <f>SUMIFS('7.  Persistence Report'!BC$27:BC$500,'7.  Persistence Report'!$D$27:$D$500,$B118,'7.  Persistence Report'!$J$27:$J$500,"Adjustment",'7.  Persistence Report'!$H$27:$H$500,"2015")</f>
        <v>0</v>
      </c>
      <c r="M119" s="295">
        <f>SUMIFS('7.  Persistence Report'!BD$27:BD$500,'7.  Persistence Report'!$D$27:$D$500,$B118,'7.  Persistence Report'!$J$27:$J$500,"Adjustment",'7.  Persistence Report'!$H$27:$H$500,"2015")</f>
        <v>0</v>
      </c>
      <c r="N119" s="295">
        <f>N118</f>
        <v>12</v>
      </c>
      <c r="O119" s="295">
        <f>SUMIFS('7.  Persistence Report'!P$27:P$500,'7.  Persistence Report'!$D$27:$D$500,$B118,'7.  Persistence Report'!$J$27:$J$500,"Adjustment",'7.  Persistence Report'!$H$27:$H$500,"2015")</f>
        <v>0</v>
      </c>
      <c r="P119" s="295">
        <f>SUMIFS('7.  Persistence Report'!Q$27:Q$500,'7.  Persistence Report'!$D$27:$D$500,$B118,'7.  Persistence Report'!$J$27:$J$500,"Adjustment",'7.  Persistence Report'!$H$27:$H$500,"2015")</f>
        <v>0</v>
      </c>
      <c r="Q119" s="295">
        <f>SUMIFS('7.  Persistence Report'!R$27:R$500,'7.  Persistence Report'!$D$27:$D$500,$B118,'7.  Persistence Report'!$J$27:$J$500,"Adjustment",'7.  Persistence Report'!$H$27:$H$500,"2015")</f>
        <v>0</v>
      </c>
      <c r="R119" s="295">
        <f>SUMIFS('7.  Persistence Report'!S$27:S$500,'7.  Persistence Report'!$D$27:$D$500,$B118,'7.  Persistence Report'!$J$27:$J$500,"Adjustment",'7.  Persistence Report'!$H$27:$H$500,"2015")</f>
        <v>0</v>
      </c>
      <c r="S119" s="295">
        <f>SUMIFS('7.  Persistence Report'!T$27:T$500,'7.  Persistence Report'!$D$27:$D$500,$B118,'7.  Persistence Report'!$J$27:$J$500,"Adjustment",'7.  Persistence Report'!$H$27:$H$500,"2015")</f>
        <v>0</v>
      </c>
      <c r="T119" s="295">
        <f>SUMIFS('7.  Persistence Report'!U$27:U$500,'7.  Persistence Report'!$D$27:$D$500,$B118,'7.  Persistence Report'!$J$27:$J$500,"Adjustment",'7.  Persistence Report'!$H$27:$H$500,"2015")</f>
        <v>0</v>
      </c>
      <c r="U119" s="295">
        <f>SUMIFS('7.  Persistence Report'!V$27:V$500,'7.  Persistence Report'!$D$27:$D$500,$B118,'7.  Persistence Report'!$J$27:$J$500,"Adjustment",'7.  Persistence Report'!$H$27:$H$500,"2015")</f>
        <v>0</v>
      </c>
      <c r="V119" s="295">
        <f>SUMIFS('7.  Persistence Report'!W$27:W$500,'7.  Persistence Report'!$D$27:$D$500,$B118,'7.  Persistence Report'!$J$27:$J$500,"Adjustment",'7.  Persistence Report'!$H$27:$H$500,"2015")</f>
        <v>0</v>
      </c>
      <c r="W119" s="295">
        <f>SUMIFS('7.  Persistence Report'!X$27:X$500,'7.  Persistence Report'!$D$27:$D$500,$B118,'7.  Persistence Report'!$J$27:$J$500,"Adjustment",'7.  Persistence Report'!$H$27:$H$500,"2015")</f>
        <v>0</v>
      </c>
      <c r="X119" s="295">
        <f>SUMIFS('7.  Persistence Report'!Y$27:Y$500,'7.  Persistence Report'!$D$27:$D$500,$B118,'7.  Persistence Report'!$J$27:$J$500,"Adjustment",'7.  Persistence Report'!$H$27:$H$500,"2015")</f>
        <v>0</v>
      </c>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5" outlineLevel="1">
      <c r="A121" s="522">
        <v>26</v>
      </c>
      <c r="B121" s="520" t="s">
        <v>118</v>
      </c>
      <c r="C121" s="291" t="s">
        <v>25</v>
      </c>
      <c r="D121" s="295">
        <f>SUMIFS('7.  Persistence Report'!AU$27:AU$500,'7.  Persistence Report'!$D$27:$D$500,$B121,'7.  Persistence Report'!$J$27:$J$500,"Current year savings",'7.  Persistence Report'!$H$27:$H$500,"2015")</f>
        <v>1541118</v>
      </c>
      <c r="E121" s="295">
        <f>SUMIFS('7.  Persistence Report'!AV$27:AV$500,'7.  Persistence Report'!$D$27:$D$500,$B121,'7.  Persistence Report'!$J$27:$J$500,"Current year savings",'7.  Persistence Report'!$H$27:$H$500,"2015")</f>
        <v>1541118</v>
      </c>
      <c r="F121" s="295">
        <f>SUMIFS('7.  Persistence Report'!AW$27:AW$500,'7.  Persistence Report'!$D$27:$D$500,$B121,'7.  Persistence Report'!$J$27:$J$500,"Current year savings",'7.  Persistence Report'!$H$27:$H$500,"2015")</f>
        <v>1524334</v>
      </c>
      <c r="G121" s="295">
        <f>SUMIFS('7.  Persistence Report'!AX$27:AX$500,'7.  Persistence Report'!$D$27:$D$500,$B121,'7.  Persistence Report'!$J$27:$J$500,"Current year savings",'7.  Persistence Report'!$H$27:$H$500,"2015")</f>
        <v>1524334</v>
      </c>
      <c r="H121" s="295">
        <f>SUMIFS('7.  Persistence Report'!AY$27:AY$500,'7.  Persistence Report'!$D$27:$D$500,$B121,'7.  Persistence Report'!$J$27:$J$500,"Current year savings",'7.  Persistence Report'!$H$27:$H$500,"2015")</f>
        <v>1524334</v>
      </c>
      <c r="I121" s="295">
        <f>SUMIFS('7.  Persistence Report'!AZ$27:AZ$500,'7.  Persistence Report'!$D$27:$D$500,$B121,'7.  Persistence Report'!$J$27:$J$500,"Current year savings",'7.  Persistence Report'!$H$27:$H$500,"2015")</f>
        <v>1523822</v>
      </c>
      <c r="J121" s="295">
        <f>SUMIFS('7.  Persistence Report'!BA$27:BA$500,'7.  Persistence Report'!$D$27:$D$500,$B121,'7.  Persistence Report'!$J$27:$J$500,"Current year savings",'7.  Persistence Report'!$H$27:$H$500,"2015")</f>
        <v>1464713</v>
      </c>
      <c r="K121" s="295">
        <f>SUMIFS('7.  Persistence Report'!BB$27:BB$500,'7.  Persistence Report'!$D$27:$D$500,$B121,'7.  Persistence Report'!$J$27:$J$500,"Current year savings",'7.  Persistence Report'!$H$27:$H$500,"2015")</f>
        <v>1464713</v>
      </c>
      <c r="L121" s="295">
        <f>SUMIFS('7.  Persistence Report'!BC$27:BC$500,'7.  Persistence Report'!$D$27:$D$500,$B121,'7.  Persistence Report'!$J$27:$J$500,"Current year savings",'7.  Persistence Report'!$H$27:$H$500,"2015")</f>
        <v>1449370</v>
      </c>
      <c r="M121" s="295">
        <f>SUMIFS('7.  Persistence Report'!BD$27:BD$500,'7.  Persistence Report'!$D$27:$D$500,$B121,'7.  Persistence Report'!$J$27:$J$500,"Current year savings",'7.  Persistence Report'!$H$27:$H$500,"2015")</f>
        <v>1252271</v>
      </c>
      <c r="N121" s="295">
        <v>12</v>
      </c>
      <c r="O121" s="295">
        <f>SUMIFS('7.  Persistence Report'!P$27:P$500,'7.  Persistence Report'!$D$27:$D$500,$B121,'7.  Persistence Report'!$J$27:$J$500,"Current year savings",'7.  Persistence Report'!$H$27:$H$500,"2015")</f>
        <v>190</v>
      </c>
      <c r="P121" s="295">
        <f>SUMIFS('7.  Persistence Report'!Q$27:Q$500,'7.  Persistence Report'!$D$27:$D$500,$B121,'7.  Persistence Report'!$J$27:$J$500,"Current year savings",'7.  Persistence Report'!$H$27:$H$500,"2015")</f>
        <v>190</v>
      </c>
      <c r="Q121" s="295">
        <f>SUMIFS('7.  Persistence Report'!R$27:R$500,'7.  Persistence Report'!$D$27:$D$500,$B121,'7.  Persistence Report'!$J$27:$J$500,"Current year savings",'7.  Persistence Report'!$H$27:$H$500,"2015")</f>
        <v>185</v>
      </c>
      <c r="R121" s="295">
        <f>SUMIFS('7.  Persistence Report'!S$27:S$500,'7.  Persistence Report'!$D$27:$D$500,$B121,'7.  Persistence Report'!$J$27:$J$500,"Current year savings",'7.  Persistence Report'!$H$27:$H$500,"2015")</f>
        <v>185</v>
      </c>
      <c r="S121" s="295">
        <f>SUMIFS('7.  Persistence Report'!T$27:T$500,'7.  Persistence Report'!$D$27:$D$500,$B121,'7.  Persistence Report'!$J$27:$J$500,"Current year savings",'7.  Persistence Report'!$H$27:$H$500,"2015")</f>
        <v>185</v>
      </c>
      <c r="T121" s="295">
        <f>SUMIFS('7.  Persistence Report'!U$27:U$500,'7.  Persistence Report'!$D$27:$D$500,$B121,'7.  Persistence Report'!$J$27:$J$500,"Current year savings",'7.  Persistence Report'!$H$27:$H$500,"2015")</f>
        <v>184</v>
      </c>
      <c r="U121" s="295">
        <f>SUMIFS('7.  Persistence Report'!V$27:V$500,'7.  Persistence Report'!$D$27:$D$500,$B121,'7.  Persistence Report'!$J$27:$J$500,"Current year savings",'7.  Persistence Report'!$H$27:$H$500,"2015")</f>
        <v>175</v>
      </c>
      <c r="V121" s="295">
        <f>SUMIFS('7.  Persistence Report'!W$27:W$500,'7.  Persistence Report'!$D$27:$D$500,$B121,'7.  Persistence Report'!$J$27:$J$500,"Current year savings",'7.  Persistence Report'!$H$27:$H$500,"2015")</f>
        <v>175</v>
      </c>
      <c r="W121" s="295">
        <f>SUMIFS('7.  Persistence Report'!X$27:X$500,'7.  Persistence Report'!$D$27:$D$500,$B121,'7.  Persistence Report'!$J$27:$J$500,"Current year savings",'7.  Persistence Report'!$H$27:$H$500,"2015")</f>
        <v>173</v>
      </c>
      <c r="X121" s="295">
        <f>SUMIFS('7.  Persistence Report'!Y$27:Y$500,'7.  Persistence Report'!$D$27:$D$500,$B121,'7.  Persistence Report'!$J$27:$J$500,"Current year savings",'7.  Persistence Report'!$H$27:$H$500,"2015")</f>
        <v>142</v>
      </c>
      <c r="Y121" s="426"/>
      <c r="Z121" s="410">
        <v>0.15</v>
      </c>
      <c r="AA121" s="410">
        <v>0.45</v>
      </c>
      <c r="AB121" s="410">
        <v>7.0000000000000007E-2</v>
      </c>
      <c r="AC121" s="410">
        <v>0.33</v>
      </c>
      <c r="AD121" s="410"/>
      <c r="AE121" s="410"/>
      <c r="AF121" s="415"/>
      <c r="AG121" s="415"/>
      <c r="AH121" s="415"/>
      <c r="AI121" s="415"/>
      <c r="AJ121" s="415"/>
      <c r="AK121" s="415"/>
      <c r="AL121" s="415"/>
      <c r="AM121" s="296">
        <f>SUM(Y121:AL121)</f>
        <v>1</v>
      </c>
    </row>
    <row r="122" spans="1:39" ht="15.5" outlineLevel="1">
      <c r="B122" s="294" t="s">
        <v>267</v>
      </c>
      <c r="C122" s="291" t="s">
        <v>163</v>
      </c>
      <c r="D122" s="295">
        <f>SUMIFS('7.  Persistence Report'!AU$27:AU$500,'7.  Persistence Report'!$D$27:$D$500,$B121,'7.  Persistence Report'!$J$27:$J$500,"Adjustment",'7.  Persistence Report'!$H$27:$H$500,"2015")</f>
        <v>10130140.416292852</v>
      </c>
      <c r="E122" s="295">
        <f>SUMIFS('7.  Persistence Report'!AV$27:AV$500,'7.  Persistence Report'!$D$27:$D$500,$B121,'7.  Persistence Report'!$J$27:$J$500,"Adjustment",'7.  Persistence Report'!$H$27:$H$500,"2015")</f>
        <v>11167158.916695092</v>
      </c>
      <c r="F122" s="295">
        <f>SUMIFS('7.  Persistence Report'!AW$27:AW$500,'7.  Persistence Report'!$D$27:$D$500,$B121,'7.  Persistence Report'!$J$27:$J$500,"Adjustment",'7.  Persistence Report'!$H$27:$H$500,"2015")</f>
        <v>11555685.916695092</v>
      </c>
      <c r="G122" s="295">
        <f>SUMIFS('7.  Persistence Report'!AX$27:AX$500,'7.  Persistence Report'!$D$27:$D$500,$B121,'7.  Persistence Report'!$J$27:$J$500,"Adjustment",'7.  Persistence Report'!$H$27:$H$500,"2015")</f>
        <v>7298817.9166950919</v>
      </c>
      <c r="H122" s="295">
        <f>SUMIFS('7.  Persistence Report'!AY$27:AY$500,'7.  Persistence Report'!$D$27:$D$500,$B121,'7.  Persistence Report'!$J$27:$J$500,"Adjustment",'7.  Persistence Report'!$H$27:$H$500,"2015")</f>
        <v>7298817.9166950919</v>
      </c>
      <c r="I122" s="295">
        <f>SUMIFS('7.  Persistence Report'!AZ$27:AZ$500,'7.  Persistence Report'!$D$27:$D$500,$B121,'7.  Persistence Report'!$J$27:$J$500,"Adjustment",'7.  Persistence Report'!$H$27:$H$500,"2015")</f>
        <v>7178048</v>
      </c>
      <c r="J122" s="295">
        <f>SUMIFS('7.  Persistence Report'!BA$27:BA$500,'7.  Persistence Report'!$D$27:$D$500,$B121,'7.  Persistence Report'!$J$27:$J$500,"Adjustment",'7.  Persistence Report'!$H$27:$H$500,"2015")</f>
        <v>7237156</v>
      </c>
      <c r="K122" s="295">
        <f>SUMIFS('7.  Persistence Report'!BB$27:BB$500,'7.  Persistence Report'!$D$27:$D$500,$B121,'7.  Persistence Report'!$J$27:$J$500,"Adjustment",'7.  Persistence Report'!$H$27:$H$500,"2015")</f>
        <v>7237156</v>
      </c>
      <c r="L122" s="295">
        <f>SUMIFS('7.  Persistence Report'!BC$27:BC$500,'7.  Persistence Report'!$D$27:$D$500,$B121,'7.  Persistence Report'!$J$27:$J$500,"Adjustment",'7.  Persistence Report'!$H$27:$H$500,"2015")</f>
        <v>7135871</v>
      </c>
      <c r="M122" s="295">
        <f>SUMIFS('7.  Persistence Report'!BD$27:BD$500,'7.  Persistence Report'!$D$27:$D$500,$B121,'7.  Persistence Report'!$J$27:$J$500,"Adjustment",'7.  Persistence Report'!$H$27:$H$500,"2015")</f>
        <v>6739899</v>
      </c>
      <c r="N122" s="295">
        <f>N121</f>
        <v>12</v>
      </c>
      <c r="O122" s="295">
        <f>SUMIFS('7.  Persistence Report'!P$27:P$500,'7.  Persistence Report'!$D$27:$D$500,$B121,'7.  Persistence Report'!$J$27:$J$500,"Adjustment",'7.  Persistence Report'!$H$27:$H$500,"2015")</f>
        <v>968.44458701843803</v>
      </c>
      <c r="P122" s="295">
        <f>SUMIFS('7.  Persistence Report'!Q$27:Q$500,'7.  Persistence Report'!$D$27:$D$500,$B121,'7.  Persistence Report'!$J$27:$J$500,"Adjustment",'7.  Persistence Report'!$H$27:$H$500,"2015")</f>
        <v>967.70409438643037</v>
      </c>
      <c r="Q122" s="295">
        <f>SUMIFS('7.  Persistence Report'!R$27:R$500,'7.  Persistence Report'!$D$27:$D$500,$B121,'7.  Persistence Report'!$J$27:$J$500,"Adjustment",'7.  Persistence Report'!$H$27:$H$500,"2015")</f>
        <v>973.70409438643037</v>
      </c>
      <c r="R122" s="295">
        <f>SUMIFS('7.  Persistence Report'!S$27:S$500,'7.  Persistence Report'!$D$27:$D$500,$B121,'7.  Persistence Report'!$J$27:$J$500,"Adjustment",'7.  Persistence Report'!$H$27:$H$500,"2015")</f>
        <v>948.70409438643037</v>
      </c>
      <c r="S122" s="295">
        <f>SUMIFS('7.  Persistence Report'!T$27:T$500,'7.  Persistence Report'!$D$27:$D$500,$B121,'7.  Persistence Report'!$J$27:$J$500,"Adjustment",'7.  Persistence Report'!$H$27:$H$500,"2015")</f>
        <v>948.70409438643037</v>
      </c>
      <c r="T122" s="295">
        <f>SUMIFS('7.  Persistence Report'!U$27:U$500,'7.  Persistence Report'!$D$27:$D$500,$B121,'7.  Persistence Report'!$J$27:$J$500,"Adjustment",'7.  Persistence Report'!$H$27:$H$500,"2015")</f>
        <v>927</v>
      </c>
      <c r="U122" s="295">
        <f>SUMIFS('7.  Persistence Report'!V$27:V$500,'7.  Persistence Report'!$D$27:$D$500,$B121,'7.  Persistence Report'!$J$27:$J$500,"Adjustment",'7.  Persistence Report'!$H$27:$H$500,"2015")</f>
        <v>937</v>
      </c>
      <c r="V122" s="295">
        <f>SUMIFS('7.  Persistence Report'!W$27:W$500,'7.  Persistence Report'!$D$27:$D$500,$B121,'7.  Persistence Report'!$J$27:$J$500,"Adjustment",'7.  Persistence Report'!$H$27:$H$500,"2015")</f>
        <v>937</v>
      </c>
      <c r="W122" s="295">
        <f>SUMIFS('7.  Persistence Report'!X$27:X$500,'7.  Persistence Report'!$D$27:$D$500,$B121,'7.  Persistence Report'!$J$27:$J$500,"Adjustment",'7.  Persistence Report'!$H$27:$H$500,"2015")</f>
        <v>902</v>
      </c>
      <c r="X122" s="295">
        <f>SUMIFS('7.  Persistence Report'!Y$27:Y$500,'7.  Persistence Report'!$D$27:$D$500,$B121,'7.  Persistence Report'!$J$27:$J$500,"Adjustment",'7.  Persistence Report'!$H$27:$H$500,"2015")</f>
        <v>825</v>
      </c>
      <c r="Y122" s="411">
        <f>Y121</f>
        <v>0</v>
      </c>
      <c r="Z122" s="411">
        <f t="shared" ref="Z122" si="241">Z121</f>
        <v>0.15</v>
      </c>
      <c r="AA122" s="411">
        <f t="shared" ref="AA122" si="242">AA121</f>
        <v>0.45</v>
      </c>
      <c r="AB122" s="411">
        <f t="shared" ref="AB122" si="243">AB121</f>
        <v>7.0000000000000007E-2</v>
      </c>
      <c r="AC122" s="411">
        <f t="shared" ref="AC122" si="244">AC121</f>
        <v>0.33</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1" outlineLevel="1">
      <c r="A124" s="522">
        <v>27</v>
      </c>
      <c r="B124" s="520" t="s">
        <v>119</v>
      </c>
      <c r="C124" s="291" t="s">
        <v>25</v>
      </c>
      <c r="D124" s="295">
        <f>SUMIFS('7.  Persistence Report'!AU$27:AU$500,'7.  Persistence Report'!$D$27:$D$500,$B124,'7.  Persistence Report'!$J$27:$J$500,"Current year savings",'7.  Persistence Report'!$H$27:$H$500,"2015")</f>
        <v>0</v>
      </c>
      <c r="E124" s="295">
        <f>SUMIFS('7.  Persistence Report'!AV$27:AV$500,'7.  Persistence Report'!$D$27:$D$500,$B124,'7.  Persistence Report'!$J$27:$J$500,"Current year savings",'7.  Persistence Report'!$H$27:$H$500,"2015")</f>
        <v>0</v>
      </c>
      <c r="F124" s="295">
        <f>SUMIFS('7.  Persistence Report'!AW$27:AW$500,'7.  Persistence Report'!$D$27:$D$500,$B124,'7.  Persistence Report'!$J$27:$J$500,"Current year savings",'7.  Persistence Report'!$H$27:$H$500,"2015")</f>
        <v>0</v>
      </c>
      <c r="G124" s="295">
        <f>SUMIFS('7.  Persistence Report'!AX$27:AX$500,'7.  Persistence Report'!$D$27:$D$500,$B124,'7.  Persistence Report'!$J$27:$J$500,"Current year savings",'7.  Persistence Report'!$H$27:$H$500,"2015")</f>
        <v>0</v>
      </c>
      <c r="H124" s="295">
        <f>SUMIFS('7.  Persistence Report'!AY$27:AY$500,'7.  Persistence Report'!$D$27:$D$500,$B124,'7.  Persistence Report'!$J$27:$J$500,"Current year savings",'7.  Persistence Report'!$H$27:$H$500,"2015")</f>
        <v>0</v>
      </c>
      <c r="I124" s="295">
        <f>SUMIFS('7.  Persistence Report'!AZ$27:AZ$500,'7.  Persistence Report'!$D$27:$D$500,$B124,'7.  Persistence Report'!$J$27:$J$500,"Current year savings",'7.  Persistence Report'!$H$27:$H$500,"2015")</f>
        <v>0</v>
      </c>
      <c r="J124" s="295">
        <f>SUMIFS('7.  Persistence Report'!BA$27:BA$500,'7.  Persistence Report'!$D$27:$D$500,$B124,'7.  Persistence Report'!$J$27:$J$500,"Current year savings",'7.  Persistence Report'!$H$27:$H$500,"2015")</f>
        <v>0</v>
      </c>
      <c r="K124" s="295">
        <f>SUMIFS('7.  Persistence Report'!BB$27:BB$500,'7.  Persistence Report'!$D$27:$D$500,$B124,'7.  Persistence Report'!$J$27:$J$500,"Current year savings",'7.  Persistence Report'!$H$27:$H$500,"2015")</f>
        <v>0</v>
      </c>
      <c r="L124" s="295">
        <f>SUMIFS('7.  Persistence Report'!BC$27:BC$500,'7.  Persistence Report'!$D$27:$D$500,$B124,'7.  Persistence Report'!$J$27:$J$500,"Current year savings",'7.  Persistence Report'!$H$27:$H$500,"2015")</f>
        <v>0</v>
      </c>
      <c r="M124" s="295">
        <f>SUMIFS('7.  Persistence Report'!BD$27:BD$500,'7.  Persistence Report'!$D$27:$D$500,$B124,'7.  Persistence Report'!$J$27:$J$500,"Current year savings",'7.  Persistence Report'!$H$27:$H$500,"2015")</f>
        <v>0</v>
      </c>
      <c r="N124" s="295">
        <v>12</v>
      </c>
      <c r="O124" s="295">
        <f>SUMIFS('7.  Persistence Report'!P$27:P$500,'7.  Persistence Report'!$D$27:$D$500,$B124,'7.  Persistence Report'!$J$27:$J$500,"Current year savings",'7.  Persistence Report'!$H$27:$H$500,"2015")</f>
        <v>0</v>
      </c>
      <c r="P124" s="295">
        <f>SUMIFS('7.  Persistence Report'!Q$27:Q$500,'7.  Persistence Report'!$D$27:$D$500,$B124,'7.  Persistence Report'!$J$27:$J$500,"Current year savings",'7.  Persistence Report'!$H$27:$H$500,"2015")</f>
        <v>0</v>
      </c>
      <c r="Q124" s="295">
        <f>SUMIFS('7.  Persistence Report'!R$27:R$500,'7.  Persistence Report'!$D$27:$D$500,$B124,'7.  Persistence Report'!$J$27:$J$500,"Current year savings",'7.  Persistence Report'!$H$27:$H$500,"2015")</f>
        <v>0</v>
      </c>
      <c r="R124" s="295">
        <f>SUMIFS('7.  Persistence Report'!S$27:S$500,'7.  Persistence Report'!$D$27:$D$500,$B124,'7.  Persistence Report'!$J$27:$J$500,"Current year savings",'7.  Persistence Report'!$H$27:$H$500,"2015")</f>
        <v>0</v>
      </c>
      <c r="S124" s="295">
        <f>SUMIFS('7.  Persistence Report'!T$27:T$500,'7.  Persistence Report'!$D$27:$D$500,$B124,'7.  Persistence Report'!$J$27:$J$500,"Current year savings",'7.  Persistence Report'!$H$27:$H$500,"2015")</f>
        <v>0</v>
      </c>
      <c r="T124" s="295">
        <f>SUMIFS('7.  Persistence Report'!U$27:U$500,'7.  Persistence Report'!$D$27:$D$500,$B124,'7.  Persistence Report'!$J$27:$J$500,"Current year savings",'7.  Persistence Report'!$H$27:$H$500,"2015")</f>
        <v>0</v>
      </c>
      <c r="U124" s="295">
        <f>SUMIFS('7.  Persistence Report'!V$27:V$500,'7.  Persistence Report'!$D$27:$D$500,$B124,'7.  Persistence Report'!$J$27:$J$500,"Current year savings",'7.  Persistence Report'!$H$27:$H$500,"2015")</f>
        <v>0</v>
      </c>
      <c r="V124" s="295">
        <f>SUMIFS('7.  Persistence Report'!W$27:W$500,'7.  Persistence Report'!$D$27:$D$500,$B124,'7.  Persistence Report'!$J$27:$J$500,"Current year savings",'7.  Persistence Report'!$H$27:$H$500,"2015")</f>
        <v>0</v>
      </c>
      <c r="W124" s="295">
        <f>SUMIFS('7.  Persistence Report'!X$27:X$500,'7.  Persistence Report'!$D$27:$D$500,$B124,'7.  Persistence Report'!$J$27:$J$500,"Current year savings",'7.  Persistence Report'!$H$27:$H$500,"2015")</f>
        <v>0</v>
      </c>
      <c r="X124" s="295">
        <f>SUMIFS('7.  Persistence Report'!Y$27:Y$500,'7.  Persistence Report'!$D$27:$D$500,$B124,'7.  Persistence Report'!$J$27:$J$500,"Current year savings",'7.  Persistence Report'!$H$27:$H$500,"2015")</f>
        <v>0</v>
      </c>
      <c r="Y124" s="426"/>
      <c r="Z124" s="410">
        <v>1</v>
      </c>
      <c r="AA124" s="410"/>
      <c r="AB124" s="410"/>
      <c r="AC124" s="410"/>
      <c r="AD124" s="410"/>
      <c r="AE124" s="410"/>
      <c r="AF124" s="415"/>
      <c r="AG124" s="415"/>
      <c r="AH124" s="415"/>
      <c r="AI124" s="415"/>
      <c r="AJ124" s="415"/>
      <c r="AK124" s="415"/>
      <c r="AL124" s="415"/>
      <c r="AM124" s="296">
        <f>SUM(Y124:AL124)</f>
        <v>1</v>
      </c>
    </row>
    <row r="125" spans="1:39" ht="15.5" outlineLevel="1">
      <c r="B125" s="294" t="s">
        <v>267</v>
      </c>
      <c r="C125" s="291" t="s">
        <v>163</v>
      </c>
      <c r="D125" s="295">
        <f>SUMIFS('7.  Persistence Report'!AU$27:AU$500,'7.  Persistence Report'!$D$27:$D$500,$B124,'7.  Persistence Report'!$J$27:$J$500,"Adjustment",'7.  Persistence Report'!$H$27:$H$500,"2015")</f>
        <v>0</v>
      </c>
      <c r="E125" s="295">
        <f>SUMIFS('7.  Persistence Report'!AV$27:AV$500,'7.  Persistence Report'!$D$27:$D$500,$B124,'7.  Persistence Report'!$J$27:$J$500,"Adjustment",'7.  Persistence Report'!$H$27:$H$500,"2015")</f>
        <v>0</v>
      </c>
      <c r="F125" s="295">
        <f>SUMIFS('7.  Persistence Report'!AW$27:AW$500,'7.  Persistence Report'!$D$27:$D$500,$B124,'7.  Persistence Report'!$J$27:$J$500,"Adjustment",'7.  Persistence Report'!$H$27:$H$500,"2015")</f>
        <v>0</v>
      </c>
      <c r="G125" s="295">
        <f>SUMIFS('7.  Persistence Report'!AX$27:AX$500,'7.  Persistence Report'!$D$27:$D$500,$B124,'7.  Persistence Report'!$J$27:$J$500,"Adjustment",'7.  Persistence Report'!$H$27:$H$500,"2015")</f>
        <v>0</v>
      </c>
      <c r="H125" s="295">
        <f>SUMIFS('7.  Persistence Report'!AY$27:AY$500,'7.  Persistence Report'!$D$27:$D$500,$B124,'7.  Persistence Report'!$J$27:$J$500,"Adjustment",'7.  Persistence Report'!$H$27:$H$500,"2015")</f>
        <v>0</v>
      </c>
      <c r="I125" s="295">
        <f>SUMIFS('7.  Persistence Report'!AZ$27:AZ$500,'7.  Persistence Report'!$D$27:$D$500,$B124,'7.  Persistence Report'!$J$27:$J$500,"Adjustment",'7.  Persistence Report'!$H$27:$H$500,"2015")</f>
        <v>0</v>
      </c>
      <c r="J125" s="295">
        <f>SUMIFS('7.  Persistence Report'!BA$27:BA$500,'7.  Persistence Report'!$D$27:$D$500,$B124,'7.  Persistence Report'!$J$27:$J$500,"Adjustment",'7.  Persistence Report'!$H$27:$H$500,"2015")</f>
        <v>0</v>
      </c>
      <c r="K125" s="295">
        <f>SUMIFS('7.  Persistence Report'!BB$27:BB$500,'7.  Persistence Report'!$D$27:$D$500,$B124,'7.  Persistence Report'!$J$27:$J$500,"Adjustment",'7.  Persistence Report'!$H$27:$H$500,"2015")</f>
        <v>0</v>
      </c>
      <c r="L125" s="295">
        <f>SUMIFS('7.  Persistence Report'!BC$27:BC$500,'7.  Persistence Report'!$D$27:$D$500,$B124,'7.  Persistence Report'!$J$27:$J$500,"Adjustment",'7.  Persistence Report'!$H$27:$H$500,"2015")</f>
        <v>0</v>
      </c>
      <c r="M125" s="295">
        <f>SUMIFS('7.  Persistence Report'!BD$27:BD$500,'7.  Persistence Report'!$D$27:$D$500,$B124,'7.  Persistence Report'!$J$27:$J$500,"Adjustment",'7.  Persistence Report'!$H$27:$H$500,"2015")</f>
        <v>0</v>
      </c>
      <c r="N125" s="295">
        <f>N124</f>
        <v>12</v>
      </c>
      <c r="O125" s="295">
        <f>SUMIFS('7.  Persistence Report'!P$27:P$500,'7.  Persistence Report'!$D$27:$D$500,$B124,'7.  Persistence Report'!$J$27:$J$500,"Adjustment",'7.  Persistence Report'!$H$27:$H$500,"2015")</f>
        <v>0</v>
      </c>
      <c r="P125" s="295">
        <f>SUMIFS('7.  Persistence Report'!Q$27:Q$500,'7.  Persistence Report'!$D$27:$D$500,$B124,'7.  Persistence Report'!$J$27:$J$500,"Adjustment",'7.  Persistence Report'!$H$27:$H$500,"2015")</f>
        <v>0</v>
      </c>
      <c r="Q125" s="295">
        <f>SUMIFS('7.  Persistence Report'!R$27:R$500,'7.  Persistence Report'!$D$27:$D$500,$B124,'7.  Persistence Report'!$J$27:$J$500,"Adjustment",'7.  Persistence Report'!$H$27:$H$500,"2015")</f>
        <v>0</v>
      </c>
      <c r="R125" s="295">
        <f>SUMIFS('7.  Persistence Report'!S$27:S$500,'7.  Persistence Report'!$D$27:$D$500,$B124,'7.  Persistence Report'!$J$27:$J$500,"Adjustment",'7.  Persistence Report'!$H$27:$H$500,"2015")</f>
        <v>0</v>
      </c>
      <c r="S125" s="295">
        <f>SUMIFS('7.  Persistence Report'!T$27:T$500,'7.  Persistence Report'!$D$27:$D$500,$B124,'7.  Persistence Report'!$J$27:$J$500,"Adjustment",'7.  Persistence Report'!$H$27:$H$500,"2015")</f>
        <v>0</v>
      </c>
      <c r="T125" s="295">
        <f>SUMIFS('7.  Persistence Report'!U$27:U$500,'7.  Persistence Report'!$D$27:$D$500,$B124,'7.  Persistence Report'!$J$27:$J$500,"Adjustment",'7.  Persistence Report'!$H$27:$H$500,"2015")</f>
        <v>0</v>
      </c>
      <c r="U125" s="295">
        <f>SUMIFS('7.  Persistence Report'!V$27:V$500,'7.  Persistence Report'!$D$27:$D$500,$B124,'7.  Persistence Report'!$J$27:$J$500,"Adjustment",'7.  Persistence Report'!$H$27:$H$500,"2015")</f>
        <v>0</v>
      </c>
      <c r="V125" s="295">
        <f>SUMIFS('7.  Persistence Report'!W$27:W$500,'7.  Persistence Report'!$D$27:$D$500,$B124,'7.  Persistence Report'!$J$27:$J$500,"Adjustment",'7.  Persistence Report'!$H$27:$H$500,"2015")</f>
        <v>0</v>
      </c>
      <c r="W125" s="295">
        <f>SUMIFS('7.  Persistence Report'!X$27:X$500,'7.  Persistence Report'!$D$27:$D$500,$B124,'7.  Persistence Report'!$J$27:$J$500,"Adjustment",'7.  Persistence Report'!$H$27:$H$500,"2015")</f>
        <v>0</v>
      </c>
      <c r="X125" s="295">
        <f>SUMIFS('7.  Persistence Report'!Y$27:Y$500,'7.  Persistence Report'!$D$27:$D$500,$B124,'7.  Persistence Report'!$J$27:$J$500,"Adjustment",'7.  Persistence Report'!$H$27:$H$500,"2015")</f>
        <v>0</v>
      </c>
      <c r="Y125" s="411">
        <f>Y124</f>
        <v>0</v>
      </c>
      <c r="Z125" s="411">
        <f t="shared" ref="Z125" si="254">Z124</f>
        <v>1</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1" outlineLevel="1">
      <c r="A127" s="522">
        <v>28</v>
      </c>
      <c r="B127" s="520" t="s">
        <v>120</v>
      </c>
      <c r="C127" s="291" t="s">
        <v>25</v>
      </c>
      <c r="D127" s="295">
        <f>SUMIFS('7.  Persistence Report'!AU$27:AU$500,'7.  Persistence Report'!$D$27:$D$500,$B127,'7.  Persistence Report'!$J$27:$J$500,"Current year savings",'7.  Persistence Report'!$H$27:$H$500,"2015")</f>
        <v>0</v>
      </c>
      <c r="E127" s="295">
        <f>SUMIFS('7.  Persistence Report'!AV$27:AV$500,'7.  Persistence Report'!$D$27:$D$500,$B127,'7.  Persistence Report'!$J$27:$J$500,"Current year savings",'7.  Persistence Report'!$H$27:$H$500,"2015")</f>
        <v>0</v>
      </c>
      <c r="F127" s="295">
        <f>SUMIFS('7.  Persistence Report'!AW$27:AW$500,'7.  Persistence Report'!$D$27:$D$500,$B127,'7.  Persistence Report'!$J$27:$J$500,"Current year savings",'7.  Persistence Report'!$H$27:$H$500,"2015")</f>
        <v>0</v>
      </c>
      <c r="G127" s="295">
        <f>SUMIFS('7.  Persistence Report'!AX$27:AX$500,'7.  Persistence Report'!$D$27:$D$500,$B127,'7.  Persistence Report'!$J$27:$J$500,"Current year savings",'7.  Persistence Report'!$H$27:$H$500,"2015")</f>
        <v>0</v>
      </c>
      <c r="H127" s="295">
        <f>SUMIFS('7.  Persistence Report'!AY$27:AY$500,'7.  Persistence Report'!$D$27:$D$500,$B127,'7.  Persistence Report'!$J$27:$J$500,"Current year savings",'7.  Persistence Report'!$H$27:$H$500,"2015")</f>
        <v>0</v>
      </c>
      <c r="I127" s="295">
        <f>SUMIFS('7.  Persistence Report'!AZ$27:AZ$500,'7.  Persistence Report'!$D$27:$D$500,$B127,'7.  Persistence Report'!$J$27:$J$500,"Current year savings",'7.  Persistence Report'!$H$27:$H$500,"2015")</f>
        <v>0</v>
      </c>
      <c r="J127" s="295">
        <f>SUMIFS('7.  Persistence Report'!BA$27:BA$500,'7.  Persistence Report'!$D$27:$D$500,$B127,'7.  Persistence Report'!$J$27:$J$500,"Current year savings",'7.  Persistence Report'!$H$27:$H$500,"2015")</f>
        <v>0</v>
      </c>
      <c r="K127" s="295">
        <f>SUMIFS('7.  Persistence Report'!BB$27:BB$500,'7.  Persistence Report'!$D$27:$D$500,$B127,'7.  Persistence Report'!$J$27:$J$500,"Current year savings",'7.  Persistence Report'!$H$27:$H$500,"2015")</f>
        <v>0</v>
      </c>
      <c r="L127" s="295">
        <f>SUMIFS('7.  Persistence Report'!BC$27:BC$500,'7.  Persistence Report'!$D$27:$D$500,$B127,'7.  Persistence Report'!$J$27:$J$500,"Current year savings",'7.  Persistence Report'!$H$27:$H$500,"2015")</f>
        <v>0</v>
      </c>
      <c r="M127" s="295">
        <f>SUMIFS('7.  Persistence Report'!BD$27:BD$500,'7.  Persistence Report'!$D$27:$D$500,$B127,'7.  Persistence Report'!$J$27:$J$500,"Current year savings",'7.  Persistence Report'!$H$27:$H$500,"2015")</f>
        <v>0</v>
      </c>
      <c r="N127" s="295">
        <v>12</v>
      </c>
      <c r="O127" s="295">
        <f>SUMIFS('7.  Persistence Report'!P$27:P$500,'7.  Persistence Report'!$D$27:$D$500,$B127,'7.  Persistence Report'!$J$27:$J$500,"Current year savings",'7.  Persistence Report'!$H$27:$H$500,"2015")</f>
        <v>0</v>
      </c>
      <c r="P127" s="295">
        <f>SUMIFS('7.  Persistence Report'!Q$27:Q$500,'7.  Persistence Report'!$D$27:$D$500,$B127,'7.  Persistence Report'!$J$27:$J$500,"Current year savings",'7.  Persistence Report'!$H$27:$H$500,"2015")</f>
        <v>0</v>
      </c>
      <c r="Q127" s="295">
        <f>SUMIFS('7.  Persistence Report'!R$27:R$500,'7.  Persistence Report'!$D$27:$D$500,$B127,'7.  Persistence Report'!$J$27:$J$500,"Current year savings",'7.  Persistence Report'!$H$27:$H$500,"2015")</f>
        <v>0</v>
      </c>
      <c r="R127" s="295">
        <f>SUMIFS('7.  Persistence Report'!S$27:S$500,'7.  Persistence Report'!$D$27:$D$500,$B127,'7.  Persistence Report'!$J$27:$J$500,"Current year savings",'7.  Persistence Report'!$H$27:$H$500,"2015")</f>
        <v>0</v>
      </c>
      <c r="S127" s="295">
        <f>SUMIFS('7.  Persistence Report'!T$27:T$500,'7.  Persistence Report'!$D$27:$D$500,$B127,'7.  Persistence Report'!$J$27:$J$500,"Current year savings",'7.  Persistence Report'!$H$27:$H$500,"2015")</f>
        <v>0</v>
      </c>
      <c r="T127" s="295">
        <f>SUMIFS('7.  Persistence Report'!U$27:U$500,'7.  Persistence Report'!$D$27:$D$500,$B127,'7.  Persistence Report'!$J$27:$J$500,"Current year savings",'7.  Persistence Report'!$H$27:$H$500,"2015")</f>
        <v>0</v>
      </c>
      <c r="U127" s="295">
        <f>SUMIFS('7.  Persistence Report'!V$27:V$500,'7.  Persistence Report'!$D$27:$D$500,$B127,'7.  Persistence Report'!$J$27:$J$500,"Current year savings",'7.  Persistence Report'!$H$27:$H$500,"2015")</f>
        <v>0</v>
      </c>
      <c r="V127" s="295">
        <f>SUMIFS('7.  Persistence Report'!W$27:W$500,'7.  Persistence Report'!$D$27:$D$500,$B127,'7.  Persistence Report'!$J$27:$J$500,"Current year savings",'7.  Persistence Report'!$H$27:$H$500,"2015")</f>
        <v>0</v>
      </c>
      <c r="W127" s="295">
        <f>SUMIFS('7.  Persistence Report'!X$27:X$500,'7.  Persistence Report'!$D$27:$D$500,$B127,'7.  Persistence Report'!$J$27:$J$500,"Current year savings",'7.  Persistence Report'!$H$27:$H$500,"2015")</f>
        <v>0</v>
      </c>
      <c r="X127" s="295">
        <f>SUMIFS('7.  Persistence Report'!Y$27:Y$500,'7.  Persistence Report'!$D$27:$D$500,$B127,'7.  Persistence Report'!$J$27:$J$500,"Current year savings",'7.  Persistence Report'!$H$27:$H$500,"2015")</f>
        <v>0</v>
      </c>
      <c r="Y127" s="426"/>
      <c r="Z127" s="410"/>
      <c r="AA127" s="410">
        <v>1</v>
      </c>
      <c r="AB127" s="410"/>
      <c r="AC127" s="410"/>
      <c r="AD127" s="410"/>
      <c r="AE127" s="410"/>
      <c r="AF127" s="415"/>
      <c r="AG127" s="415"/>
      <c r="AH127" s="415"/>
      <c r="AI127" s="415"/>
      <c r="AJ127" s="415"/>
      <c r="AK127" s="415"/>
      <c r="AL127" s="415"/>
      <c r="AM127" s="296">
        <f>SUM(Y127:AL127)</f>
        <v>1</v>
      </c>
    </row>
    <row r="128" spans="1:39" ht="15.5" outlineLevel="1">
      <c r="B128" s="294" t="s">
        <v>267</v>
      </c>
      <c r="C128" s="291" t="s">
        <v>163</v>
      </c>
      <c r="D128" s="295">
        <f>SUMIFS('7.  Persistence Report'!AU$27:AU$500,'7.  Persistence Report'!$D$27:$D$500,$B127,'7.  Persistence Report'!$J$27:$J$500,"Adjustment",'7.  Persistence Report'!$H$27:$H$500,"2015")</f>
        <v>84007.628415258499</v>
      </c>
      <c r="E128" s="295">
        <f>SUMIFS('7.  Persistence Report'!AV$27:AV$500,'7.  Persistence Report'!$D$27:$D$500,$B127,'7.  Persistence Report'!$J$27:$J$500,"Adjustment",'7.  Persistence Report'!$H$27:$H$500,"2015")</f>
        <v>84007.628415258499</v>
      </c>
      <c r="F128" s="295">
        <f>SUMIFS('7.  Persistence Report'!AW$27:AW$500,'7.  Persistence Report'!$D$27:$D$500,$B127,'7.  Persistence Report'!$J$27:$J$500,"Adjustment",'7.  Persistence Report'!$H$27:$H$500,"2015")</f>
        <v>84007.628415258499</v>
      </c>
      <c r="G128" s="295">
        <f>SUMIFS('7.  Persistence Report'!AX$27:AX$500,'7.  Persistence Report'!$D$27:$D$500,$B127,'7.  Persistence Report'!$J$27:$J$500,"Adjustment",'7.  Persistence Report'!$H$27:$H$500,"2015")</f>
        <v>84007.628415258499</v>
      </c>
      <c r="H128" s="295">
        <f>SUMIFS('7.  Persistence Report'!AY$27:AY$500,'7.  Persistence Report'!$D$27:$D$500,$B127,'7.  Persistence Report'!$J$27:$J$500,"Adjustment",'7.  Persistence Report'!$H$27:$H$500,"2015")</f>
        <v>84007.628415258499</v>
      </c>
      <c r="I128" s="295">
        <f>SUMIFS('7.  Persistence Report'!AZ$27:AZ$500,'7.  Persistence Report'!$D$27:$D$500,$B127,'7.  Persistence Report'!$J$27:$J$500,"Adjustment",'7.  Persistence Report'!$H$27:$H$500,"2015")</f>
        <v>0</v>
      </c>
      <c r="J128" s="295">
        <f>SUMIFS('7.  Persistence Report'!BA$27:BA$500,'7.  Persistence Report'!$D$27:$D$500,$B127,'7.  Persistence Report'!$J$27:$J$500,"Adjustment",'7.  Persistence Report'!$H$27:$H$500,"2015")</f>
        <v>0</v>
      </c>
      <c r="K128" s="295">
        <f>SUMIFS('7.  Persistence Report'!BB$27:BB$500,'7.  Persistence Report'!$D$27:$D$500,$B127,'7.  Persistence Report'!$J$27:$J$500,"Adjustment",'7.  Persistence Report'!$H$27:$H$500,"2015")</f>
        <v>0</v>
      </c>
      <c r="L128" s="295">
        <f>SUMIFS('7.  Persistence Report'!BC$27:BC$500,'7.  Persistence Report'!$D$27:$D$500,$B127,'7.  Persistence Report'!$J$27:$J$500,"Adjustment",'7.  Persistence Report'!$H$27:$H$500,"2015")</f>
        <v>0</v>
      </c>
      <c r="M128" s="295">
        <f>SUMIFS('7.  Persistence Report'!BD$27:BD$500,'7.  Persistence Report'!$D$27:$D$500,$B127,'7.  Persistence Report'!$J$27:$J$500,"Adjustment",'7.  Persistence Report'!$H$27:$H$500,"2015")</f>
        <v>0</v>
      </c>
      <c r="N128" s="295">
        <f>N127</f>
        <v>12</v>
      </c>
      <c r="O128" s="295">
        <f>SUMIFS('7.  Persistence Report'!P$27:P$500,'7.  Persistence Report'!$D$27:$D$500,$B127,'7.  Persistence Report'!$J$27:$J$500,"Adjustment",'7.  Persistence Report'!$H$27:$H$500,"2015")</f>
        <v>12.34825174825175</v>
      </c>
      <c r="P128" s="295">
        <f>SUMIFS('7.  Persistence Report'!Q$27:Q$500,'7.  Persistence Report'!$D$27:$D$500,$B127,'7.  Persistence Report'!$J$27:$J$500,"Adjustment",'7.  Persistence Report'!$H$27:$H$500,"2015")</f>
        <v>12.34825174825175</v>
      </c>
      <c r="Q128" s="295">
        <f>SUMIFS('7.  Persistence Report'!R$27:R$500,'7.  Persistence Report'!$D$27:$D$500,$B127,'7.  Persistence Report'!$J$27:$J$500,"Adjustment",'7.  Persistence Report'!$H$27:$H$500,"2015")</f>
        <v>12.34825174825175</v>
      </c>
      <c r="R128" s="295">
        <f>SUMIFS('7.  Persistence Report'!S$27:S$500,'7.  Persistence Report'!$D$27:$D$500,$B127,'7.  Persistence Report'!$J$27:$J$500,"Adjustment",'7.  Persistence Report'!$H$27:$H$500,"2015")</f>
        <v>12.34825174825175</v>
      </c>
      <c r="S128" s="295">
        <f>SUMIFS('7.  Persistence Report'!T$27:T$500,'7.  Persistence Report'!$D$27:$D$500,$B127,'7.  Persistence Report'!$J$27:$J$500,"Adjustment",'7.  Persistence Report'!$H$27:$H$500,"2015")</f>
        <v>12.34825174825175</v>
      </c>
      <c r="T128" s="295">
        <f>SUMIFS('7.  Persistence Report'!U$27:U$500,'7.  Persistence Report'!$D$27:$D$500,$B127,'7.  Persistence Report'!$J$27:$J$500,"Adjustment",'7.  Persistence Report'!$H$27:$H$500,"2015")</f>
        <v>0</v>
      </c>
      <c r="U128" s="295">
        <f>SUMIFS('7.  Persistence Report'!V$27:V$500,'7.  Persistence Report'!$D$27:$D$500,$B127,'7.  Persistence Report'!$J$27:$J$500,"Adjustment",'7.  Persistence Report'!$H$27:$H$500,"2015")</f>
        <v>0</v>
      </c>
      <c r="V128" s="295">
        <f>SUMIFS('7.  Persistence Report'!W$27:W$500,'7.  Persistence Report'!$D$27:$D$500,$B127,'7.  Persistence Report'!$J$27:$J$500,"Adjustment",'7.  Persistence Report'!$H$27:$H$500,"2015")</f>
        <v>0</v>
      </c>
      <c r="W128" s="295">
        <f>SUMIFS('7.  Persistence Report'!X$27:X$500,'7.  Persistence Report'!$D$27:$D$500,$B127,'7.  Persistence Report'!$J$27:$J$500,"Adjustment",'7.  Persistence Report'!$H$27:$H$500,"2015")</f>
        <v>0</v>
      </c>
      <c r="X128" s="295">
        <f>SUMIFS('7.  Persistence Report'!Y$27:Y$500,'7.  Persistence Report'!$D$27:$D$500,$B127,'7.  Persistence Report'!$J$27:$J$500,"Adjustment",'7.  Persistence Report'!$H$27:$H$500,"2015")</f>
        <v>0</v>
      </c>
      <c r="Y128" s="411">
        <f>Y127</f>
        <v>0</v>
      </c>
      <c r="Z128" s="411">
        <f t="shared" ref="Z128" si="267">Z127</f>
        <v>0</v>
      </c>
      <c r="AA128" s="411">
        <f t="shared" ref="AA128" si="268">AA127</f>
        <v>1</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1" outlineLevel="1">
      <c r="A130" s="522">
        <v>29</v>
      </c>
      <c r="B130" s="520" t="s">
        <v>121</v>
      </c>
      <c r="C130" s="291" t="s">
        <v>25</v>
      </c>
      <c r="D130" s="295">
        <f>SUMIFS('7.  Persistence Report'!AU$27:AU$500,'7.  Persistence Report'!$D$27:$D$500,$B130,'7.  Persistence Report'!$J$27:$J$500,"Current year savings",'7.  Persistence Report'!$H$27:$H$500,"2015")</f>
        <v>0</v>
      </c>
      <c r="E130" s="295">
        <f>SUMIFS('7.  Persistence Report'!AV$27:AV$500,'7.  Persistence Report'!$D$27:$D$500,$B130,'7.  Persistence Report'!$J$27:$J$500,"Current year savings",'7.  Persistence Report'!$H$27:$H$500,"2015")</f>
        <v>0</v>
      </c>
      <c r="F130" s="295">
        <f>SUMIFS('7.  Persistence Report'!AW$27:AW$500,'7.  Persistence Report'!$D$27:$D$500,$B130,'7.  Persistence Report'!$J$27:$J$500,"Current year savings",'7.  Persistence Report'!$H$27:$H$500,"2015")</f>
        <v>0</v>
      </c>
      <c r="G130" s="295">
        <f>SUMIFS('7.  Persistence Report'!AX$27:AX$500,'7.  Persistence Report'!$D$27:$D$500,$B130,'7.  Persistence Report'!$J$27:$J$500,"Current year savings",'7.  Persistence Report'!$H$27:$H$500,"2015")</f>
        <v>0</v>
      </c>
      <c r="H130" s="295">
        <f>SUMIFS('7.  Persistence Report'!AY$27:AY$500,'7.  Persistence Report'!$D$27:$D$500,$B130,'7.  Persistence Report'!$J$27:$J$500,"Current year savings",'7.  Persistence Report'!$H$27:$H$500,"2015")</f>
        <v>0</v>
      </c>
      <c r="I130" s="295">
        <f>SUMIFS('7.  Persistence Report'!AZ$27:AZ$500,'7.  Persistence Report'!$D$27:$D$500,$B130,'7.  Persistence Report'!$J$27:$J$500,"Current year savings",'7.  Persistence Report'!$H$27:$H$500,"2015")</f>
        <v>0</v>
      </c>
      <c r="J130" s="295">
        <f>SUMIFS('7.  Persistence Report'!BA$27:BA$500,'7.  Persistence Report'!$D$27:$D$500,$B130,'7.  Persistence Report'!$J$27:$J$500,"Current year savings",'7.  Persistence Report'!$H$27:$H$500,"2015")</f>
        <v>0</v>
      </c>
      <c r="K130" s="295">
        <f>SUMIFS('7.  Persistence Report'!BB$27:BB$500,'7.  Persistence Report'!$D$27:$D$500,$B130,'7.  Persistence Report'!$J$27:$J$500,"Current year savings",'7.  Persistence Report'!$H$27:$H$500,"2015")</f>
        <v>0</v>
      </c>
      <c r="L130" s="295">
        <f>SUMIFS('7.  Persistence Report'!BC$27:BC$500,'7.  Persistence Report'!$D$27:$D$500,$B130,'7.  Persistence Report'!$J$27:$J$500,"Current year savings",'7.  Persistence Report'!$H$27:$H$500,"2015")</f>
        <v>0</v>
      </c>
      <c r="M130" s="295">
        <f>SUMIFS('7.  Persistence Report'!BD$27:BD$500,'7.  Persistence Report'!$D$27:$D$500,$B130,'7.  Persistence Report'!$J$27:$J$500,"Current year savings",'7.  Persistence Report'!$H$27:$H$500,"2015")</f>
        <v>0</v>
      </c>
      <c r="N130" s="295">
        <v>3</v>
      </c>
      <c r="O130" s="295">
        <f>SUMIFS('7.  Persistence Report'!P$27:P$500,'7.  Persistence Report'!$D$27:$D$500,$B130,'7.  Persistence Report'!$J$27:$J$500,"Current year savings",'7.  Persistence Report'!$H$27:$H$500,"2015")</f>
        <v>0</v>
      </c>
      <c r="P130" s="295">
        <f>SUMIFS('7.  Persistence Report'!Q$27:Q$500,'7.  Persistence Report'!$D$27:$D$500,$B130,'7.  Persistence Report'!$J$27:$J$500,"Current year savings",'7.  Persistence Report'!$H$27:$H$500,"2015")</f>
        <v>0</v>
      </c>
      <c r="Q130" s="295">
        <f>SUMIFS('7.  Persistence Report'!R$27:R$500,'7.  Persistence Report'!$D$27:$D$500,$B130,'7.  Persistence Report'!$J$27:$J$500,"Current year savings",'7.  Persistence Report'!$H$27:$H$500,"2015")</f>
        <v>0</v>
      </c>
      <c r="R130" s="295">
        <f>SUMIFS('7.  Persistence Report'!S$27:S$500,'7.  Persistence Report'!$D$27:$D$500,$B130,'7.  Persistence Report'!$J$27:$J$500,"Current year savings",'7.  Persistence Report'!$H$27:$H$500,"2015")</f>
        <v>0</v>
      </c>
      <c r="S130" s="295">
        <f>SUMIFS('7.  Persistence Report'!T$27:T$500,'7.  Persistence Report'!$D$27:$D$500,$B130,'7.  Persistence Report'!$J$27:$J$500,"Current year savings",'7.  Persistence Report'!$H$27:$H$500,"2015")</f>
        <v>0</v>
      </c>
      <c r="T130" s="295">
        <f>SUMIFS('7.  Persistence Report'!U$27:U$500,'7.  Persistence Report'!$D$27:$D$500,$B130,'7.  Persistence Report'!$J$27:$J$500,"Current year savings",'7.  Persistence Report'!$H$27:$H$500,"2015")</f>
        <v>0</v>
      </c>
      <c r="U130" s="295">
        <f>SUMIFS('7.  Persistence Report'!V$27:V$500,'7.  Persistence Report'!$D$27:$D$500,$B130,'7.  Persistence Report'!$J$27:$J$500,"Current year savings",'7.  Persistence Report'!$H$27:$H$500,"2015")</f>
        <v>0</v>
      </c>
      <c r="V130" s="295">
        <f>SUMIFS('7.  Persistence Report'!W$27:W$500,'7.  Persistence Report'!$D$27:$D$500,$B130,'7.  Persistence Report'!$J$27:$J$500,"Current year savings",'7.  Persistence Report'!$H$27:$H$500,"2015")</f>
        <v>0</v>
      </c>
      <c r="W130" s="295">
        <f>SUMIFS('7.  Persistence Report'!X$27:X$500,'7.  Persistence Report'!$D$27:$D$500,$B130,'7.  Persistence Report'!$J$27:$J$500,"Current year savings",'7.  Persistence Report'!$H$27:$H$500,"2015")</f>
        <v>0</v>
      </c>
      <c r="X130" s="295">
        <f>SUMIFS('7.  Persistence Report'!Y$27:Y$500,'7.  Persistence Report'!$D$27:$D$500,$B130,'7.  Persistence Report'!$J$27:$J$500,"Current year savings",'7.  Persistence Report'!$H$27:$H$500,"2015")</f>
        <v>0</v>
      </c>
      <c r="Y130" s="426"/>
      <c r="Z130" s="410"/>
      <c r="AA130" s="410"/>
      <c r="AB130" s="410"/>
      <c r="AC130" s="410"/>
      <c r="AD130" s="410"/>
      <c r="AE130" s="410"/>
      <c r="AF130" s="415"/>
      <c r="AG130" s="415"/>
      <c r="AH130" s="415"/>
      <c r="AI130" s="415"/>
      <c r="AJ130" s="415"/>
      <c r="AK130" s="415"/>
      <c r="AL130" s="415"/>
      <c r="AM130" s="296">
        <f>SUM(Y130:AL130)</f>
        <v>0</v>
      </c>
    </row>
    <row r="131" spans="1:39" ht="15.5" outlineLevel="1">
      <c r="B131" s="294" t="s">
        <v>267</v>
      </c>
      <c r="C131" s="291" t="s">
        <v>163</v>
      </c>
      <c r="D131" s="295">
        <f>SUMIFS('7.  Persistence Report'!AU$27:AU$500,'7.  Persistence Report'!$D$27:$D$500,$B130,'7.  Persistence Report'!$J$27:$J$500,"Adjustment",'7.  Persistence Report'!$H$27:$H$500,"2015")</f>
        <v>0</v>
      </c>
      <c r="E131" s="295">
        <f>SUMIFS('7.  Persistence Report'!AV$27:AV$500,'7.  Persistence Report'!$D$27:$D$500,$B130,'7.  Persistence Report'!$J$27:$J$500,"Adjustment",'7.  Persistence Report'!$H$27:$H$500,"2015")</f>
        <v>0</v>
      </c>
      <c r="F131" s="295">
        <f>SUMIFS('7.  Persistence Report'!AW$27:AW$500,'7.  Persistence Report'!$D$27:$D$500,$B130,'7.  Persistence Report'!$J$27:$J$500,"Adjustment",'7.  Persistence Report'!$H$27:$H$500,"2015")</f>
        <v>0</v>
      </c>
      <c r="G131" s="295">
        <f>SUMIFS('7.  Persistence Report'!AX$27:AX$500,'7.  Persistence Report'!$D$27:$D$500,$B130,'7.  Persistence Report'!$J$27:$J$500,"Adjustment",'7.  Persistence Report'!$H$27:$H$500,"2015")</f>
        <v>0</v>
      </c>
      <c r="H131" s="295">
        <f>SUMIFS('7.  Persistence Report'!AY$27:AY$500,'7.  Persistence Report'!$D$27:$D$500,$B130,'7.  Persistence Report'!$J$27:$J$500,"Adjustment",'7.  Persistence Report'!$H$27:$H$500,"2015")</f>
        <v>0</v>
      </c>
      <c r="I131" s="295">
        <f>SUMIFS('7.  Persistence Report'!AZ$27:AZ$500,'7.  Persistence Report'!$D$27:$D$500,$B130,'7.  Persistence Report'!$J$27:$J$500,"Adjustment",'7.  Persistence Report'!$H$27:$H$500,"2015")</f>
        <v>0</v>
      </c>
      <c r="J131" s="295">
        <f>SUMIFS('7.  Persistence Report'!BA$27:BA$500,'7.  Persistence Report'!$D$27:$D$500,$B130,'7.  Persistence Report'!$J$27:$J$500,"Adjustment",'7.  Persistence Report'!$H$27:$H$500,"2015")</f>
        <v>0</v>
      </c>
      <c r="K131" s="295">
        <f>SUMIFS('7.  Persistence Report'!BB$27:BB$500,'7.  Persistence Report'!$D$27:$D$500,$B130,'7.  Persistence Report'!$J$27:$J$500,"Adjustment",'7.  Persistence Report'!$H$27:$H$500,"2015")</f>
        <v>0</v>
      </c>
      <c r="L131" s="295">
        <f>SUMIFS('7.  Persistence Report'!BC$27:BC$500,'7.  Persistence Report'!$D$27:$D$500,$B130,'7.  Persistence Report'!$J$27:$J$500,"Adjustment",'7.  Persistence Report'!$H$27:$H$500,"2015")</f>
        <v>0</v>
      </c>
      <c r="M131" s="295">
        <f>SUMIFS('7.  Persistence Report'!BD$27:BD$500,'7.  Persistence Report'!$D$27:$D$500,$B130,'7.  Persistence Report'!$J$27:$J$500,"Adjustment",'7.  Persistence Report'!$H$27:$H$500,"2015")</f>
        <v>0</v>
      </c>
      <c r="N131" s="295">
        <f>N130</f>
        <v>3</v>
      </c>
      <c r="O131" s="295">
        <f>SUMIFS('7.  Persistence Report'!P$27:P$500,'7.  Persistence Report'!$D$27:$D$500,$B130,'7.  Persistence Report'!$J$27:$J$500,"Adjustment",'7.  Persistence Report'!$H$27:$H$500,"2015")</f>
        <v>0</v>
      </c>
      <c r="P131" s="295">
        <f>SUMIFS('7.  Persistence Report'!Q$27:Q$500,'7.  Persistence Report'!$D$27:$D$500,$B130,'7.  Persistence Report'!$J$27:$J$500,"Adjustment",'7.  Persistence Report'!$H$27:$H$500,"2015")</f>
        <v>0</v>
      </c>
      <c r="Q131" s="295">
        <f>SUMIFS('7.  Persistence Report'!R$27:R$500,'7.  Persistence Report'!$D$27:$D$500,$B130,'7.  Persistence Report'!$J$27:$J$500,"Adjustment",'7.  Persistence Report'!$H$27:$H$500,"2015")</f>
        <v>0</v>
      </c>
      <c r="R131" s="295">
        <f>SUMIFS('7.  Persistence Report'!S$27:S$500,'7.  Persistence Report'!$D$27:$D$500,$B130,'7.  Persistence Report'!$J$27:$J$500,"Adjustment",'7.  Persistence Report'!$H$27:$H$500,"2015")</f>
        <v>0</v>
      </c>
      <c r="S131" s="295">
        <f>SUMIFS('7.  Persistence Report'!T$27:T$500,'7.  Persistence Report'!$D$27:$D$500,$B130,'7.  Persistence Report'!$J$27:$J$500,"Adjustment",'7.  Persistence Report'!$H$27:$H$500,"2015")</f>
        <v>0</v>
      </c>
      <c r="T131" s="295">
        <f>SUMIFS('7.  Persistence Report'!U$27:U$500,'7.  Persistence Report'!$D$27:$D$500,$B130,'7.  Persistence Report'!$J$27:$J$500,"Adjustment",'7.  Persistence Report'!$H$27:$H$500,"2015")</f>
        <v>0</v>
      </c>
      <c r="U131" s="295">
        <f>SUMIFS('7.  Persistence Report'!V$27:V$500,'7.  Persistence Report'!$D$27:$D$500,$B130,'7.  Persistence Report'!$J$27:$J$500,"Adjustment",'7.  Persistence Report'!$H$27:$H$500,"2015")</f>
        <v>0</v>
      </c>
      <c r="V131" s="295">
        <f>SUMIFS('7.  Persistence Report'!W$27:W$500,'7.  Persistence Report'!$D$27:$D$500,$B130,'7.  Persistence Report'!$J$27:$J$500,"Adjustment",'7.  Persistence Report'!$H$27:$H$500,"2015")</f>
        <v>0</v>
      </c>
      <c r="W131" s="295">
        <f>SUMIFS('7.  Persistence Report'!X$27:X$500,'7.  Persistence Report'!$D$27:$D$500,$B130,'7.  Persistence Report'!$J$27:$J$500,"Adjustment",'7.  Persistence Report'!$H$27:$H$500,"2015")</f>
        <v>0</v>
      </c>
      <c r="X131" s="295">
        <f>SUMIFS('7.  Persistence Report'!Y$27:Y$500,'7.  Persistence Report'!$D$27:$D$500,$B130,'7.  Persistence Report'!$J$27:$J$500,"Adjustment",'7.  Persistence Report'!$H$27:$H$500,"2015")</f>
        <v>0</v>
      </c>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1" outlineLevel="1">
      <c r="A133" s="522">
        <v>30</v>
      </c>
      <c r="B133" s="520" t="s">
        <v>122</v>
      </c>
      <c r="C133" s="291" t="s">
        <v>25</v>
      </c>
      <c r="D133" s="295">
        <f>SUMIFS('7.  Persistence Report'!AU$27:AU$500,'7.  Persistence Report'!$D$27:$D$500,$B133,'7.  Persistence Report'!$J$27:$J$500,"Current year savings",'7.  Persistence Report'!$H$27:$H$500,"2015")</f>
        <v>0</v>
      </c>
      <c r="E133" s="295">
        <f>SUMIFS('7.  Persistence Report'!AV$27:AV$500,'7.  Persistence Report'!$D$27:$D$500,$B133,'7.  Persistence Report'!$J$27:$J$500,"Current year savings",'7.  Persistence Report'!$H$27:$H$500,"2015")</f>
        <v>0</v>
      </c>
      <c r="F133" s="295">
        <f>SUMIFS('7.  Persistence Report'!AW$27:AW$500,'7.  Persistence Report'!$D$27:$D$500,$B133,'7.  Persistence Report'!$J$27:$J$500,"Current year savings",'7.  Persistence Report'!$H$27:$H$500,"2015")</f>
        <v>0</v>
      </c>
      <c r="G133" s="295">
        <f>SUMIFS('7.  Persistence Report'!AX$27:AX$500,'7.  Persistence Report'!$D$27:$D$500,$B133,'7.  Persistence Report'!$J$27:$J$500,"Current year savings",'7.  Persistence Report'!$H$27:$H$500,"2015")</f>
        <v>0</v>
      </c>
      <c r="H133" s="295">
        <f>SUMIFS('7.  Persistence Report'!AY$27:AY$500,'7.  Persistence Report'!$D$27:$D$500,$B133,'7.  Persistence Report'!$J$27:$J$500,"Current year savings",'7.  Persistence Report'!$H$27:$H$500,"2015")</f>
        <v>0</v>
      </c>
      <c r="I133" s="295">
        <f>SUMIFS('7.  Persistence Report'!AZ$27:AZ$500,'7.  Persistence Report'!$D$27:$D$500,$B133,'7.  Persistence Report'!$J$27:$J$500,"Current year savings",'7.  Persistence Report'!$H$27:$H$500,"2015")</f>
        <v>0</v>
      </c>
      <c r="J133" s="295">
        <f>SUMIFS('7.  Persistence Report'!BA$27:BA$500,'7.  Persistence Report'!$D$27:$D$500,$B133,'7.  Persistence Report'!$J$27:$J$500,"Current year savings",'7.  Persistence Report'!$H$27:$H$500,"2015")</f>
        <v>0</v>
      </c>
      <c r="K133" s="295">
        <f>SUMIFS('7.  Persistence Report'!BB$27:BB$500,'7.  Persistence Report'!$D$27:$D$500,$B133,'7.  Persistence Report'!$J$27:$J$500,"Current year savings",'7.  Persistence Report'!$H$27:$H$500,"2015")</f>
        <v>0</v>
      </c>
      <c r="L133" s="295">
        <f>SUMIFS('7.  Persistence Report'!BC$27:BC$500,'7.  Persistence Report'!$D$27:$D$500,$B133,'7.  Persistence Report'!$J$27:$J$500,"Current year savings",'7.  Persistence Report'!$H$27:$H$500,"2015")</f>
        <v>0</v>
      </c>
      <c r="M133" s="295">
        <f>SUMIFS('7.  Persistence Report'!BD$27:BD$500,'7.  Persistence Report'!$D$27:$D$500,$B133,'7.  Persistence Report'!$J$27:$J$500,"Current year savings",'7.  Persistence Report'!$H$27:$H$500,"2015")</f>
        <v>0</v>
      </c>
      <c r="N133" s="295">
        <v>12</v>
      </c>
      <c r="O133" s="295">
        <f>SUMIFS('7.  Persistence Report'!P$27:P$500,'7.  Persistence Report'!$D$27:$D$500,$B133,'7.  Persistence Report'!$J$27:$J$500,"Current year savings",'7.  Persistence Report'!$H$27:$H$500,"2015")</f>
        <v>0</v>
      </c>
      <c r="P133" s="295">
        <f>SUMIFS('7.  Persistence Report'!Q$27:Q$500,'7.  Persistence Report'!$D$27:$D$500,$B133,'7.  Persistence Report'!$J$27:$J$500,"Current year savings",'7.  Persistence Report'!$H$27:$H$500,"2015")</f>
        <v>0</v>
      </c>
      <c r="Q133" s="295">
        <f>SUMIFS('7.  Persistence Report'!R$27:R$500,'7.  Persistence Report'!$D$27:$D$500,$B133,'7.  Persistence Report'!$J$27:$J$500,"Current year savings",'7.  Persistence Report'!$H$27:$H$500,"2015")</f>
        <v>0</v>
      </c>
      <c r="R133" s="295">
        <f>SUMIFS('7.  Persistence Report'!S$27:S$500,'7.  Persistence Report'!$D$27:$D$500,$B133,'7.  Persistence Report'!$J$27:$J$500,"Current year savings",'7.  Persistence Report'!$H$27:$H$500,"2015")</f>
        <v>0</v>
      </c>
      <c r="S133" s="295">
        <f>SUMIFS('7.  Persistence Report'!T$27:T$500,'7.  Persistence Report'!$D$27:$D$500,$B133,'7.  Persistence Report'!$J$27:$J$500,"Current year savings",'7.  Persistence Report'!$H$27:$H$500,"2015")</f>
        <v>0</v>
      </c>
      <c r="T133" s="295">
        <f>SUMIFS('7.  Persistence Report'!U$27:U$500,'7.  Persistence Report'!$D$27:$D$500,$B133,'7.  Persistence Report'!$J$27:$J$500,"Current year savings",'7.  Persistence Report'!$H$27:$H$500,"2015")</f>
        <v>0</v>
      </c>
      <c r="U133" s="295">
        <f>SUMIFS('7.  Persistence Report'!V$27:V$500,'7.  Persistence Report'!$D$27:$D$500,$B133,'7.  Persistence Report'!$J$27:$J$500,"Current year savings",'7.  Persistence Report'!$H$27:$H$500,"2015")</f>
        <v>0</v>
      </c>
      <c r="V133" s="295">
        <f>SUMIFS('7.  Persistence Report'!W$27:W$500,'7.  Persistence Report'!$D$27:$D$500,$B133,'7.  Persistence Report'!$J$27:$J$500,"Current year savings",'7.  Persistence Report'!$H$27:$H$500,"2015")</f>
        <v>0</v>
      </c>
      <c r="W133" s="295">
        <f>SUMIFS('7.  Persistence Report'!X$27:X$500,'7.  Persistence Report'!$D$27:$D$500,$B133,'7.  Persistence Report'!$J$27:$J$500,"Current year savings",'7.  Persistence Report'!$H$27:$H$500,"2015")</f>
        <v>0</v>
      </c>
      <c r="X133" s="295">
        <f>SUMIFS('7.  Persistence Report'!Y$27:Y$500,'7.  Persistence Report'!$D$27:$D$500,$B133,'7.  Persistence Report'!$J$27:$J$500,"Current year savings",'7.  Persistence Report'!$H$27:$H$500,"2015")</f>
        <v>0</v>
      </c>
      <c r="Y133" s="426"/>
      <c r="Z133" s="410"/>
      <c r="AA133" s="410"/>
      <c r="AB133" s="410"/>
      <c r="AC133" s="410"/>
      <c r="AD133" s="410"/>
      <c r="AE133" s="410"/>
      <c r="AF133" s="415"/>
      <c r="AG133" s="415"/>
      <c r="AH133" s="415"/>
      <c r="AI133" s="415"/>
      <c r="AJ133" s="415"/>
      <c r="AK133" s="415"/>
      <c r="AL133" s="415"/>
      <c r="AM133" s="296">
        <f>SUM(Y133:AL133)</f>
        <v>0</v>
      </c>
    </row>
    <row r="134" spans="1:39" ht="15.5" outlineLevel="1">
      <c r="B134" s="294" t="s">
        <v>267</v>
      </c>
      <c r="C134" s="291" t="s">
        <v>163</v>
      </c>
      <c r="D134" s="295">
        <f>SUMIFS('7.  Persistence Report'!AU$27:AU$500,'7.  Persistence Report'!$D$27:$D$500,$B133,'7.  Persistence Report'!$J$27:$J$500,"Adjustment",'7.  Persistence Report'!$H$27:$H$500,"2015")</f>
        <v>0</v>
      </c>
      <c r="E134" s="295">
        <f>SUMIFS('7.  Persistence Report'!AV$27:AV$500,'7.  Persistence Report'!$D$27:$D$500,$B133,'7.  Persistence Report'!$J$27:$J$500,"Adjustment",'7.  Persistence Report'!$H$27:$H$500,"2015")</f>
        <v>0</v>
      </c>
      <c r="F134" s="295">
        <f>SUMIFS('7.  Persistence Report'!AW$27:AW$500,'7.  Persistence Report'!$D$27:$D$500,$B133,'7.  Persistence Report'!$J$27:$J$500,"Adjustment",'7.  Persistence Report'!$H$27:$H$500,"2015")</f>
        <v>0</v>
      </c>
      <c r="G134" s="295">
        <f>SUMIFS('7.  Persistence Report'!AX$27:AX$500,'7.  Persistence Report'!$D$27:$D$500,$B133,'7.  Persistence Report'!$J$27:$J$500,"Adjustment",'7.  Persistence Report'!$H$27:$H$500,"2015")</f>
        <v>0</v>
      </c>
      <c r="H134" s="295">
        <f>SUMIFS('7.  Persistence Report'!AY$27:AY$500,'7.  Persistence Report'!$D$27:$D$500,$B133,'7.  Persistence Report'!$J$27:$J$500,"Adjustment",'7.  Persistence Report'!$H$27:$H$500,"2015")</f>
        <v>0</v>
      </c>
      <c r="I134" s="295">
        <f>SUMIFS('7.  Persistence Report'!AZ$27:AZ$500,'7.  Persistence Report'!$D$27:$D$500,$B133,'7.  Persistence Report'!$J$27:$J$500,"Adjustment",'7.  Persistence Report'!$H$27:$H$500,"2015")</f>
        <v>0</v>
      </c>
      <c r="J134" s="295">
        <f>SUMIFS('7.  Persistence Report'!BA$27:BA$500,'7.  Persistence Report'!$D$27:$D$500,$B133,'7.  Persistence Report'!$J$27:$J$500,"Adjustment",'7.  Persistence Report'!$H$27:$H$500,"2015")</f>
        <v>0</v>
      </c>
      <c r="K134" s="295">
        <f>SUMIFS('7.  Persistence Report'!BB$27:BB$500,'7.  Persistence Report'!$D$27:$D$500,$B133,'7.  Persistence Report'!$J$27:$J$500,"Adjustment",'7.  Persistence Report'!$H$27:$H$500,"2015")</f>
        <v>0</v>
      </c>
      <c r="L134" s="295">
        <f>SUMIFS('7.  Persistence Report'!BC$27:BC$500,'7.  Persistence Report'!$D$27:$D$500,$B133,'7.  Persistence Report'!$J$27:$J$500,"Adjustment",'7.  Persistence Report'!$H$27:$H$500,"2015")</f>
        <v>0</v>
      </c>
      <c r="M134" s="295">
        <f>SUMIFS('7.  Persistence Report'!BD$27:BD$500,'7.  Persistence Report'!$D$27:$D$500,$B133,'7.  Persistence Report'!$J$27:$J$500,"Adjustment",'7.  Persistence Report'!$H$27:$H$500,"2015")</f>
        <v>0</v>
      </c>
      <c r="N134" s="295">
        <f>N133</f>
        <v>12</v>
      </c>
      <c r="O134" s="295">
        <f>SUMIFS('7.  Persistence Report'!P$27:P$500,'7.  Persistence Report'!$D$27:$D$500,$B133,'7.  Persistence Report'!$J$27:$J$500,"Adjustment",'7.  Persistence Report'!$H$27:$H$500,"2015")</f>
        <v>0</v>
      </c>
      <c r="P134" s="295">
        <f>SUMIFS('7.  Persistence Report'!Q$27:Q$500,'7.  Persistence Report'!$D$27:$D$500,$B133,'7.  Persistence Report'!$J$27:$J$500,"Adjustment",'7.  Persistence Report'!$H$27:$H$500,"2015")</f>
        <v>0</v>
      </c>
      <c r="Q134" s="295">
        <f>SUMIFS('7.  Persistence Report'!R$27:R$500,'7.  Persistence Report'!$D$27:$D$500,$B133,'7.  Persistence Report'!$J$27:$J$500,"Adjustment",'7.  Persistence Report'!$H$27:$H$500,"2015")</f>
        <v>0</v>
      </c>
      <c r="R134" s="295">
        <f>SUMIFS('7.  Persistence Report'!S$27:S$500,'7.  Persistence Report'!$D$27:$D$500,$B133,'7.  Persistence Report'!$J$27:$J$500,"Adjustment",'7.  Persistence Report'!$H$27:$H$500,"2015")</f>
        <v>0</v>
      </c>
      <c r="S134" s="295">
        <f>SUMIFS('7.  Persistence Report'!T$27:T$500,'7.  Persistence Report'!$D$27:$D$500,$B133,'7.  Persistence Report'!$J$27:$J$500,"Adjustment",'7.  Persistence Report'!$H$27:$H$500,"2015")</f>
        <v>0</v>
      </c>
      <c r="T134" s="295">
        <f>SUMIFS('7.  Persistence Report'!U$27:U$500,'7.  Persistence Report'!$D$27:$D$500,$B133,'7.  Persistence Report'!$J$27:$J$500,"Adjustment",'7.  Persistence Report'!$H$27:$H$500,"2015")</f>
        <v>0</v>
      </c>
      <c r="U134" s="295">
        <f>SUMIFS('7.  Persistence Report'!V$27:V$500,'7.  Persistence Report'!$D$27:$D$500,$B133,'7.  Persistence Report'!$J$27:$J$500,"Adjustment",'7.  Persistence Report'!$H$27:$H$500,"2015")</f>
        <v>0</v>
      </c>
      <c r="V134" s="295">
        <f>SUMIFS('7.  Persistence Report'!W$27:W$500,'7.  Persistence Report'!$D$27:$D$500,$B133,'7.  Persistence Report'!$J$27:$J$500,"Adjustment",'7.  Persistence Report'!$H$27:$H$500,"2015")</f>
        <v>0</v>
      </c>
      <c r="W134" s="295">
        <f>SUMIFS('7.  Persistence Report'!X$27:X$500,'7.  Persistence Report'!$D$27:$D$500,$B133,'7.  Persistence Report'!$J$27:$J$500,"Adjustment",'7.  Persistence Report'!$H$27:$H$500,"2015")</f>
        <v>0</v>
      </c>
      <c r="X134" s="295">
        <f>SUMIFS('7.  Persistence Report'!Y$27:Y$500,'7.  Persistence Report'!$D$27:$D$500,$B133,'7.  Persistence Report'!$J$27:$J$500,"Adjustment",'7.  Persistence Report'!$H$27:$H$500,"2015")</f>
        <v>0</v>
      </c>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1" outlineLevel="1">
      <c r="A136" s="522">
        <v>31</v>
      </c>
      <c r="B136" s="520" t="s">
        <v>123</v>
      </c>
      <c r="C136" s="291" t="s">
        <v>25</v>
      </c>
      <c r="D136" s="295">
        <f>SUMIFS('7.  Persistence Report'!AU$27:AU$500,'7.  Persistence Report'!$D$27:$D$500,$B136,'7.  Persistence Report'!$J$27:$J$500,"Current year savings",'7.  Persistence Report'!$H$27:$H$500,"2015")</f>
        <v>0</v>
      </c>
      <c r="E136" s="295">
        <f>SUMIFS('7.  Persistence Report'!AV$27:AV$500,'7.  Persistence Report'!$D$27:$D$500,$B136,'7.  Persistence Report'!$J$27:$J$500,"Current year savings",'7.  Persistence Report'!$H$27:$H$500,"2015")</f>
        <v>0</v>
      </c>
      <c r="F136" s="295">
        <f>SUMIFS('7.  Persistence Report'!AW$27:AW$500,'7.  Persistence Report'!$D$27:$D$500,$B136,'7.  Persistence Report'!$J$27:$J$500,"Current year savings",'7.  Persistence Report'!$H$27:$H$500,"2015")</f>
        <v>0</v>
      </c>
      <c r="G136" s="295">
        <f>SUMIFS('7.  Persistence Report'!AX$27:AX$500,'7.  Persistence Report'!$D$27:$D$500,$B136,'7.  Persistence Report'!$J$27:$J$500,"Current year savings",'7.  Persistence Report'!$H$27:$H$500,"2015")</f>
        <v>0</v>
      </c>
      <c r="H136" s="295">
        <f>SUMIFS('7.  Persistence Report'!AY$27:AY$500,'7.  Persistence Report'!$D$27:$D$500,$B136,'7.  Persistence Report'!$J$27:$J$500,"Current year savings",'7.  Persistence Report'!$H$27:$H$500,"2015")</f>
        <v>0</v>
      </c>
      <c r="I136" s="295">
        <f>SUMIFS('7.  Persistence Report'!AZ$27:AZ$500,'7.  Persistence Report'!$D$27:$D$500,$B136,'7.  Persistence Report'!$J$27:$J$500,"Current year savings",'7.  Persistence Report'!$H$27:$H$500,"2015")</f>
        <v>0</v>
      </c>
      <c r="J136" s="295">
        <f>SUMIFS('7.  Persistence Report'!BA$27:BA$500,'7.  Persistence Report'!$D$27:$D$500,$B136,'7.  Persistence Report'!$J$27:$J$500,"Current year savings",'7.  Persistence Report'!$H$27:$H$500,"2015")</f>
        <v>0</v>
      </c>
      <c r="K136" s="295">
        <f>SUMIFS('7.  Persistence Report'!BB$27:BB$500,'7.  Persistence Report'!$D$27:$D$500,$B136,'7.  Persistence Report'!$J$27:$J$500,"Current year savings",'7.  Persistence Report'!$H$27:$H$500,"2015")</f>
        <v>0</v>
      </c>
      <c r="L136" s="295">
        <f>SUMIFS('7.  Persistence Report'!BC$27:BC$500,'7.  Persistence Report'!$D$27:$D$500,$B136,'7.  Persistence Report'!$J$27:$J$500,"Current year savings",'7.  Persistence Report'!$H$27:$H$500,"2015")</f>
        <v>0</v>
      </c>
      <c r="M136" s="295">
        <f>SUMIFS('7.  Persistence Report'!BD$27:BD$500,'7.  Persistence Report'!$D$27:$D$500,$B136,'7.  Persistence Report'!$J$27:$J$500,"Current year savings",'7.  Persistence Report'!$H$27:$H$500,"2015")</f>
        <v>0</v>
      </c>
      <c r="N136" s="295">
        <v>12</v>
      </c>
      <c r="O136" s="295">
        <f>SUMIFS('7.  Persistence Report'!P$27:P$500,'7.  Persistence Report'!$D$27:$D$500,$B136,'7.  Persistence Report'!$J$27:$J$500,"Current year savings",'7.  Persistence Report'!$H$27:$H$500,"2015")</f>
        <v>0</v>
      </c>
      <c r="P136" s="295">
        <f>SUMIFS('7.  Persistence Report'!Q$27:Q$500,'7.  Persistence Report'!$D$27:$D$500,$B136,'7.  Persistence Report'!$J$27:$J$500,"Current year savings",'7.  Persistence Report'!$H$27:$H$500,"2015")</f>
        <v>0</v>
      </c>
      <c r="Q136" s="295">
        <f>SUMIFS('7.  Persistence Report'!R$27:R$500,'7.  Persistence Report'!$D$27:$D$500,$B136,'7.  Persistence Report'!$J$27:$J$500,"Current year savings",'7.  Persistence Report'!$H$27:$H$500,"2015")</f>
        <v>0</v>
      </c>
      <c r="R136" s="295">
        <f>SUMIFS('7.  Persistence Report'!S$27:S$500,'7.  Persistence Report'!$D$27:$D$500,$B136,'7.  Persistence Report'!$J$27:$J$500,"Current year savings",'7.  Persistence Report'!$H$27:$H$500,"2015")</f>
        <v>0</v>
      </c>
      <c r="S136" s="295">
        <f>SUMIFS('7.  Persistence Report'!T$27:T$500,'7.  Persistence Report'!$D$27:$D$500,$B136,'7.  Persistence Report'!$J$27:$J$500,"Current year savings",'7.  Persistence Report'!$H$27:$H$500,"2015")</f>
        <v>0</v>
      </c>
      <c r="T136" s="295">
        <f>SUMIFS('7.  Persistence Report'!U$27:U$500,'7.  Persistence Report'!$D$27:$D$500,$B136,'7.  Persistence Report'!$J$27:$J$500,"Current year savings",'7.  Persistence Report'!$H$27:$H$500,"2015")</f>
        <v>0</v>
      </c>
      <c r="U136" s="295">
        <f>SUMIFS('7.  Persistence Report'!V$27:V$500,'7.  Persistence Report'!$D$27:$D$500,$B136,'7.  Persistence Report'!$J$27:$J$500,"Current year savings",'7.  Persistence Report'!$H$27:$H$500,"2015")</f>
        <v>0</v>
      </c>
      <c r="V136" s="295">
        <f>SUMIFS('7.  Persistence Report'!W$27:W$500,'7.  Persistence Report'!$D$27:$D$500,$B136,'7.  Persistence Report'!$J$27:$J$500,"Current year savings",'7.  Persistence Report'!$H$27:$H$500,"2015")</f>
        <v>0</v>
      </c>
      <c r="W136" s="295">
        <f>SUMIFS('7.  Persistence Report'!X$27:X$500,'7.  Persistence Report'!$D$27:$D$500,$B136,'7.  Persistence Report'!$J$27:$J$500,"Current year savings",'7.  Persistence Report'!$H$27:$H$500,"2015")</f>
        <v>0</v>
      </c>
      <c r="X136" s="295">
        <f>SUMIFS('7.  Persistence Report'!Y$27:Y$500,'7.  Persistence Report'!$D$27:$D$500,$B136,'7.  Persistence Report'!$J$27:$J$500,"Current year savings",'7.  Persistence Report'!$H$27:$H$500,"2015")</f>
        <v>0</v>
      </c>
      <c r="Y136" s="426"/>
      <c r="Z136" s="410"/>
      <c r="AA136" s="410"/>
      <c r="AB136" s="410"/>
      <c r="AC136" s="410"/>
      <c r="AD136" s="410"/>
      <c r="AE136" s="410"/>
      <c r="AF136" s="415"/>
      <c r="AG136" s="415"/>
      <c r="AH136" s="415"/>
      <c r="AI136" s="415"/>
      <c r="AJ136" s="415"/>
      <c r="AK136" s="415"/>
      <c r="AL136" s="415"/>
      <c r="AM136" s="296">
        <f>SUM(Y136:AL136)</f>
        <v>0</v>
      </c>
    </row>
    <row r="137" spans="1:39" ht="15.5" outlineLevel="1">
      <c r="B137" s="294" t="s">
        <v>267</v>
      </c>
      <c r="C137" s="291" t="s">
        <v>163</v>
      </c>
      <c r="D137" s="295">
        <f>SUMIFS('7.  Persistence Report'!AU$27:AU$500,'7.  Persistence Report'!$D$27:$D$500,$B136,'7.  Persistence Report'!$J$27:$J$500,"Adjustment",'7.  Persistence Report'!$H$27:$H$500,"2015")</f>
        <v>0</v>
      </c>
      <c r="E137" s="295">
        <f>SUMIFS('7.  Persistence Report'!AV$27:AV$500,'7.  Persistence Report'!$D$27:$D$500,$B136,'7.  Persistence Report'!$J$27:$J$500,"Adjustment",'7.  Persistence Report'!$H$27:$H$500,"2015")</f>
        <v>0</v>
      </c>
      <c r="F137" s="295">
        <f>SUMIFS('7.  Persistence Report'!AW$27:AW$500,'7.  Persistence Report'!$D$27:$D$500,$B136,'7.  Persistence Report'!$J$27:$J$500,"Adjustment",'7.  Persistence Report'!$H$27:$H$500,"2015")</f>
        <v>0</v>
      </c>
      <c r="G137" s="295">
        <f>SUMIFS('7.  Persistence Report'!AX$27:AX$500,'7.  Persistence Report'!$D$27:$D$500,$B136,'7.  Persistence Report'!$J$27:$J$500,"Adjustment",'7.  Persistence Report'!$H$27:$H$500,"2015")</f>
        <v>0</v>
      </c>
      <c r="H137" s="295">
        <f>SUMIFS('7.  Persistence Report'!AY$27:AY$500,'7.  Persistence Report'!$D$27:$D$500,$B136,'7.  Persistence Report'!$J$27:$J$500,"Adjustment",'7.  Persistence Report'!$H$27:$H$500,"2015")</f>
        <v>0</v>
      </c>
      <c r="I137" s="295">
        <f>SUMIFS('7.  Persistence Report'!AZ$27:AZ$500,'7.  Persistence Report'!$D$27:$D$500,$B136,'7.  Persistence Report'!$J$27:$J$500,"Adjustment",'7.  Persistence Report'!$H$27:$H$500,"2015")</f>
        <v>0</v>
      </c>
      <c r="J137" s="295">
        <f>SUMIFS('7.  Persistence Report'!BA$27:BA$500,'7.  Persistence Report'!$D$27:$D$500,$B136,'7.  Persistence Report'!$J$27:$J$500,"Adjustment",'7.  Persistence Report'!$H$27:$H$500,"2015")</f>
        <v>0</v>
      </c>
      <c r="K137" s="295">
        <f>SUMIFS('7.  Persistence Report'!BB$27:BB$500,'7.  Persistence Report'!$D$27:$D$500,$B136,'7.  Persistence Report'!$J$27:$J$500,"Adjustment",'7.  Persistence Report'!$H$27:$H$500,"2015")</f>
        <v>0</v>
      </c>
      <c r="L137" s="295">
        <f>SUMIFS('7.  Persistence Report'!BC$27:BC$500,'7.  Persistence Report'!$D$27:$D$500,$B136,'7.  Persistence Report'!$J$27:$J$500,"Adjustment",'7.  Persistence Report'!$H$27:$H$500,"2015")</f>
        <v>0</v>
      </c>
      <c r="M137" s="295">
        <f>SUMIFS('7.  Persistence Report'!BD$27:BD$500,'7.  Persistence Report'!$D$27:$D$500,$B136,'7.  Persistence Report'!$J$27:$J$500,"Adjustment",'7.  Persistence Report'!$H$27:$H$500,"2015")</f>
        <v>0</v>
      </c>
      <c r="N137" s="295">
        <f>N136</f>
        <v>12</v>
      </c>
      <c r="O137" s="295">
        <f>SUMIFS('7.  Persistence Report'!P$27:P$500,'7.  Persistence Report'!$D$27:$D$500,$B136,'7.  Persistence Report'!$J$27:$J$500,"Adjustment",'7.  Persistence Report'!$H$27:$H$500,"2015")</f>
        <v>0</v>
      </c>
      <c r="P137" s="295">
        <f>SUMIFS('7.  Persistence Report'!Q$27:Q$500,'7.  Persistence Report'!$D$27:$D$500,$B136,'7.  Persistence Report'!$J$27:$J$500,"Adjustment",'7.  Persistence Report'!$H$27:$H$500,"2015")</f>
        <v>0</v>
      </c>
      <c r="Q137" s="295">
        <f>SUMIFS('7.  Persistence Report'!R$27:R$500,'7.  Persistence Report'!$D$27:$D$500,$B136,'7.  Persistence Report'!$J$27:$J$500,"Adjustment",'7.  Persistence Report'!$H$27:$H$500,"2015")</f>
        <v>0</v>
      </c>
      <c r="R137" s="295">
        <f>SUMIFS('7.  Persistence Report'!S$27:S$500,'7.  Persistence Report'!$D$27:$D$500,$B136,'7.  Persistence Report'!$J$27:$J$500,"Adjustment",'7.  Persistence Report'!$H$27:$H$500,"2015")</f>
        <v>0</v>
      </c>
      <c r="S137" s="295">
        <f>SUMIFS('7.  Persistence Report'!T$27:T$500,'7.  Persistence Report'!$D$27:$D$500,$B136,'7.  Persistence Report'!$J$27:$J$500,"Adjustment",'7.  Persistence Report'!$H$27:$H$500,"2015")</f>
        <v>0</v>
      </c>
      <c r="T137" s="295">
        <f>SUMIFS('7.  Persistence Report'!U$27:U$500,'7.  Persistence Report'!$D$27:$D$500,$B136,'7.  Persistence Report'!$J$27:$J$500,"Adjustment",'7.  Persistence Report'!$H$27:$H$500,"2015")</f>
        <v>0</v>
      </c>
      <c r="U137" s="295">
        <f>SUMIFS('7.  Persistence Report'!V$27:V$500,'7.  Persistence Report'!$D$27:$D$500,$B136,'7.  Persistence Report'!$J$27:$J$500,"Adjustment",'7.  Persistence Report'!$H$27:$H$500,"2015")</f>
        <v>0</v>
      </c>
      <c r="V137" s="295">
        <f>SUMIFS('7.  Persistence Report'!W$27:W$500,'7.  Persistence Report'!$D$27:$D$500,$B136,'7.  Persistence Report'!$J$27:$J$500,"Adjustment",'7.  Persistence Report'!$H$27:$H$500,"2015")</f>
        <v>0</v>
      </c>
      <c r="W137" s="295">
        <f>SUMIFS('7.  Persistence Report'!X$27:X$500,'7.  Persistence Report'!$D$27:$D$500,$B136,'7.  Persistence Report'!$J$27:$J$500,"Adjustment",'7.  Persistence Report'!$H$27:$H$500,"2015")</f>
        <v>0</v>
      </c>
      <c r="X137" s="295">
        <f>SUMIFS('7.  Persistence Report'!Y$27:Y$500,'7.  Persistence Report'!$D$27:$D$500,$B136,'7.  Persistence Report'!$J$27:$J$500,"Adjustment",'7.  Persistence Report'!$H$27:$H$500,"2015")</f>
        <v>0</v>
      </c>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f>SUMIFS('7.  Persistence Report'!AU$27:AU$500,'7.  Persistence Report'!$D$27:$D$500,$B139,'7.  Persistence Report'!$J$27:$J$500,"Current year savings",'7.  Persistence Report'!$H$27:$H$500,"2015")</f>
        <v>0</v>
      </c>
      <c r="E139" s="295">
        <f>SUMIFS('7.  Persistence Report'!AV$27:AV$500,'7.  Persistence Report'!$D$27:$D$500,$B139,'7.  Persistence Report'!$J$27:$J$500,"Current year savings",'7.  Persistence Report'!$H$27:$H$500,"2015")</f>
        <v>0</v>
      </c>
      <c r="F139" s="295">
        <f>SUMIFS('7.  Persistence Report'!AW$27:AW$500,'7.  Persistence Report'!$D$27:$D$500,$B139,'7.  Persistence Report'!$J$27:$J$500,"Current year savings",'7.  Persistence Report'!$H$27:$H$500,"2015")</f>
        <v>0</v>
      </c>
      <c r="G139" s="295">
        <f>SUMIFS('7.  Persistence Report'!AX$27:AX$500,'7.  Persistence Report'!$D$27:$D$500,$B139,'7.  Persistence Report'!$J$27:$J$500,"Current year savings",'7.  Persistence Report'!$H$27:$H$500,"2015")</f>
        <v>0</v>
      </c>
      <c r="H139" s="295">
        <f>SUMIFS('7.  Persistence Report'!AY$27:AY$500,'7.  Persistence Report'!$D$27:$D$500,$B139,'7.  Persistence Report'!$J$27:$J$500,"Current year savings",'7.  Persistence Report'!$H$27:$H$500,"2015")</f>
        <v>0</v>
      </c>
      <c r="I139" s="295">
        <f>SUMIFS('7.  Persistence Report'!AZ$27:AZ$500,'7.  Persistence Report'!$D$27:$D$500,$B139,'7.  Persistence Report'!$J$27:$J$500,"Current year savings",'7.  Persistence Report'!$H$27:$H$500,"2015")</f>
        <v>0</v>
      </c>
      <c r="J139" s="295">
        <f>SUMIFS('7.  Persistence Report'!BA$27:BA$500,'7.  Persistence Report'!$D$27:$D$500,$B139,'7.  Persistence Report'!$J$27:$J$500,"Current year savings",'7.  Persistence Report'!$H$27:$H$500,"2015")</f>
        <v>0</v>
      </c>
      <c r="K139" s="295">
        <f>SUMIFS('7.  Persistence Report'!BB$27:BB$500,'7.  Persistence Report'!$D$27:$D$500,$B139,'7.  Persistence Report'!$J$27:$J$500,"Current year savings",'7.  Persistence Report'!$H$27:$H$500,"2015")</f>
        <v>0</v>
      </c>
      <c r="L139" s="295">
        <f>SUMIFS('7.  Persistence Report'!BC$27:BC$500,'7.  Persistence Report'!$D$27:$D$500,$B139,'7.  Persistence Report'!$J$27:$J$500,"Current year savings",'7.  Persistence Report'!$H$27:$H$500,"2015")</f>
        <v>0</v>
      </c>
      <c r="M139" s="295">
        <f>SUMIFS('7.  Persistence Report'!BD$27:BD$500,'7.  Persistence Report'!$D$27:$D$500,$B139,'7.  Persistence Report'!$J$27:$J$500,"Current year savings",'7.  Persistence Report'!$H$27:$H$500,"2015")</f>
        <v>0</v>
      </c>
      <c r="N139" s="295">
        <v>12</v>
      </c>
      <c r="O139" s="295">
        <f>SUMIFS('7.  Persistence Report'!P$27:P$500,'7.  Persistence Report'!$D$27:$D$500,$B139,'7.  Persistence Report'!$J$27:$J$500,"Current year savings",'7.  Persistence Report'!$H$27:$H$500,"2015")</f>
        <v>0</v>
      </c>
      <c r="P139" s="295">
        <f>SUMIFS('7.  Persistence Report'!Q$27:Q$500,'7.  Persistence Report'!$D$27:$D$500,$B139,'7.  Persistence Report'!$J$27:$J$500,"Current year savings",'7.  Persistence Report'!$H$27:$H$500,"2015")</f>
        <v>0</v>
      </c>
      <c r="Q139" s="295">
        <f>SUMIFS('7.  Persistence Report'!R$27:R$500,'7.  Persistence Report'!$D$27:$D$500,$B139,'7.  Persistence Report'!$J$27:$J$500,"Current year savings",'7.  Persistence Report'!$H$27:$H$500,"2015")</f>
        <v>0</v>
      </c>
      <c r="R139" s="295">
        <f>SUMIFS('7.  Persistence Report'!S$27:S$500,'7.  Persistence Report'!$D$27:$D$500,$B139,'7.  Persistence Report'!$J$27:$J$500,"Current year savings",'7.  Persistence Report'!$H$27:$H$500,"2015")</f>
        <v>0</v>
      </c>
      <c r="S139" s="295">
        <f>SUMIFS('7.  Persistence Report'!T$27:T$500,'7.  Persistence Report'!$D$27:$D$500,$B139,'7.  Persistence Report'!$J$27:$J$500,"Current year savings",'7.  Persistence Report'!$H$27:$H$500,"2015")</f>
        <v>0</v>
      </c>
      <c r="T139" s="295">
        <f>SUMIFS('7.  Persistence Report'!U$27:U$500,'7.  Persistence Report'!$D$27:$D$500,$B139,'7.  Persistence Report'!$J$27:$J$500,"Current year savings",'7.  Persistence Report'!$H$27:$H$500,"2015")</f>
        <v>0</v>
      </c>
      <c r="U139" s="295">
        <f>SUMIFS('7.  Persistence Report'!V$27:V$500,'7.  Persistence Report'!$D$27:$D$500,$B139,'7.  Persistence Report'!$J$27:$J$500,"Current year savings",'7.  Persistence Report'!$H$27:$H$500,"2015")</f>
        <v>0</v>
      </c>
      <c r="V139" s="295">
        <f>SUMIFS('7.  Persistence Report'!W$27:W$500,'7.  Persistence Report'!$D$27:$D$500,$B139,'7.  Persistence Report'!$J$27:$J$500,"Current year savings",'7.  Persistence Report'!$H$27:$H$500,"2015")</f>
        <v>0</v>
      </c>
      <c r="W139" s="295">
        <f>SUMIFS('7.  Persistence Report'!X$27:X$500,'7.  Persistence Report'!$D$27:$D$500,$B139,'7.  Persistence Report'!$J$27:$J$500,"Current year savings",'7.  Persistence Report'!$H$27:$H$500,"2015")</f>
        <v>0</v>
      </c>
      <c r="X139" s="295">
        <f>SUMIFS('7.  Persistence Report'!Y$27:Y$500,'7.  Persistence Report'!$D$27:$D$500,$B139,'7.  Persistence Report'!$J$27:$J$500,"Current year savings",'7.  Persistence Report'!$H$27:$H$500,"2015")</f>
        <v>0</v>
      </c>
      <c r="Y139" s="426"/>
      <c r="Z139" s="410"/>
      <c r="AA139" s="410"/>
      <c r="AB139" s="410"/>
      <c r="AC139" s="410"/>
      <c r="AD139" s="410"/>
      <c r="AE139" s="410"/>
      <c r="AF139" s="415"/>
      <c r="AG139" s="415"/>
      <c r="AH139" s="415"/>
      <c r="AI139" s="415"/>
      <c r="AJ139" s="415"/>
      <c r="AK139" s="415"/>
      <c r="AL139" s="415"/>
      <c r="AM139" s="296">
        <f>SUM(Y139:AL139)</f>
        <v>0</v>
      </c>
    </row>
    <row r="140" spans="1:39" ht="15.5" outlineLevel="1">
      <c r="B140" s="294" t="s">
        <v>267</v>
      </c>
      <c r="C140" s="291" t="s">
        <v>163</v>
      </c>
      <c r="D140" s="295">
        <f>SUMIFS('7.  Persistence Report'!AU$27:AU$500,'7.  Persistence Report'!$D$27:$D$500,$B139,'7.  Persistence Report'!$J$27:$J$500,"Adjustment",'7.  Persistence Report'!$H$27:$H$500,"2015")</f>
        <v>0</v>
      </c>
      <c r="E140" s="295">
        <f>SUMIFS('7.  Persistence Report'!AV$27:AV$500,'7.  Persistence Report'!$D$27:$D$500,$B139,'7.  Persistence Report'!$J$27:$J$500,"Adjustment",'7.  Persistence Report'!$H$27:$H$500,"2015")</f>
        <v>0</v>
      </c>
      <c r="F140" s="295">
        <f>SUMIFS('7.  Persistence Report'!AW$27:AW$500,'7.  Persistence Report'!$D$27:$D$500,$B139,'7.  Persistence Report'!$J$27:$J$500,"Adjustment",'7.  Persistence Report'!$H$27:$H$500,"2015")</f>
        <v>0</v>
      </c>
      <c r="G140" s="295">
        <f>SUMIFS('7.  Persistence Report'!AX$27:AX$500,'7.  Persistence Report'!$D$27:$D$500,$B139,'7.  Persistence Report'!$J$27:$J$500,"Adjustment",'7.  Persistence Report'!$H$27:$H$500,"2015")</f>
        <v>0</v>
      </c>
      <c r="H140" s="295">
        <f>SUMIFS('7.  Persistence Report'!AY$27:AY$500,'7.  Persistence Report'!$D$27:$D$500,$B139,'7.  Persistence Report'!$J$27:$J$500,"Adjustment",'7.  Persistence Report'!$H$27:$H$500,"2015")</f>
        <v>0</v>
      </c>
      <c r="I140" s="295">
        <f>SUMIFS('7.  Persistence Report'!AZ$27:AZ$500,'7.  Persistence Report'!$D$27:$D$500,$B139,'7.  Persistence Report'!$J$27:$J$500,"Adjustment",'7.  Persistence Report'!$H$27:$H$500,"2015")</f>
        <v>0</v>
      </c>
      <c r="J140" s="295">
        <f>SUMIFS('7.  Persistence Report'!BA$27:BA$500,'7.  Persistence Report'!$D$27:$D$500,$B139,'7.  Persistence Report'!$J$27:$J$500,"Adjustment",'7.  Persistence Report'!$H$27:$H$500,"2015")</f>
        <v>0</v>
      </c>
      <c r="K140" s="295">
        <f>SUMIFS('7.  Persistence Report'!BB$27:BB$500,'7.  Persistence Report'!$D$27:$D$500,$B139,'7.  Persistence Report'!$J$27:$J$500,"Adjustment",'7.  Persistence Report'!$H$27:$H$500,"2015")</f>
        <v>0</v>
      </c>
      <c r="L140" s="295">
        <f>SUMIFS('7.  Persistence Report'!BC$27:BC$500,'7.  Persistence Report'!$D$27:$D$500,$B139,'7.  Persistence Report'!$J$27:$J$500,"Adjustment",'7.  Persistence Report'!$H$27:$H$500,"2015")</f>
        <v>0</v>
      </c>
      <c r="M140" s="295">
        <f>SUMIFS('7.  Persistence Report'!BD$27:BD$500,'7.  Persistence Report'!$D$27:$D$500,$B139,'7.  Persistence Report'!$J$27:$J$500,"Adjustment",'7.  Persistence Report'!$H$27:$H$500,"2015")</f>
        <v>0</v>
      </c>
      <c r="N140" s="295">
        <f>N139</f>
        <v>12</v>
      </c>
      <c r="O140" s="295">
        <f>SUMIFS('7.  Persistence Report'!P$27:P$500,'7.  Persistence Report'!$D$27:$D$500,$B139,'7.  Persistence Report'!$J$27:$J$500,"Adjustment",'7.  Persistence Report'!$H$27:$H$500,"2015")</f>
        <v>0</v>
      </c>
      <c r="P140" s="295">
        <f>SUMIFS('7.  Persistence Report'!Q$27:Q$500,'7.  Persistence Report'!$D$27:$D$500,$B139,'7.  Persistence Report'!$J$27:$J$500,"Adjustment",'7.  Persistence Report'!$H$27:$H$500,"2015")</f>
        <v>0</v>
      </c>
      <c r="Q140" s="295">
        <f>SUMIFS('7.  Persistence Report'!R$27:R$500,'7.  Persistence Report'!$D$27:$D$500,$B139,'7.  Persistence Report'!$J$27:$J$500,"Adjustment",'7.  Persistence Report'!$H$27:$H$500,"2015")</f>
        <v>0</v>
      </c>
      <c r="R140" s="295">
        <f>SUMIFS('7.  Persistence Report'!S$27:S$500,'7.  Persistence Report'!$D$27:$D$500,$B139,'7.  Persistence Report'!$J$27:$J$500,"Adjustment",'7.  Persistence Report'!$H$27:$H$500,"2015")</f>
        <v>0</v>
      </c>
      <c r="S140" s="295">
        <f>SUMIFS('7.  Persistence Report'!T$27:T$500,'7.  Persistence Report'!$D$27:$D$500,$B139,'7.  Persistence Report'!$J$27:$J$500,"Adjustment",'7.  Persistence Report'!$H$27:$H$500,"2015")</f>
        <v>0</v>
      </c>
      <c r="T140" s="295">
        <f>SUMIFS('7.  Persistence Report'!U$27:U$500,'7.  Persistence Report'!$D$27:$D$500,$B139,'7.  Persistence Report'!$J$27:$J$500,"Adjustment",'7.  Persistence Report'!$H$27:$H$500,"2015")</f>
        <v>0</v>
      </c>
      <c r="U140" s="295">
        <f>SUMIFS('7.  Persistence Report'!V$27:V$500,'7.  Persistence Report'!$D$27:$D$500,$B139,'7.  Persistence Report'!$J$27:$J$500,"Adjustment",'7.  Persistence Report'!$H$27:$H$500,"2015")</f>
        <v>0</v>
      </c>
      <c r="V140" s="295">
        <f>SUMIFS('7.  Persistence Report'!W$27:W$500,'7.  Persistence Report'!$D$27:$D$500,$B139,'7.  Persistence Report'!$J$27:$J$500,"Adjustment",'7.  Persistence Report'!$H$27:$H$500,"2015")</f>
        <v>0</v>
      </c>
      <c r="W140" s="295">
        <f>SUMIFS('7.  Persistence Report'!X$27:X$500,'7.  Persistence Report'!$D$27:$D$500,$B139,'7.  Persistence Report'!$J$27:$J$500,"Adjustment",'7.  Persistence Report'!$H$27:$H$500,"2015")</f>
        <v>0</v>
      </c>
      <c r="X140" s="295">
        <f>SUMIFS('7.  Persistence Report'!Y$27:Y$500,'7.  Persistence Report'!$D$27:$D$500,$B139,'7.  Persistence Report'!$J$27:$J$500,"Adjustment",'7.  Persistence Report'!$H$27:$H$500,"2015")</f>
        <v>0</v>
      </c>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5" outlineLevel="1">
      <c r="B142" s="288" t="s">
        <v>500</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5" outlineLevel="1">
      <c r="A143" s="522">
        <v>33</v>
      </c>
      <c r="B143" s="520" t="s">
        <v>125</v>
      </c>
      <c r="C143" s="291" t="s">
        <v>25</v>
      </c>
      <c r="D143" s="295">
        <f>SUMIFS('7.  Persistence Report'!AU$27:AU$500,'7.  Persistence Report'!$D$27:$D$500,$B143,'7.  Persistence Report'!$J$27:$J$500,"Current year savings",'7.  Persistence Report'!$H$27:$H$500,"2015")</f>
        <v>0</v>
      </c>
      <c r="E143" s="295">
        <f>SUMIFS('7.  Persistence Report'!AV$27:AV$500,'7.  Persistence Report'!$D$27:$D$500,$B143,'7.  Persistence Report'!$J$27:$J$500,"Current year savings",'7.  Persistence Report'!$H$27:$H$500,"2015")</f>
        <v>0</v>
      </c>
      <c r="F143" s="295">
        <f>SUMIFS('7.  Persistence Report'!AW$27:AW$500,'7.  Persistence Report'!$D$27:$D$500,$B143,'7.  Persistence Report'!$J$27:$J$500,"Current year savings",'7.  Persistence Report'!$H$27:$H$500,"2015")</f>
        <v>0</v>
      </c>
      <c r="G143" s="295">
        <f>SUMIFS('7.  Persistence Report'!AX$27:AX$500,'7.  Persistence Report'!$D$27:$D$500,$B143,'7.  Persistence Report'!$J$27:$J$500,"Current year savings",'7.  Persistence Report'!$H$27:$H$500,"2015")</f>
        <v>0</v>
      </c>
      <c r="H143" s="295">
        <f>SUMIFS('7.  Persistence Report'!AY$27:AY$500,'7.  Persistence Report'!$D$27:$D$500,$B143,'7.  Persistence Report'!$J$27:$J$500,"Current year savings",'7.  Persistence Report'!$H$27:$H$500,"2015")</f>
        <v>0</v>
      </c>
      <c r="I143" s="295">
        <f>SUMIFS('7.  Persistence Report'!AZ$27:AZ$500,'7.  Persistence Report'!$D$27:$D$500,$B143,'7.  Persistence Report'!$J$27:$J$500,"Current year savings",'7.  Persistence Report'!$H$27:$H$500,"2015")</f>
        <v>0</v>
      </c>
      <c r="J143" s="295">
        <f>SUMIFS('7.  Persistence Report'!BA$27:BA$500,'7.  Persistence Report'!$D$27:$D$500,$B143,'7.  Persistence Report'!$J$27:$J$500,"Current year savings",'7.  Persistence Report'!$H$27:$H$500,"2015")</f>
        <v>0</v>
      </c>
      <c r="K143" s="295">
        <f>SUMIFS('7.  Persistence Report'!BB$27:BB$500,'7.  Persistence Report'!$D$27:$D$500,$B143,'7.  Persistence Report'!$J$27:$J$500,"Current year savings",'7.  Persistence Report'!$H$27:$H$500,"2015")</f>
        <v>0</v>
      </c>
      <c r="L143" s="295">
        <f>SUMIFS('7.  Persistence Report'!BC$27:BC$500,'7.  Persistence Report'!$D$27:$D$500,$B143,'7.  Persistence Report'!$J$27:$J$500,"Current year savings",'7.  Persistence Report'!$H$27:$H$500,"2015")</f>
        <v>0</v>
      </c>
      <c r="M143" s="295">
        <f>SUMIFS('7.  Persistence Report'!BD$27:BD$500,'7.  Persistence Report'!$D$27:$D$500,$B143,'7.  Persistence Report'!$J$27:$J$500,"Current year savings",'7.  Persistence Report'!$H$27:$H$500,"2015")</f>
        <v>0</v>
      </c>
      <c r="N143" s="295">
        <v>0</v>
      </c>
      <c r="O143" s="295">
        <f>SUMIFS('7.  Persistence Report'!P$27:P$500,'7.  Persistence Report'!$D$27:$D$500,$B143,'7.  Persistence Report'!$J$27:$J$500,"Current year savings",'7.  Persistence Report'!$H$27:$H$500,"2015")</f>
        <v>0</v>
      </c>
      <c r="P143" s="295">
        <f>SUMIFS('7.  Persistence Report'!Q$27:Q$500,'7.  Persistence Report'!$D$27:$D$500,$B143,'7.  Persistence Report'!$J$27:$J$500,"Current year savings",'7.  Persistence Report'!$H$27:$H$500,"2015")</f>
        <v>0</v>
      </c>
      <c r="Q143" s="295">
        <f>SUMIFS('7.  Persistence Report'!R$27:R$500,'7.  Persistence Report'!$D$27:$D$500,$B143,'7.  Persistence Report'!$J$27:$J$500,"Current year savings",'7.  Persistence Report'!$H$27:$H$500,"2015")</f>
        <v>0</v>
      </c>
      <c r="R143" s="295">
        <f>SUMIFS('7.  Persistence Report'!S$27:S$500,'7.  Persistence Report'!$D$27:$D$500,$B143,'7.  Persistence Report'!$J$27:$J$500,"Current year savings",'7.  Persistence Report'!$H$27:$H$500,"2015")</f>
        <v>0</v>
      </c>
      <c r="S143" s="295">
        <f>SUMIFS('7.  Persistence Report'!T$27:T$500,'7.  Persistence Report'!$D$27:$D$500,$B143,'7.  Persistence Report'!$J$27:$J$500,"Current year savings",'7.  Persistence Report'!$H$27:$H$500,"2015")</f>
        <v>0</v>
      </c>
      <c r="T143" s="295">
        <f>SUMIFS('7.  Persistence Report'!U$27:U$500,'7.  Persistence Report'!$D$27:$D$500,$B143,'7.  Persistence Report'!$J$27:$J$500,"Current year savings",'7.  Persistence Report'!$H$27:$H$500,"2015")</f>
        <v>0</v>
      </c>
      <c r="U143" s="295">
        <f>SUMIFS('7.  Persistence Report'!V$27:V$500,'7.  Persistence Report'!$D$27:$D$500,$B143,'7.  Persistence Report'!$J$27:$J$500,"Current year savings",'7.  Persistence Report'!$H$27:$H$500,"2015")</f>
        <v>0</v>
      </c>
      <c r="V143" s="295">
        <f>SUMIFS('7.  Persistence Report'!W$27:W$500,'7.  Persistence Report'!$D$27:$D$500,$B143,'7.  Persistence Report'!$J$27:$J$500,"Current year savings",'7.  Persistence Report'!$H$27:$H$500,"2015")</f>
        <v>0</v>
      </c>
      <c r="W143" s="295">
        <f>SUMIFS('7.  Persistence Report'!X$27:X$500,'7.  Persistence Report'!$D$27:$D$500,$B143,'7.  Persistence Report'!$J$27:$J$500,"Current year savings",'7.  Persistence Report'!$H$27:$H$500,"2015")</f>
        <v>0</v>
      </c>
      <c r="X143" s="295">
        <f>SUMIFS('7.  Persistence Report'!Y$27:Y$500,'7.  Persistence Report'!$D$27:$D$500,$B143,'7.  Persistence Report'!$J$27:$J$500,"Current year savings",'7.  Persistence Report'!$H$27:$H$500,"2015")</f>
        <v>0</v>
      </c>
      <c r="Y143" s="426"/>
      <c r="Z143" s="410"/>
      <c r="AA143" s="410"/>
      <c r="AB143" s="410"/>
      <c r="AC143" s="410"/>
      <c r="AD143" s="410"/>
      <c r="AE143" s="410"/>
      <c r="AF143" s="415"/>
      <c r="AG143" s="415"/>
      <c r="AH143" s="415"/>
      <c r="AI143" s="415"/>
      <c r="AJ143" s="415"/>
      <c r="AK143" s="415"/>
      <c r="AL143" s="415"/>
      <c r="AM143" s="296">
        <f>SUM(Y143:AL143)</f>
        <v>0</v>
      </c>
    </row>
    <row r="144" spans="1:39" ht="15.5" outlineLevel="1">
      <c r="B144" s="294" t="s">
        <v>267</v>
      </c>
      <c r="C144" s="291" t="s">
        <v>163</v>
      </c>
      <c r="D144" s="295">
        <f>SUMIFS('7.  Persistence Report'!AU$27:AU$500,'7.  Persistence Report'!$D$27:$D$500,$B143,'7.  Persistence Report'!$J$27:$J$500,"Adjustment",'7.  Persistence Report'!$H$27:$H$500,"2015")</f>
        <v>0</v>
      </c>
      <c r="E144" s="295">
        <f>SUMIFS('7.  Persistence Report'!AV$27:AV$500,'7.  Persistence Report'!$D$27:$D$500,$B143,'7.  Persistence Report'!$J$27:$J$500,"Adjustment",'7.  Persistence Report'!$H$27:$H$500,"2015")</f>
        <v>0</v>
      </c>
      <c r="F144" s="295">
        <f>SUMIFS('7.  Persistence Report'!AW$27:AW$500,'7.  Persistence Report'!$D$27:$D$500,$B143,'7.  Persistence Report'!$J$27:$J$500,"Adjustment",'7.  Persistence Report'!$H$27:$H$500,"2015")</f>
        <v>0</v>
      </c>
      <c r="G144" s="295">
        <f>SUMIFS('7.  Persistence Report'!AX$27:AX$500,'7.  Persistence Report'!$D$27:$D$500,$B143,'7.  Persistence Report'!$J$27:$J$500,"Adjustment",'7.  Persistence Report'!$H$27:$H$500,"2015")</f>
        <v>0</v>
      </c>
      <c r="H144" s="295">
        <f>SUMIFS('7.  Persistence Report'!AY$27:AY$500,'7.  Persistence Report'!$D$27:$D$500,$B143,'7.  Persistence Report'!$J$27:$J$500,"Adjustment",'7.  Persistence Report'!$H$27:$H$500,"2015")</f>
        <v>0</v>
      </c>
      <c r="I144" s="295">
        <f>SUMIFS('7.  Persistence Report'!AZ$27:AZ$500,'7.  Persistence Report'!$D$27:$D$500,$B143,'7.  Persistence Report'!$J$27:$J$500,"Adjustment",'7.  Persistence Report'!$H$27:$H$500,"2015")</f>
        <v>0</v>
      </c>
      <c r="J144" s="295">
        <f>SUMIFS('7.  Persistence Report'!BA$27:BA$500,'7.  Persistence Report'!$D$27:$D$500,$B143,'7.  Persistence Report'!$J$27:$J$500,"Adjustment",'7.  Persistence Report'!$H$27:$H$500,"2015")</f>
        <v>0</v>
      </c>
      <c r="K144" s="295">
        <f>SUMIFS('7.  Persistence Report'!BB$27:BB$500,'7.  Persistence Report'!$D$27:$D$500,$B143,'7.  Persistence Report'!$J$27:$J$500,"Adjustment",'7.  Persistence Report'!$H$27:$H$500,"2015")</f>
        <v>0</v>
      </c>
      <c r="L144" s="295">
        <f>SUMIFS('7.  Persistence Report'!BC$27:BC$500,'7.  Persistence Report'!$D$27:$D$500,$B143,'7.  Persistence Report'!$J$27:$J$500,"Adjustment",'7.  Persistence Report'!$H$27:$H$500,"2015")</f>
        <v>0</v>
      </c>
      <c r="M144" s="295">
        <f>SUMIFS('7.  Persistence Report'!BD$27:BD$500,'7.  Persistence Report'!$D$27:$D$500,$B143,'7.  Persistence Report'!$J$27:$J$500,"Adjustment",'7.  Persistence Report'!$H$27:$H$500,"2015")</f>
        <v>0</v>
      </c>
      <c r="N144" s="295">
        <f>N143</f>
        <v>0</v>
      </c>
      <c r="O144" s="295">
        <f>SUMIFS('7.  Persistence Report'!P$27:P$500,'7.  Persistence Report'!$D$27:$D$500,$B143,'7.  Persistence Report'!$J$27:$J$500,"Adjustment",'7.  Persistence Report'!$H$27:$H$500,"2015")</f>
        <v>0</v>
      </c>
      <c r="P144" s="295">
        <f>SUMIFS('7.  Persistence Report'!Q$27:Q$500,'7.  Persistence Report'!$D$27:$D$500,$B143,'7.  Persistence Report'!$J$27:$J$500,"Adjustment",'7.  Persistence Report'!$H$27:$H$500,"2015")</f>
        <v>0</v>
      </c>
      <c r="Q144" s="295">
        <f>SUMIFS('7.  Persistence Report'!R$27:R$500,'7.  Persistence Report'!$D$27:$D$500,$B143,'7.  Persistence Report'!$J$27:$J$500,"Adjustment",'7.  Persistence Report'!$H$27:$H$500,"2015")</f>
        <v>0</v>
      </c>
      <c r="R144" s="295">
        <f>SUMIFS('7.  Persistence Report'!S$27:S$500,'7.  Persistence Report'!$D$27:$D$500,$B143,'7.  Persistence Report'!$J$27:$J$500,"Adjustment",'7.  Persistence Report'!$H$27:$H$500,"2015")</f>
        <v>0</v>
      </c>
      <c r="S144" s="295">
        <f>SUMIFS('7.  Persistence Report'!T$27:T$500,'7.  Persistence Report'!$D$27:$D$500,$B143,'7.  Persistence Report'!$J$27:$J$500,"Adjustment",'7.  Persistence Report'!$H$27:$H$500,"2015")</f>
        <v>0</v>
      </c>
      <c r="T144" s="295">
        <f>SUMIFS('7.  Persistence Report'!U$27:U$500,'7.  Persistence Report'!$D$27:$D$500,$B143,'7.  Persistence Report'!$J$27:$J$500,"Adjustment",'7.  Persistence Report'!$H$27:$H$500,"2015")</f>
        <v>0</v>
      </c>
      <c r="U144" s="295">
        <f>SUMIFS('7.  Persistence Report'!V$27:V$500,'7.  Persistence Report'!$D$27:$D$500,$B143,'7.  Persistence Report'!$J$27:$J$500,"Adjustment",'7.  Persistence Report'!$H$27:$H$500,"2015")</f>
        <v>0</v>
      </c>
      <c r="V144" s="295">
        <f>SUMIFS('7.  Persistence Report'!W$27:W$500,'7.  Persistence Report'!$D$27:$D$500,$B143,'7.  Persistence Report'!$J$27:$J$500,"Adjustment",'7.  Persistence Report'!$H$27:$H$500,"2015")</f>
        <v>0</v>
      </c>
      <c r="W144" s="295">
        <f>SUMIFS('7.  Persistence Report'!X$27:X$500,'7.  Persistence Report'!$D$27:$D$500,$B143,'7.  Persistence Report'!$J$27:$J$500,"Adjustment",'7.  Persistence Report'!$H$27:$H$500,"2015")</f>
        <v>0</v>
      </c>
      <c r="X144" s="295">
        <f>SUMIFS('7.  Persistence Report'!Y$27:Y$500,'7.  Persistence Report'!$D$27:$D$500,$B143,'7.  Persistence Report'!$J$27:$J$500,"Adjustment",'7.  Persistence Report'!$H$27:$H$500,"2015")</f>
        <v>0</v>
      </c>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5" outlineLevel="1">
      <c r="A146" s="522">
        <v>34</v>
      </c>
      <c r="B146" s="520" t="s">
        <v>126</v>
      </c>
      <c r="C146" s="291" t="s">
        <v>25</v>
      </c>
      <c r="D146" s="295">
        <f>SUMIFS('7.  Persistence Report'!AU$27:AU$500,'7.  Persistence Report'!$D$27:$D$500,$B146,'7.  Persistence Report'!$J$27:$J$500,"Current year savings",'7.  Persistence Report'!$H$27:$H$500,"2015")</f>
        <v>0</v>
      </c>
      <c r="E146" s="295">
        <f>SUMIFS('7.  Persistence Report'!AV$27:AV$500,'7.  Persistence Report'!$D$27:$D$500,$B146,'7.  Persistence Report'!$J$27:$J$500,"Current year savings",'7.  Persistence Report'!$H$27:$H$500,"2015")</f>
        <v>0</v>
      </c>
      <c r="F146" s="295">
        <f>SUMIFS('7.  Persistence Report'!AW$27:AW$500,'7.  Persistence Report'!$D$27:$D$500,$B146,'7.  Persistence Report'!$J$27:$J$500,"Current year savings",'7.  Persistence Report'!$H$27:$H$500,"2015")</f>
        <v>0</v>
      </c>
      <c r="G146" s="295">
        <f>SUMIFS('7.  Persistence Report'!AX$27:AX$500,'7.  Persistence Report'!$D$27:$D$500,$B146,'7.  Persistence Report'!$J$27:$J$500,"Current year savings",'7.  Persistence Report'!$H$27:$H$500,"2015")</f>
        <v>0</v>
      </c>
      <c r="H146" s="295">
        <f>SUMIFS('7.  Persistence Report'!AY$27:AY$500,'7.  Persistence Report'!$D$27:$D$500,$B146,'7.  Persistence Report'!$J$27:$J$500,"Current year savings",'7.  Persistence Report'!$H$27:$H$500,"2015")</f>
        <v>0</v>
      </c>
      <c r="I146" s="295">
        <f>SUMIFS('7.  Persistence Report'!AZ$27:AZ$500,'7.  Persistence Report'!$D$27:$D$500,$B146,'7.  Persistence Report'!$J$27:$J$500,"Current year savings",'7.  Persistence Report'!$H$27:$H$500,"2015")</f>
        <v>0</v>
      </c>
      <c r="J146" s="295">
        <f>SUMIFS('7.  Persistence Report'!BA$27:BA$500,'7.  Persistence Report'!$D$27:$D$500,$B146,'7.  Persistence Report'!$J$27:$J$500,"Current year savings",'7.  Persistence Report'!$H$27:$H$500,"2015")</f>
        <v>0</v>
      </c>
      <c r="K146" s="295">
        <f>SUMIFS('7.  Persistence Report'!BB$27:BB$500,'7.  Persistence Report'!$D$27:$D$500,$B146,'7.  Persistence Report'!$J$27:$J$500,"Current year savings",'7.  Persistence Report'!$H$27:$H$500,"2015")</f>
        <v>0</v>
      </c>
      <c r="L146" s="295">
        <f>SUMIFS('7.  Persistence Report'!BC$27:BC$500,'7.  Persistence Report'!$D$27:$D$500,$B146,'7.  Persistence Report'!$J$27:$J$500,"Current year savings",'7.  Persistence Report'!$H$27:$H$500,"2015")</f>
        <v>0</v>
      </c>
      <c r="M146" s="295">
        <f>SUMIFS('7.  Persistence Report'!BD$27:BD$500,'7.  Persistence Report'!$D$27:$D$500,$B146,'7.  Persistence Report'!$J$27:$J$500,"Current year savings",'7.  Persistence Report'!$H$27:$H$500,"2015")</f>
        <v>0</v>
      </c>
      <c r="N146" s="295">
        <v>0</v>
      </c>
      <c r="O146" s="295">
        <f>SUMIFS('7.  Persistence Report'!P$27:P$500,'7.  Persistence Report'!$D$27:$D$500,$B146,'7.  Persistence Report'!$J$27:$J$500,"Current year savings",'7.  Persistence Report'!$H$27:$H$500,"2015")</f>
        <v>0</v>
      </c>
      <c r="P146" s="295">
        <f>SUMIFS('7.  Persistence Report'!Q$27:Q$500,'7.  Persistence Report'!$D$27:$D$500,$B146,'7.  Persistence Report'!$J$27:$J$500,"Current year savings",'7.  Persistence Report'!$H$27:$H$500,"2015")</f>
        <v>0</v>
      </c>
      <c r="Q146" s="295">
        <f>SUMIFS('7.  Persistence Report'!R$27:R$500,'7.  Persistence Report'!$D$27:$D$500,$B146,'7.  Persistence Report'!$J$27:$J$500,"Current year savings",'7.  Persistence Report'!$H$27:$H$500,"2015")</f>
        <v>0</v>
      </c>
      <c r="R146" s="295">
        <f>SUMIFS('7.  Persistence Report'!S$27:S$500,'7.  Persistence Report'!$D$27:$D$500,$B146,'7.  Persistence Report'!$J$27:$J$500,"Current year savings",'7.  Persistence Report'!$H$27:$H$500,"2015")</f>
        <v>0</v>
      </c>
      <c r="S146" s="295">
        <f>SUMIFS('7.  Persistence Report'!T$27:T$500,'7.  Persistence Report'!$D$27:$D$500,$B146,'7.  Persistence Report'!$J$27:$J$500,"Current year savings",'7.  Persistence Report'!$H$27:$H$500,"2015")</f>
        <v>0</v>
      </c>
      <c r="T146" s="295">
        <f>SUMIFS('7.  Persistence Report'!U$27:U$500,'7.  Persistence Report'!$D$27:$D$500,$B146,'7.  Persistence Report'!$J$27:$J$500,"Current year savings",'7.  Persistence Report'!$H$27:$H$500,"2015")</f>
        <v>0</v>
      </c>
      <c r="U146" s="295">
        <f>SUMIFS('7.  Persistence Report'!V$27:V$500,'7.  Persistence Report'!$D$27:$D$500,$B146,'7.  Persistence Report'!$J$27:$J$500,"Current year savings",'7.  Persistence Report'!$H$27:$H$500,"2015")</f>
        <v>0</v>
      </c>
      <c r="V146" s="295">
        <f>SUMIFS('7.  Persistence Report'!W$27:W$500,'7.  Persistence Report'!$D$27:$D$500,$B146,'7.  Persistence Report'!$J$27:$J$500,"Current year savings",'7.  Persistence Report'!$H$27:$H$500,"2015")</f>
        <v>0</v>
      </c>
      <c r="W146" s="295">
        <f>SUMIFS('7.  Persistence Report'!X$27:X$500,'7.  Persistence Report'!$D$27:$D$500,$B146,'7.  Persistence Report'!$J$27:$J$500,"Current year savings",'7.  Persistence Report'!$H$27:$H$500,"2015")</f>
        <v>0</v>
      </c>
      <c r="X146" s="295">
        <f>SUMIFS('7.  Persistence Report'!Y$27:Y$500,'7.  Persistence Report'!$D$27:$D$500,$B146,'7.  Persistence Report'!$J$27:$J$500,"Current year savings",'7.  Persistence Report'!$H$27:$H$500,"2015")</f>
        <v>0</v>
      </c>
      <c r="Y146" s="426"/>
      <c r="Z146" s="410"/>
      <c r="AA146" s="410"/>
      <c r="AB146" s="410"/>
      <c r="AC146" s="410"/>
      <c r="AD146" s="410"/>
      <c r="AE146" s="410"/>
      <c r="AF146" s="415"/>
      <c r="AG146" s="415"/>
      <c r="AH146" s="415"/>
      <c r="AI146" s="415"/>
      <c r="AJ146" s="415"/>
      <c r="AK146" s="415"/>
      <c r="AL146" s="415"/>
      <c r="AM146" s="296">
        <f>SUM(Y146:AL146)</f>
        <v>0</v>
      </c>
    </row>
    <row r="147" spans="1:39" ht="15.5" outlineLevel="1">
      <c r="B147" s="294" t="s">
        <v>267</v>
      </c>
      <c r="C147" s="291" t="s">
        <v>163</v>
      </c>
      <c r="D147" s="295">
        <f>SUMIFS('7.  Persistence Report'!AU$27:AU$500,'7.  Persistence Report'!$D$27:$D$500,$B146,'7.  Persistence Report'!$J$27:$J$500,"Adjustment",'7.  Persistence Report'!$H$27:$H$500,"2015")</f>
        <v>0</v>
      </c>
      <c r="E147" s="295">
        <f>SUMIFS('7.  Persistence Report'!AV$27:AV$500,'7.  Persistence Report'!$D$27:$D$500,$B146,'7.  Persistence Report'!$J$27:$J$500,"Adjustment",'7.  Persistence Report'!$H$27:$H$500,"2015")</f>
        <v>0</v>
      </c>
      <c r="F147" s="295">
        <f>SUMIFS('7.  Persistence Report'!AW$27:AW$500,'7.  Persistence Report'!$D$27:$D$500,$B146,'7.  Persistence Report'!$J$27:$J$500,"Adjustment",'7.  Persistence Report'!$H$27:$H$500,"2015")</f>
        <v>0</v>
      </c>
      <c r="G147" s="295">
        <f>SUMIFS('7.  Persistence Report'!AX$27:AX$500,'7.  Persistence Report'!$D$27:$D$500,$B146,'7.  Persistence Report'!$J$27:$J$500,"Adjustment",'7.  Persistence Report'!$H$27:$H$500,"2015")</f>
        <v>0</v>
      </c>
      <c r="H147" s="295">
        <f>SUMIFS('7.  Persistence Report'!AY$27:AY$500,'7.  Persistence Report'!$D$27:$D$500,$B146,'7.  Persistence Report'!$J$27:$J$500,"Adjustment",'7.  Persistence Report'!$H$27:$H$500,"2015")</f>
        <v>0</v>
      </c>
      <c r="I147" s="295">
        <f>SUMIFS('7.  Persistence Report'!AZ$27:AZ$500,'7.  Persistence Report'!$D$27:$D$500,$B146,'7.  Persistence Report'!$J$27:$J$500,"Adjustment",'7.  Persistence Report'!$H$27:$H$500,"2015")</f>
        <v>0</v>
      </c>
      <c r="J147" s="295">
        <f>SUMIFS('7.  Persistence Report'!BA$27:BA$500,'7.  Persistence Report'!$D$27:$D$500,$B146,'7.  Persistence Report'!$J$27:$J$500,"Adjustment",'7.  Persistence Report'!$H$27:$H$500,"2015")</f>
        <v>0</v>
      </c>
      <c r="K147" s="295">
        <f>SUMIFS('7.  Persistence Report'!BB$27:BB$500,'7.  Persistence Report'!$D$27:$D$500,$B146,'7.  Persistence Report'!$J$27:$J$500,"Adjustment",'7.  Persistence Report'!$H$27:$H$500,"2015")</f>
        <v>0</v>
      </c>
      <c r="L147" s="295">
        <f>SUMIFS('7.  Persistence Report'!BC$27:BC$500,'7.  Persistence Report'!$D$27:$D$500,$B146,'7.  Persistence Report'!$J$27:$J$500,"Adjustment",'7.  Persistence Report'!$H$27:$H$500,"2015")</f>
        <v>0</v>
      </c>
      <c r="M147" s="295">
        <f>SUMIFS('7.  Persistence Report'!BD$27:BD$500,'7.  Persistence Report'!$D$27:$D$500,$B146,'7.  Persistence Report'!$J$27:$J$500,"Adjustment",'7.  Persistence Report'!$H$27:$H$500,"2015")</f>
        <v>0</v>
      </c>
      <c r="N147" s="295">
        <f>N146</f>
        <v>0</v>
      </c>
      <c r="O147" s="295">
        <f>SUMIFS('7.  Persistence Report'!P$27:P$500,'7.  Persistence Report'!$D$27:$D$500,$B146,'7.  Persistence Report'!$J$27:$J$500,"Adjustment",'7.  Persistence Report'!$H$27:$H$500,"2015")</f>
        <v>0</v>
      </c>
      <c r="P147" s="295">
        <f>SUMIFS('7.  Persistence Report'!Q$27:Q$500,'7.  Persistence Report'!$D$27:$D$500,$B146,'7.  Persistence Report'!$J$27:$J$500,"Adjustment",'7.  Persistence Report'!$H$27:$H$500,"2015")</f>
        <v>0</v>
      </c>
      <c r="Q147" s="295">
        <f>SUMIFS('7.  Persistence Report'!R$27:R$500,'7.  Persistence Report'!$D$27:$D$500,$B146,'7.  Persistence Report'!$J$27:$J$500,"Adjustment",'7.  Persistence Report'!$H$27:$H$500,"2015")</f>
        <v>0</v>
      </c>
      <c r="R147" s="295">
        <f>SUMIFS('7.  Persistence Report'!S$27:S$500,'7.  Persistence Report'!$D$27:$D$500,$B146,'7.  Persistence Report'!$J$27:$J$500,"Adjustment",'7.  Persistence Report'!$H$27:$H$500,"2015")</f>
        <v>0</v>
      </c>
      <c r="S147" s="295">
        <f>SUMIFS('7.  Persistence Report'!T$27:T$500,'7.  Persistence Report'!$D$27:$D$500,$B146,'7.  Persistence Report'!$J$27:$J$500,"Adjustment",'7.  Persistence Report'!$H$27:$H$500,"2015")</f>
        <v>0</v>
      </c>
      <c r="T147" s="295">
        <f>SUMIFS('7.  Persistence Report'!U$27:U$500,'7.  Persistence Report'!$D$27:$D$500,$B146,'7.  Persistence Report'!$J$27:$J$500,"Adjustment",'7.  Persistence Report'!$H$27:$H$500,"2015")</f>
        <v>0</v>
      </c>
      <c r="U147" s="295">
        <f>SUMIFS('7.  Persistence Report'!V$27:V$500,'7.  Persistence Report'!$D$27:$D$500,$B146,'7.  Persistence Report'!$J$27:$J$500,"Adjustment",'7.  Persistence Report'!$H$27:$H$500,"2015")</f>
        <v>0</v>
      </c>
      <c r="V147" s="295">
        <f>SUMIFS('7.  Persistence Report'!W$27:W$500,'7.  Persistence Report'!$D$27:$D$500,$B146,'7.  Persistence Report'!$J$27:$J$500,"Adjustment",'7.  Persistence Report'!$H$27:$H$500,"2015")</f>
        <v>0</v>
      </c>
      <c r="W147" s="295">
        <f>SUMIFS('7.  Persistence Report'!X$27:X$500,'7.  Persistence Report'!$D$27:$D$500,$B146,'7.  Persistence Report'!$J$27:$J$500,"Adjustment",'7.  Persistence Report'!$H$27:$H$500,"2015")</f>
        <v>0</v>
      </c>
      <c r="X147" s="295">
        <f>SUMIFS('7.  Persistence Report'!Y$27:Y$500,'7.  Persistence Report'!$D$27:$D$500,$B146,'7.  Persistence Report'!$J$27:$J$500,"Adjustment",'7.  Persistence Report'!$H$27:$H$500,"2015")</f>
        <v>0</v>
      </c>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5" outlineLevel="1">
      <c r="A149" s="522">
        <v>35</v>
      </c>
      <c r="B149" s="520" t="s">
        <v>127</v>
      </c>
      <c r="C149" s="291" t="s">
        <v>25</v>
      </c>
      <c r="D149" s="295">
        <f>SUMIFS('7.  Persistence Report'!AU$27:AU$500,'7.  Persistence Report'!$D$27:$D$500,$B149,'7.  Persistence Report'!$J$27:$J$500,"Current year savings",'7.  Persistence Report'!$H$27:$H$500,"2015")</f>
        <v>0</v>
      </c>
      <c r="E149" s="295">
        <f>SUMIFS('7.  Persistence Report'!AV$27:AV$500,'7.  Persistence Report'!$D$27:$D$500,$B149,'7.  Persistence Report'!$J$27:$J$500,"Current year savings",'7.  Persistence Report'!$H$27:$H$500,"2015")</f>
        <v>0</v>
      </c>
      <c r="F149" s="295">
        <f>SUMIFS('7.  Persistence Report'!AW$27:AW$500,'7.  Persistence Report'!$D$27:$D$500,$B149,'7.  Persistence Report'!$J$27:$J$500,"Current year savings",'7.  Persistence Report'!$H$27:$H$500,"2015")</f>
        <v>0</v>
      </c>
      <c r="G149" s="295">
        <f>SUMIFS('7.  Persistence Report'!AX$27:AX$500,'7.  Persistence Report'!$D$27:$D$500,$B149,'7.  Persistence Report'!$J$27:$J$500,"Current year savings",'7.  Persistence Report'!$H$27:$H$500,"2015")</f>
        <v>0</v>
      </c>
      <c r="H149" s="295">
        <f>SUMIFS('7.  Persistence Report'!AY$27:AY$500,'7.  Persistence Report'!$D$27:$D$500,$B149,'7.  Persistence Report'!$J$27:$J$500,"Current year savings",'7.  Persistence Report'!$H$27:$H$500,"2015")</f>
        <v>0</v>
      </c>
      <c r="I149" s="295">
        <f>SUMIFS('7.  Persistence Report'!AZ$27:AZ$500,'7.  Persistence Report'!$D$27:$D$500,$B149,'7.  Persistence Report'!$J$27:$J$500,"Current year savings",'7.  Persistence Report'!$H$27:$H$500,"2015")</f>
        <v>0</v>
      </c>
      <c r="J149" s="295">
        <f>SUMIFS('7.  Persistence Report'!BA$27:BA$500,'7.  Persistence Report'!$D$27:$D$500,$B149,'7.  Persistence Report'!$J$27:$J$500,"Current year savings",'7.  Persistence Report'!$H$27:$H$500,"2015")</f>
        <v>0</v>
      </c>
      <c r="K149" s="295">
        <f>SUMIFS('7.  Persistence Report'!BB$27:BB$500,'7.  Persistence Report'!$D$27:$D$500,$B149,'7.  Persistence Report'!$J$27:$J$500,"Current year savings",'7.  Persistence Report'!$H$27:$H$500,"2015")</f>
        <v>0</v>
      </c>
      <c r="L149" s="295">
        <f>SUMIFS('7.  Persistence Report'!BC$27:BC$500,'7.  Persistence Report'!$D$27:$D$500,$B149,'7.  Persistence Report'!$J$27:$J$500,"Current year savings",'7.  Persistence Report'!$H$27:$H$500,"2015")</f>
        <v>0</v>
      </c>
      <c r="M149" s="295">
        <f>SUMIFS('7.  Persistence Report'!BD$27:BD$500,'7.  Persistence Report'!$D$27:$D$500,$B149,'7.  Persistence Report'!$J$27:$J$500,"Current year savings",'7.  Persistence Report'!$H$27:$H$500,"2015")</f>
        <v>0</v>
      </c>
      <c r="N149" s="295">
        <v>0</v>
      </c>
      <c r="O149" s="295">
        <f>SUMIFS('7.  Persistence Report'!P$27:P$500,'7.  Persistence Report'!$D$27:$D$500,$B149,'7.  Persistence Report'!$J$27:$J$500,"Current year savings",'7.  Persistence Report'!$H$27:$H$500,"2015")</f>
        <v>0</v>
      </c>
      <c r="P149" s="295">
        <f>SUMIFS('7.  Persistence Report'!Q$27:Q$500,'7.  Persistence Report'!$D$27:$D$500,$B149,'7.  Persistence Report'!$J$27:$J$500,"Current year savings",'7.  Persistence Report'!$H$27:$H$500,"2015")</f>
        <v>0</v>
      </c>
      <c r="Q149" s="295">
        <f>SUMIFS('7.  Persistence Report'!R$27:R$500,'7.  Persistence Report'!$D$27:$D$500,$B149,'7.  Persistence Report'!$J$27:$J$500,"Current year savings",'7.  Persistence Report'!$H$27:$H$500,"2015")</f>
        <v>0</v>
      </c>
      <c r="R149" s="295">
        <f>SUMIFS('7.  Persistence Report'!S$27:S$500,'7.  Persistence Report'!$D$27:$D$500,$B149,'7.  Persistence Report'!$J$27:$J$500,"Current year savings",'7.  Persistence Report'!$H$27:$H$500,"2015")</f>
        <v>0</v>
      </c>
      <c r="S149" s="295">
        <f>SUMIFS('7.  Persistence Report'!T$27:T$500,'7.  Persistence Report'!$D$27:$D$500,$B149,'7.  Persistence Report'!$J$27:$J$500,"Current year savings",'7.  Persistence Report'!$H$27:$H$500,"2015")</f>
        <v>0</v>
      </c>
      <c r="T149" s="295">
        <f>SUMIFS('7.  Persistence Report'!U$27:U$500,'7.  Persistence Report'!$D$27:$D$500,$B149,'7.  Persistence Report'!$J$27:$J$500,"Current year savings",'7.  Persistence Report'!$H$27:$H$500,"2015")</f>
        <v>0</v>
      </c>
      <c r="U149" s="295">
        <f>SUMIFS('7.  Persistence Report'!V$27:V$500,'7.  Persistence Report'!$D$27:$D$500,$B149,'7.  Persistence Report'!$J$27:$J$500,"Current year savings",'7.  Persistence Report'!$H$27:$H$500,"2015")</f>
        <v>0</v>
      </c>
      <c r="V149" s="295">
        <f>SUMIFS('7.  Persistence Report'!W$27:W$500,'7.  Persistence Report'!$D$27:$D$500,$B149,'7.  Persistence Report'!$J$27:$J$500,"Current year savings",'7.  Persistence Report'!$H$27:$H$500,"2015")</f>
        <v>0</v>
      </c>
      <c r="W149" s="295">
        <f>SUMIFS('7.  Persistence Report'!X$27:X$500,'7.  Persistence Report'!$D$27:$D$500,$B149,'7.  Persistence Report'!$J$27:$J$500,"Current year savings",'7.  Persistence Report'!$H$27:$H$500,"2015")</f>
        <v>0</v>
      </c>
      <c r="X149" s="295">
        <f>SUMIFS('7.  Persistence Report'!Y$27:Y$500,'7.  Persistence Report'!$D$27:$D$500,$B149,'7.  Persistence Report'!$J$27:$J$500,"Current year savings",'7.  Persistence Report'!$H$27:$H$500,"2015")</f>
        <v>0</v>
      </c>
      <c r="Y149" s="426"/>
      <c r="Z149" s="410"/>
      <c r="AA149" s="410"/>
      <c r="AB149" s="410"/>
      <c r="AC149" s="410"/>
      <c r="AD149" s="410"/>
      <c r="AE149" s="410"/>
      <c r="AF149" s="415"/>
      <c r="AG149" s="415"/>
      <c r="AH149" s="415"/>
      <c r="AI149" s="415"/>
      <c r="AJ149" s="415"/>
      <c r="AK149" s="415"/>
      <c r="AL149" s="415"/>
      <c r="AM149" s="296">
        <f>SUM(Y149:AL149)</f>
        <v>0</v>
      </c>
    </row>
    <row r="150" spans="1:39" ht="15.5" outlineLevel="1">
      <c r="B150" s="294" t="s">
        <v>267</v>
      </c>
      <c r="C150" s="291" t="s">
        <v>163</v>
      </c>
      <c r="D150" s="295">
        <f>SUMIFS('7.  Persistence Report'!AU$27:AU$500,'7.  Persistence Report'!$D$27:$D$500,$B149,'7.  Persistence Report'!$J$27:$J$500,"Adjustment",'7.  Persistence Report'!$H$27:$H$500,"2015")</f>
        <v>0</v>
      </c>
      <c r="E150" s="295">
        <f>SUMIFS('7.  Persistence Report'!AV$27:AV$500,'7.  Persistence Report'!$D$27:$D$500,$B149,'7.  Persistence Report'!$J$27:$J$500,"Adjustment",'7.  Persistence Report'!$H$27:$H$500,"2015")</f>
        <v>0</v>
      </c>
      <c r="F150" s="295">
        <f>SUMIFS('7.  Persistence Report'!AW$27:AW$500,'7.  Persistence Report'!$D$27:$D$500,$B149,'7.  Persistence Report'!$J$27:$J$500,"Adjustment",'7.  Persistence Report'!$H$27:$H$500,"2015")</f>
        <v>0</v>
      </c>
      <c r="G150" s="295">
        <f>SUMIFS('7.  Persistence Report'!AX$27:AX$500,'7.  Persistence Report'!$D$27:$D$500,$B149,'7.  Persistence Report'!$J$27:$J$500,"Adjustment",'7.  Persistence Report'!$H$27:$H$500,"2015")</f>
        <v>0</v>
      </c>
      <c r="H150" s="295">
        <f>SUMIFS('7.  Persistence Report'!AY$27:AY$500,'7.  Persistence Report'!$D$27:$D$500,$B149,'7.  Persistence Report'!$J$27:$J$500,"Adjustment",'7.  Persistence Report'!$H$27:$H$500,"2015")</f>
        <v>0</v>
      </c>
      <c r="I150" s="295">
        <f>SUMIFS('7.  Persistence Report'!AZ$27:AZ$500,'7.  Persistence Report'!$D$27:$D$500,$B149,'7.  Persistence Report'!$J$27:$J$500,"Adjustment",'7.  Persistence Report'!$H$27:$H$500,"2015")</f>
        <v>0</v>
      </c>
      <c r="J150" s="295">
        <f>SUMIFS('7.  Persistence Report'!BA$27:BA$500,'7.  Persistence Report'!$D$27:$D$500,$B149,'7.  Persistence Report'!$J$27:$J$500,"Adjustment",'7.  Persistence Report'!$H$27:$H$500,"2015")</f>
        <v>0</v>
      </c>
      <c r="K150" s="295">
        <f>SUMIFS('7.  Persistence Report'!BB$27:BB$500,'7.  Persistence Report'!$D$27:$D$500,$B149,'7.  Persistence Report'!$J$27:$J$500,"Adjustment",'7.  Persistence Report'!$H$27:$H$500,"2015")</f>
        <v>0</v>
      </c>
      <c r="L150" s="295">
        <f>SUMIFS('7.  Persistence Report'!BC$27:BC$500,'7.  Persistence Report'!$D$27:$D$500,$B149,'7.  Persistence Report'!$J$27:$J$500,"Adjustment",'7.  Persistence Report'!$H$27:$H$500,"2015")</f>
        <v>0</v>
      </c>
      <c r="M150" s="295">
        <f>SUMIFS('7.  Persistence Report'!BD$27:BD$500,'7.  Persistence Report'!$D$27:$D$500,$B149,'7.  Persistence Report'!$J$27:$J$500,"Adjustment",'7.  Persistence Report'!$H$27:$H$500,"2015")</f>
        <v>0</v>
      </c>
      <c r="N150" s="295">
        <f>N149</f>
        <v>0</v>
      </c>
      <c r="O150" s="295">
        <f>SUMIFS('7.  Persistence Report'!P$27:P$500,'7.  Persistence Report'!$D$27:$D$500,$B149,'7.  Persistence Report'!$J$27:$J$500,"Adjustment",'7.  Persistence Report'!$H$27:$H$500,"2015")</f>
        <v>0</v>
      </c>
      <c r="P150" s="295">
        <f>SUMIFS('7.  Persistence Report'!Q$27:Q$500,'7.  Persistence Report'!$D$27:$D$500,$B149,'7.  Persistence Report'!$J$27:$J$500,"Adjustment",'7.  Persistence Report'!$H$27:$H$500,"2015")</f>
        <v>0</v>
      </c>
      <c r="Q150" s="295">
        <f>SUMIFS('7.  Persistence Report'!R$27:R$500,'7.  Persistence Report'!$D$27:$D$500,$B149,'7.  Persistence Report'!$J$27:$J$500,"Adjustment",'7.  Persistence Report'!$H$27:$H$500,"2015")</f>
        <v>0</v>
      </c>
      <c r="R150" s="295">
        <f>SUMIFS('7.  Persistence Report'!S$27:S$500,'7.  Persistence Report'!$D$27:$D$500,$B149,'7.  Persistence Report'!$J$27:$J$500,"Adjustment",'7.  Persistence Report'!$H$27:$H$500,"2015")</f>
        <v>0</v>
      </c>
      <c r="S150" s="295">
        <f>SUMIFS('7.  Persistence Report'!T$27:T$500,'7.  Persistence Report'!$D$27:$D$500,$B149,'7.  Persistence Report'!$J$27:$J$500,"Adjustment",'7.  Persistence Report'!$H$27:$H$500,"2015")</f>
        <v>0</v>
      </c>
      <c r="T150" s="295">
        <f>SUMIFS('7.  Persistence Report'!U$27:U$500,'7.  Persistence Report'!$D$27:$D$500,$B149,'7.  Persistence Report'!$J$27:$J$500,"Adjustment",'7.  Persistence Report'!$H$27:$H$500,"2015")</f>
        <v>0</v>
      </c>
      <c r="U150" s="295">
        <f>SUMIFS('7.  Persistence Report'!V$27:V$500,'7.  Persistence Report'!$D$27:$D$500,$B149,'7.  Persistence Report'!$J$27:$J$500,"Adjustment",'7.  Persistence Report'!$H$27:$H$500,"2015")</f>
        <v>0</v>
      </c>
      <c r="V150" s="295">
        <f>SUMIFS('7.  Persistence Report'!W$27:W$500,'7.  Persistence Report'!$D$27:$D$500,$B149,'7.  Persistence Report'!$J$27:$J$500,"Adjustment",'7.  Persistence Report'!$H$27:$H$500,"2015")</f>
        <v>0</v>
      </c>
      <c r="W150" s="295">
        <f>SUMIFS('7.  Persistence Report'!X$27:X$500,'7.  Persistence Report'!$D$27:$D$500,$B149,'7.  Persistence Report'!$J$27:$J$500,"Adjustment",'7.  Persistence Report'!$H$27:$H$500,"2015")</f>
        <v>0</v>
      </c>
      <c r="X150" s="295">
        <f>SUMIFS('7.  Persistence Report'!Y$27:Y$500,'7.  Persistence Report'!$D$27:$D$500,$B149,'7.  Persistence Report'!$J$27:$J$500,"Adjustment",'7.  Persistence Report'!$H$27:$H$500,"2015")</f>
        <v>0</v>
      </c>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5" outlineLevel="1">
      <c r="B152" s="288" t="s">
        <v>501</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6.5" outlineLevel="1">
      <c r="A153" s="522">
        <v>36</v>
      </c>
      <c r="B153" s="520" t="s">
        <v>128</v>
      </c>
      <c r="C153" s="291" t="s">
        <v>25</v>
      </c>
      <c r="D153" s="295">
        <f>SUMIFS('7.  Persistence Report'!AU$27:AU$500,'7.  Persistence Report'!$D$27:$D$500,$B153,'7.  Persistence Report'!$J$27:$J$500,"Current year savings",'7.  Persistence Report'!$H$27:$H$500,"2015")</f>
        <v>0</v>
      </c>
      <c r="E153" s="295">
        <f>SUMIFS('7.  Persistence Report'!AV$27:AV$500,'7.  Persistence Report'!$D$27:$D$500,$B153,'7.  Persistence Report'!$J$27:$J$500,"Current year savings",'7.  Persistence Report'!$H$27:$H$500,"2015")</f>
        <v>0</v>
      </c>
      <c r="F153" s="295">
        <f>SUMIFS('7.  Persistence Report'!AW$27:AW$500,'7.  Persistence Report'!$D$27:$D$500,$B153,'7.  Persistence Report'!$J$27:$J$500,"Current year savings",'7.  Persistence Report'!$H$27:$H$500,"2015")</f>
        <v>0</v>
      </c>
      <c r="G153" s="295">
        <f>SUMIFS('7.  Persistence Report'!AX$27:AX$500,'7.  Persistence Report'!$D$27:$D$500,$B153,'7.  Persistence Report'!$J$27:$J$500,"Current year savings",'7.  Persistence Report'!$H$27:$H$500,"2015")</f>
        <v>0</v>
      </c>
      <c r="H153" s="295">
        <f>SUMIFS('7.  Persistence Report'!AY$27:AY$500,'7.  Persistence Report'!$D$27:$D$500,$B153,'7.  Persistence Report'!$J$27:$J$500,"Current year savings",'7.  Persistence Report'!$H$27:$H$500,"2015")</f>
        <v>0</v>
      </c>
      <c r="I153" s="295">
        <f>SUMIFS('7.  Persistence Report'!AZ$27:AZ$500,'7.  Persistence Report'!$D$27:$D$500,$B153,'7.  Persistence Report'!$J$27:$J$500,"Current year savings",'7.  Persistence Report'!$H$27:$H$500,"2015")</f>
        <v>0</v>
      </c>
      <c r="J153" s="295">
        <f>SUMIFS('7.  Persistence Report'!BA$27:BA$500,'7.  Persistence Report'!$D$27:$D$500,$B153,'7.  Persistence Report'!$J$27:$J$500,"Current year savings",'7.  Persistence Report'!$H$27:$H$500,"2015")</f>
        <v>0</v>
      </c>
      <c r="K153" s="295">
        <f>SUMIFS('7.  Persistence Report'!BB$27:BB$500,'7.  Persistence Report'!$D$27:$D$500,$B153,'7.  Persistence Report'!$J$27:$J$500,"Current year savings",'7.  Persistence Report'!$H$27:$H$500,"2015")</f>
        <v>0</v>
      </c>
      <c r="L153" s="295">
        <f>SUMIFS('7.  Persistence Report'!BC$27:BC$500,'7.  Persistence Report'!$D$27:$D$500,$B153,'7.  Persistence Report'!$J$27:$J$500,"Current year savings",'7.  Persistence Report'!$H$27:$H$500,"2015")</f>
        <v>0</v>
      </c>
      <c r="M153" s="295">
        <f>SUMIFS('7.  Persistence Report'!BD$27:BD$500,'7.  Persistence Report'!$D$27:$D$500,$B153,'7.  Persistence Report'!$J$27:$J$500,"Current year savings",'7.  Persistence Report'!$H$27:$H$500,"2015")</f>
        <v>0</v>
      </c>
      <c r="N153" s="295">
        <v>12</v>
      </c>
      <c r="O153" s="295">
        <f>SUMIFS('7.  Persistence Report'!P$27:P$500,'7.  Persistence Report'!$D$27:$D$500,$B153,'7.  Persistence Report'!$J$27:$J$500,"Current year savings",'7.  Persistence Report'!$H$27:$H$500,"2015")</f>
        <v>0</v>
      </c>
      <c r="P153" s="295">
        <f>SUMIFS('7.  Persistence Report'!Q$27:Q$500,'7.  Persistence Report'!$D$27:$D$500,$B153,'7.  Persistence Report'!$J$27:$J$500,"Current year savings",'7.  Persistence Report'!$H$27:$H$500,"2015")</f>
        <v>0</v>
      </c>
      <c r="Q153" s="295">
        <f>SUMIFS('7.  Persistence Report'!R$27:R$500,'7.  Persistence Report'!$D$27:$D$500,$B153,'7.  Persistence Report'!$J$27:$J$500,"Current year savings",'7.  Persistence Report'!$H$27:$H$500,"2015")</f>
        <v>0</v>
      </c>
      <c r="R153" s="295">
        <f>SUMIFS('7.  Persistence Report'!S$27:S$500,'7.  Persistence Report'!$D$27:$D$500,$B153,'7.  Persistence Report'!$J$27:$J$500,"Current year savings",'7.  Persistence Report'!$H$27:$H$500,"2015")</f>
        <v>0</v>
      </c>
      <c r="S153" s="295">
        <f>SUMIFS('7.  Persistence Report'!T$27:T$500,'7.  Persistence Report'!$D$27:$D$500,$B153,'7.  Persistence Report'!$J$27:$J$500,"Current year savings",'7.  Persistence Report'!$H$27:$H$500,"2015")</f>
        <v>0</v>
      </c>
      <c r="T153" s="295">
        <f>SUMIFS('7.  Persistence Report'!U$27:U$500,'7.  Persistence Report'!$D$27:$D$500,$B153,'7.  Persistence Report'!$J$27:$J$500,"Current year savings",'7.  Persistence Report'!$H$27:$H$500,"2015")</f>
        <v>0</v>
      </c>
      <c r="U153" s="295">
        <f>SUMIFS('7.  Persistence Report'!V$27:V$500,'7.  Persistence Report'!$D$27:$D$500,$B153,'7.  Persistence Report'!$J$27:$J$500,"Current year savings",'7.  Persistence Report'!$H$27:$H$500,"2015")</f>
        <v>0</v>
      </c>
      <c r="V153" s="295">
        <f>SUMIFS('7.  Persistence Report'!W$27:W$500,'7.  Persistence Report'!$D$27:$D$500,$B153,'7.  Persistence Report'!$J$27:$J$500,"Current year savings",'7.  Persistence Report'!$H$27:$H$500,"2015")</f>
        <v>0</v>
      </c>
      <c r="W153" s="295">
        <f>SUMIFS('7.  Persistence Report'!X$27:X$500,'7.  Persistence Report'!$D$27:$D$500,$B153,'7.  Persistence Report'!$J$27:$J$500,"Current year savings",'7.  Persistence Report'!$H$27:$H$500,"2015")</f>
        <v>0</v>
      </c>
      <c r="X153" s="295">
        <f>SUMIFS('7.  Persistence Report'!Y$27:Y$500,'7.  Persistence Report'!$D$27:$D$500,$B153,'7.  Persistence Report'!$J$27:$J$500,"Current year savings",'7.  Persistence Report'!$H$27:$H$500,"2015")</f>
        <v>0</v>
      </c>
      <c r="Y153" s="426"/>
      <c r="Z153" s="410"/>
      <c r="AA153" s="410"/>
      <c r="AB153" s="410"/>
      <c r="AC153" s="410"/>
      <c r="AD153" s="410"/>
      <c r="AE153" s="410"/>
      <c r="AF153" s="415"/>
      <c r="AG153" s="415"/>
      <c r="AH153" s="415"/>
      <c r="AI153" s="415"/>
      <c r="AJ153" s="415"/>
      <c r="AK153" s="415"/>
      <c r="AL153" s="415"/>
      <c r="AM153" s="296">
        <f>SUM(Y153:AL153)</f>
        <v>0</v>
      </c>
    </row>
    <row r="154" spans="1:39" ht="15.5" outlineLevel="1">
      <c r="B154" s="294" t="s">
        <v>267</v>
      </c>
      <c r="C154" s="291" t="s">
        <v>163</v>
      </c>
      <c r="D154" s="295">
        <f>SUMIFS('7.  Persistence Report'!AU$27:AU$500,'7.  Persistence Report'!$D$27:$D$500,$B153,'7.  Persistence Report'!$J$27:$J$500,"Adjustment",'7.  Persistence Report'!$H$27:$H$500,"2015")</f>
        <v>0</v>
      </c>
      <c r="E154" s="295">
        <f>SUMIFS('7.  Persistence Report'!AV$27:AV$500,'7.  Persistence Report'!$D$27:$D$500,$B153,'7.  Persistence Report'!$J$27:$J$500,"Adjustment",'7.  Persistence Report'!$H$27:$H$500,"2015")</f>
        <v>0</v>
      </c>
      <c r="F154" s="295">
        <f>SUMIFS('7.  Persistence Report'!AW$27:AW$500,'7.  Persistence Report'!$D$27:$D$500,$B153,'7.  Persistence Report'!$J$27:$J$500,"Adjustment",'7.  Persistence Report'!$H$27:$H$500,"2015")</f>
        <v>0</v>
      </c>
      <c r="G154" s="295">
        <f>SUMIFS('7.  Persistence Report'!AX$27:AX$500,'7.  Persistence Report'!$D$27:$D$500,$B153,'7.  Persistence Report'!$J$27:$J$500,"Adjustment",'7.  Persistence Report'!$H$27:$H$500,"2015")</f>
        <v>0</v>
      </c>
      <c r="H154" s="295">
        <f>SUMIFS('7.  Persistence Report'!AY$27:AY$500,'7.  Persistence Report'!$D$27:$D$500,$B153,'7.  Persistence Report'!$J$27:$J$500,"Adjustment",'7.  Persistence Report'!$H$27:$H$500,"2015")</f>
        <v>0</v>
      </c>
      <c r="I154" s="295">
        <f>SUMIFS('7.  Persistence Report'!AZ$27:AZ$500,'7.  Persistence Report'!$D$27:$D$500,$B153,'7.  Persistence Report'!$J$27:$J$500,"Adjustment",'7.  Persistence Report'!$H$27:$H$500,"2015")</f>
        <v>0</v>
      </c>
      <c r="J154" s="295">
        <f>SUMIFS('7.  Persistence Report'!BA$27:BA$500,'7.  Persistence Report'!$D$27:$D$500,$B153,'7.  Persistence Report'!$J$27:$J$500,"Adjustment",'7.  Persistence Report'!$H$27:$H$500,"2015")</f>
        <v>0</v>
      </c>
      <c r="K154" s="295">
        <f>SUMIFS('7.  Persistence Report'!BB$27:BB$500,'7.  Persistence Report'!$D$27:$D$500,$B153,'7.  Persistence Report'!$J$27:$J$500,"Adjustment",'7.  Persistence Report'!$H$27:$H$500,"2015")</f>
        <v>0</v>
      </c>
      <c r="L154" s="295">
        <f>SUMIFS('7.  Persistence Report'!BC$27:BC$500,'7.  Persistence Report'!$D$27:$D$500,$B153,'7.  Persistence Report'!$J$27:$J$500,"Adjustment",'7.  Persistence Report'!$H$27:$H$500,"2015")</f>
        <v>0</v>
      </c>
      <c r="M154" s="295">
        <f>SUMIFS('7.  Persistence Report'!BD$27:BD$500,'7.  Persistence Report'!$D$27:$D$500,$B153,'7.  Persistence Report'!$J$27:$J$500,"Adjustment",'7.  Persistence Report'!$H$27:$H$500,"2015")</f>
        <v>0</v>
      </c>
      <c r="N154" s="295">
        <f>N153</f>
        <v>12</v>
      </c>
      <c r="O154" s="295">
        <f>SUMIFS('7.  Persistence Report'!P$27:P$500,'7.  Persistence Report'!$D$27:$D$500,$B153,'7.  Persistence Report'!$J$27:$J$500,"Adjustment",'7.  Persistence Report'!$H$27:$H$500,"2015")</f>
        <v>0</v>
      </c>
      <c r="P154" s="295">
        <f>SUMIFS('7.  Persistence Report'!Q$27:Q$500,'7.  Persistence Report'!$D$27:$D$500,$B153,'7.  Persistence Report'!$J$27:$J$500,"Adjustment",'7.  Persistence Report'!$H$27:$H$500,"2015")</f>
        <v>0</v>
      </c>
      <c r="Q154" s="295">
        <f>SUMIFS('7.  Persistence Report'!R$27:R$500,'7.  Persistence Report'!$D$27:$D$500,$B153,'7.  Persistence Report'!$J$27:$J$500,"Adjustment",'7.  Persistence Report'!$H$27:$H$500,"2015")</f>
        <v>0</v>
      </c>
      <c r="R154" s="295">
        <f>SUMIFS('7.  Persistence Report'!S$27:S$500,'7.  Persistence Report'!$D$27:$D$500,$B153,'7.  Persistence Report'!$J$27:$J$500,"Adjustment",'7.  Persistence Report'!$H$27:$H$500,"2015")</f>
        <v>0</v>
      </c>
      <c r="S154" s="295">
        <f>SUMIFS('7.  Persistence Report'!T$27:T$500,'7.  Persistence Report'!$D$27:$D$500,$B153,'7.  Persistence Report'!$J$27:$J$500,"Adjustment",'7.  Persistence Report'!$H$27:$H$500,"2015")</f>
        <v>0</v>
      </c>
      <c r="T154" s="295">
        <f>SUMIFS('7.  Persistence Report'!U$27:U$500,'7.  Persistence Report'!$D$27:$D$500,$B153,'7.  Persistence Report'!$J$27:$J$500,"Adjustment",'7.  Persistence Report'!$H$27:$H$500,"2015")</f>
        <v>0</v>
      </c>
      <c r="U154" s="295">
        <f>SUMIFS('7.  Persistence Report'!V$27:V$500,'7.  Persistence Report'!$D$27:$D$500,$B153,'7.  Persistence Report'!$J$27:$J$500,"Adjustment",'7.  Persistence Report'!$H$27:$H$500,"2015")</f>
        <v>0</v>
      </c>
      <c r="V154" s="295">
        <f>SUMIFS('7.  Persistence Report'!W$27:W$500,'7.  Persistence Report'!$D$27:$D$500,$B153,'7.  Persistence Report'!$J$27:$J$500,"Adjustment",'7.  Persistence Report'!$H$27:$H$500,"2015")</f>
        <v>0</v>
      </c>
      <c r="W154" s="295">
        <f>SUMIFS('7.  Persistence Report'!X$27:X$500,'7.  Persistence Report'!$D$27:$D$500,$B153,'7.  Persistence Report'!$J$27:$J$500,"Adjustment",'7.  Persistence Report'!$H$27:$H$500,"2015")</f>
        <v>0</v>
      </c>
      <c r="X154" s="295">
        <f>SUMIFS('7.  Persistence Report'!Y$27:Y$500,'7.  Persistence Report'!$D$27:$D$500,$B153,'7.  Persistence Report'!$J$27:$J$500,"Adjustment",'7.  Persistence Report'!$H$27:$H$500,"2015")</f>
        <v>0</v>
      </c>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1" outlineLevel="1">
      <c r="A156" s="522">
        <v>37</v>
      </c>
      <c r="B156" s="520" t="s">
        <v>129</v>
      </c>
      <c r="C156" s="291" t="s">
        <v>25</v>
      </c>
      <c r="D156" s="295">
        <f>SUMIFS('7.  Persistence Report'!AU$27:AU$500,'7.  Persistence Report'!$D$27:$D$500,$B156,'7.  Persistence Report'!$J$27:$J$500,"Current year savings",'7.  Persistence Report'!$H$27:$H$500,"2015")</f>
        <v>0</v>
      </c>
      <c r="E156" s="295">
        <f>SUMIFS('7.  Persistence Report'!AV$27:AV$500,'7.  Persistence Report'!$D$27:$D$500,$B156,'7.  Persistence Report'!$J$27:$J$500,"Current year savings",'7.  Persistence Report'!$H$27:$H$500,"2015")</f>
        <v>0</v>
      </c>
      <c r="F156" s="295">
        <f>SUMIFS('7.  Persistence Report'!AW$27:AW$500,'7.  Persistence Report'!$D$27:$D$500,$B156,'7.  Persistence Report'!$J$27:$J$500,"Current year savings",'7.  Persistence Report'!$H$27:$H$500,"2015")</f>
        <v>0</v>
      </c>
      <c r="G156" s="295">
        <f>SUMIFS('7.  Persistence Report'!AX$27:AX$500,'7.  Persistence Report'!$D$27:$D$500,$B156,'7.  Persistence Report'!$J$27:$J$500,"Current year savings",'7.  Persistence Report'!$H$27:$H$500,"2015")</f>
        <v>0</v>
      </c>
      <c r="H156" s="295">
        <f>SUMIFS('7.  Persistence Report'!AY$27:AY$500,'7.  Persistence Report'!$D$27:$D$500,$B156,'7.  Persistence Report'!$J$27:$J$500,"Current year savings",'7.  Persistence Report'!$H$27:$H$500,"2015")</f>
        <v>0</v>
      </c>
      <c r="I156" s="295">
        <f>SUMIFS('7.  Persistence Report'!AZ$27:AZ$500,'7.  Persistence Report'!$D$27:$D$500,$B156,'7.  Persistence Report'!$J$27:$J$500,"Current year savings",'7.  Persistence Report'!$H$27:$H$500,"2015")</f>
        <v>0</v>
      </c>
      <c r="J156" s="295">
        <f>SUMIFS('7.  Persistence Report'!BA$27:BA$500,'7.  Persistence Report'!$D$27:$D$500,$B156,'7.  Persistence Report'!$J$27:$J$500,"Current year savings",'7.  Persistence Report'!$H$27:$H$500,"2015")</f>
        <v>0</v>
      </c>
      <c r="K156" s="295">
        <f>SUMIFS('7.  Persistence Report'!BB$27:BB$500,'7.  Persistence Report'!$D$27:$D$500,$B156,'7.  Persistence Report'!$J$27:$J$500,"Current year savings",'7.  Persistence Report'!$H$27:$H$500,"2015")</f>
        <v>0</v>
      </c>
      <c r="L156" s="295">
        <f>SUMIFS('7.  Persistence Report'!BC$27:BC$500,'7.  Persistence Report'!$D$27:$D$500,$B156,'7.  Persistence Report'!$J$27:$J$500,"Current year savings",'7.  Persistence Report'!$H$27:$H$500,"2015")</f>
        <v>0</v>
      </c>
      <c r="M156" s="295">
        <f>SUMIFS('7.  Persistence Report'!BD$27:BD$500,'7.  Persistence Report'!$D$27:$D$500,$B156,'7.  Persistence Report'!$J$27:$J$500,"Current year savings",'7.  Persistence Report'!$H$27:$H$500,"2015")</f>
        <v>0</v>
      </c>
      <c r="N156" s="295">
        <v>12</v>
      </c>
      <c r="O156" s="295">
        <f>SUMIFS('7.  Persistence Report'!P$27:P$500,'7.  Persistence Report'!$D$27:$D$500,$B156,'7.  Persistence Report'!$J$27:$J$500,"Current year savings",'7.  Persistence Report'!$H$27:$H$500,"2015")</f>
        <v>0</v>
      </c>
      <c r="P156" s="295">
        <f>SUMIFS('7.  Persistence Report'!Q$27:Q$500,'7.  Persistence Report'!$D$27:$D$500,$B156,'7.  Persistence Report'!$J$27:$J$500,"Current year savings",'7.  Persistence Report'!$H$27:$H$500,"2015")</f>
        <v>0</v>
      </c>
      <c r="Q156" s="295">
        <f>SUMIFS('7.  Persistence Report'!R$27:R$500,'7.  Persistence Report'!$D$27:$D$500,$B156,'7.  Persistence Report'!$J$27:$J$500,"Current year savings",'7.  Persistence Report'!$H$27:$H$500,"2015")</f>
        <v>0</v>
      </c>
      <c r="R156" s="295">
        <f>SUMIFS('7.  Persistence Report'!S$27:S$500,'7.  Persistence Report'!$D$27:$D$500,$B156,'7.  Persistence Report'!$J$27:$J$500,"Current year savings",'7.  Persistence Report'!$H$27:$H$500,"2015")</f>
        <v>0</v>
      </c>
      <c r="S156" s="295">
        <f>SUMIFS('7.  Persistence Report'!T$27:T$500,'7.  Persistence Report'!$D$27:$D$500,$B156,'7.  Persistence Report'!$J$27:$J$500,"Current year savings",'7.  Persistence Report'!$H$27:$H$500,"2015")</f>
        <v>0</v>
      </c>
      <c r="T156" s="295">
        <f>SUMIFS('7.  Persistence Report'!U$27:U$500,'7.  Persistence Report'!$D$27:$D$500,$B156,'7.  Persistence Report'!$J$27:$J$500,"Current year savings",'7.  Persistence Report'!$H$27:$H$500,"2015")</f>
        <v>0</v>
      </c>
      <c r="U156" s="295">
        <f>SUMIFS('7.  Persistence Report'!V$27:V$500,'7.  Persistence Report'!$D$27:$D$500,$B156,'7.  Persistence Report'!$J$27:$J$500,"Current year savings",'7.  Persistence Report'!$H$27:$H$500,"2015")</f>
        <v>0</v>
      </c>
      <c r="V156" s="295">
        <f>SUMIFS('7.  Persistence Report'!W$27:W$500,'7.  Persistence Report'!$D$27:$D$500,$B156,'7.  Persistence Report'!$J$27:$J$500,"Current year savings",'7.  Persistence Report'!$H$27:$H$500,"2015")</f>
        <v>0</v>
      </c>
      <c r="W156" s="295">
        <f>SUMIFS('7.  Persistence Report'!X$27:X$500,'7.  Persistence Report'!$D$27:$D$500,$B156,'7.  Persistence Report'!$J$27:$J$500,"Current year savings",'7.  Persistence Report'!$H$27:$H$500,"2015")</f>
        <v>0</v>
      </c>
      <c r="X156" s="295">
        <f>SUMIFS('7.  Persistence Report'!Y$27:Y$500,'7.  Persistence Report'!$D$27:$D$500,$B156,'7.  Persistence Report'!$J$27:$J$500,"Current year savings",'7.  Persistence Report'!$H$27:$H$500,"2015")</f>
        <v>0</v>
      </c>
      <c r="Y156" s="426"/>
      <c r="Z156" s="410"/>
      <c r="AA156" s="410"/>
      <c r="AB156" s="410"/>
      <c r="AC156" s="410"/>
      <c r="AD156" s="410"/>
      <c r="AE156" s="410"/>
      <c r="AF156" s="415"/>
      <c r="AG156" s="415"/>
      <c r="AH156" s="415"/>
      <c r="AI156" s="415"/>
      <c r="AJ156" s="415"/>
      <c r="AK156" s="415"/>
      <c r="AL156" s="415"/>
      <c r="AM156" s="296">
        <f>SUM(Y156:AL156)</f>
        <v>0</v>
      </c>
    </row>
    <row r="157" spans="1:39" ht="15.5" outlineLevel="1">
      <c r="B157" s="294" t="s">
        <v>267</v>
      </c>
      <c r="C157" s="291" t="s">
        <v>163</v>
      </c>
      <c r="D157" s="295">
        <f>SUMIFS('7.  Persistence Report'!AU$27:AU$500,'7.  Persistence Report'!$D$27:$D$500,$B156,'7.  Persistence Report'!$J$27:$J$500,"Adjustment",'7.  Persistence Report'!$H$27:$H$500,"2015")</f>
        <v>0</v>
      </c>
      <c r="E157" s="295">
        <f>SUMIFS('7.  Persistence Report'!AV$27:AV$500,'7.  Persistence Report'!$D$27:$D$500,$B156,'7.  Persistence Report'!$J$27:$J$500,"Adjustment",'7.  Persistence Report'!$H$27:$H$500,"2015")</f>
        <v>0</v>
      </c>
      <c r="F157" s="295">
        <f>SUMIFS('7.  Persistence Report'!AW$27:AW$500,'7.  Persistence Report'!$D$27:$D$500,$B156,'7.  Persistence Report'!$J$27:$J$500,"Adjustment",'7.  Persistence Report'!$H$27:$H$500,"2015")</f>
        <v>0</v>
      </c>
      <c r="G157" s="295">
        <f>SUMIFS('7.  Persistence Report'!AX$27:AX$500,'7.  Persistence Report'!$D$27:$D$500,$B156,'7.  Persistence Report'!$J$27:$J$500,"Adjustment",'7.  Persistence Report'!$H$27:$H$500,"2015")</f>
        <v>0</v>
      </c>
      <c r="H157" s="295">
        <f>SUMIFS('7.  Persistence Report'!AY$27:AY$500,'7.  Persistence Report'!$D$27:$D$500,$B156,'7.  Persistence Report'!$J$27:$J$500,"Adjustment",'7.  Persistence Report'!$H$27:$H$500,"2015")</f>
        <v>0</v>
      </c>
      <c r="I157" s="295">
        <f>SUMIFS('7.  Persistence Report'!AZ$27:AZ$500,'7.  Persistence Report'!$D$27:$D$500,$B156,'7.  Persistence Report'!$J$27:$J$500,"Adjustment",'7.  Persistence Report'!$H$27:$H$500,"2015")</f>
        <v>0</v>
      </c>
      <c r="J157" s="295">
        <f>SUMIFS('7.  Persistence Report'!BA$27:BA$500,'7.  Persistence Report'!$D$27:$D$500,$B156,'7.  Persistence Report'!$J$27:$J$500,"Adjustment",'7.  Persistence Report'!$H$27:$H$500,"2015")</f>
        <v>0</v>
      </c>
      <c r="K157" s="295">
        <f>SUMIFS('7.  Persistence Report'!BB$27:BB$500,'7.  Persistence Report'!$D$27:$D$500,$B156,'7.  Persistence Report'!$J$27:$J$500,"Adjustment",'7.  Persistence Report'!$H$27:$H$500,"2015")</f>
        <v>0</v>
      </c>
      <c r="L157" s="295">
        <f>SUMIFS('7.  Persistence Report'!BC$27:BC$500,'7.  Persistence Report'!$D$27:$D$500,$B156,'7.  Persistence Report'!$J$27:$J$500,"Adjustment",'7.  Persistence Report'!$H$27:$H$500,"2015")</f>
        <v>0</v>
      </c>
      <c r="M157" s="295">
        <f>SUMIFS('7.  Persistence Report'!BD$27:BD$500,'7.  Persistence Report'!$D$27:$D$500,$B156,'7.  Persistence Report'!$J$27:$J$500,"Adjustment",'7.  Persistence Report'!$H$27:$H$500,"2015")</f>
        <v>0</v>
      </c>
      <c r="N157" s="295">
        <f>N156</f>
        <v>12</v>
      </c>
      <c r="O157" s="295">
        <f>SUMIFS('7.  Persistence Report'!P$27:P$500,'7.  Persistence Report'!$D$27:$D$500,$B156,'7.  Persistence Report'!$J$27:$J$500,"Adjustment",'7.  Persistence Report'!$H$27:$H$500,"2015")</f>
        <v>0</v>
      </c>
      <c r="P157" s="295">
        <f>SUMIFS('7.  Persistence Report'!Q$27:Q$500,'7.  Persistence Report'!$D$27:$D$500,$B156,'7.  Persistence Report'!$J$27:$J$500,"Adjustment",'7.  Persistence Report'!$H$27:$H$500,"2015")</f>
        <v>0</v>
      </c>
      <c r="Q157" s="295">
        <f>SUMIFS('7.  Persistence Report'!R$27:R$500,'7.  Persistence Report'!$D$27:$D$500,$B156,'7.  Persistence Report'!$J$27:$J$500,"Adjustment",'7.  Persistence Report'!$H$27:$H$500,"2015")</f>
        <v>0</v>
      </c>
      <c r="R157" s="295">
        <f>SUMIFS('7.  Persistence Report'!S$27:S$500,'7.  Persistence Report'!$D$27:$D$500,$B156,'7.  Persistence Report'!$J$27:$J$500,"Adjustment",'7.  Persistence Report'!$H$27:$H$500,"2015")</f>
        <v>0</v>
      </c>
      <c r="S157" s="295">
        <f>SUMIFS('7.  Persistence Report'!T$27:T$500,'7.  Persistence Report'!$D$27:$D$500,$B156,'7.  Persistence Report'!$J$27:$J$500,"Adjustment",'7.  Persistence Report'!$H$27:$H$500,"2015")</f>
        <v>0</v>
      </c>
      <c r="T157" s="295">
        <f>SUMIFS('7.  Persistence Report'!U$27:U$500,'7.  Persistence Report'!$D$27:$D$500,$B156,'7.  Persistence Report'!$J$27:$J$500,"Adjustment",'7.  Persistence Report'!$H$27:$H$500,"2015")</f>
        <v>0</v>
      </c>
      <c r="U157" s="295">
        <f>SUMIFS('7.  Persistence Report'!V$27:V$500,'7.  Persistence Report'!$D$27:$D$500,$B156,'7.  Persistence Report'!$J$27:$J$500,"Adjustment",'7.  Persistence Report'!$H$27:$H$500,"2015")</f>
        <v>0</v>
      </c>
      <c r="V157" s="295">
        <f>SUMIFS('7.  Persistence Report'!W$27:W$500,'7.  Persistence Report'!$D$27:$D$500,$B156,'7.  Persistence Report'!$J$27:$J$500,"Adjustment",'7.  Persistence Report'!$H$27:$H$500,"2015")</f>
        <v>0</v>
      </c>
      <c r="W157" s="295">
        <f>SUMIFS('7.  Persistence Report'!X$27:X$500,'7.  Persistence Report'!$D$27:$D$500,$B156,'7.  Persistence Report'!$J$27:$J$500,"Adjustment",'7.  Persistence Report'!$H$27:$H$500,"2015")</f>
        <v>0</v>
      </c>
      <c r="X157" s="295">
        <f>SUMIFS('7.  Persistence Report'!Y$27:Y$500,'7.  Persistence Report'!$D$27:$D$500,$B156,'7.  Persistence Report'!$J$27:$J$500,"Adjustment",'7.  Persistence Report'!$H$27:$H$500,"2015")</f>
        <v>0</v>
      </c>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5" outlineLevel="1">
      <c r="A159" s="522">
        <v>38</v>
      </c>
      <c r="B159" s="520" t="s">
        <v>130</v>
      </c>
      <c r="C159" s="291" t="s">
        <v>25</v>
      </c>
      <c r="D159" s="295">
        <f>SUMIFS('7.  Persistence Report'!AU$27:AU$500,'7.  Persistence Report'!$D$27:$D$500,$B159,'7.  Persistence Report'!$J$27:$J$500,"Current year savings",'7.  Persistence Report'!$H$27:$H$500,"2015")</f>
        <v>0</v>
      </c>
      <c r="E159" s="295">
        <f>SUMIFS('7.  Persistence Report'!AV$27:AV$500,'7.  Persistence Report'!$D$27:$D$500,$B159,'7.  Persistence Report'!$J$27:$J$500,"Current year savings",'7.  Persistence Report'!$H$27:$H$500,"2015")</f>
        <v>0</v>
      </c>
      <c r="F159" s="295">
        <f>SUMIFS('7.  Persistence Report'!AW$27:AW$500,'7.  Persistence Report'!$D$27:$D$500,$B159,'7.  Persistence Report'!$J$27:$J$500,"Current year savings",'7.  Persistence Report'!$H$27:$H$500,"2015")</f>
        <v>0</v>
      </c>
      <c r="G159" s="295">
        <f>SUMIFS('7.  Persistence Report'!AX$27:AX$500,'7.  Persistence Report'!$D$27:$D$500,$B159,'7.  Persistence Report'!$J$27:$J$500,"Current year savings",'7.  Persistence Report'!$H$27:$H$500,"2015")</f>
        <v>0</v>
      </c>
      <c r="H159" s="295">
        <f>SUMIFS('7.  Persistence Report'!AY$27:AY$500,'7.  Persistence Report'!$D$27:$D$500,$B159,'7.  Persistence Report'!$J$27:$J$500,"Current year savings",'7.  Persistence Report'!$H$27:$H$500,"2015")</f>
        <v>0</v>
      </c>
      <c r="I159" s="295">
        <f>SUMIFS('7.  Persistence Report'!AZ$27:AZ$500,'7.  Persistence Report'!$D$27:$D$500,$B159,'7.  Persistence Report'!$J$27:$J$500,"Current year savings",'7.  Persistence Report'!$H$27:$H$500,"2015")</f>
        <v>0</v>
      </c>
      <c r="J159" s="295">
        <f>SUMIFS('7.  Persistence Report'!BA$27:BA$500,'7.  Persistence Report'!$D$27:$D$500,$B159,'7.  Persistence Report'!$J$27:$J$500,"Current year savings",'7.  Persistence Report'!$H$27:$H$500,"2015")</f>
        <v>0</v>
      </c>
      <c r="K159" s="295">
        <f>SUMIFS('7.  Persistence Report'!BB$27:BB$500,'7.  Persistence Report'!$D$27:$D$500,$B159,'7.  Persistence Report'!$J$27:$J$500,"Current year savings",'7.  Persistence Report'!$H$27:$H$500,"2015")</f>
        <v>0</v>
      </c>
      <c r="L159" s="295">
        <f>SUMIFS('7.  Persistence Report'!BC$27:BC$500,'7.  Persistence Report'!$D$27:$D$500,$B159,'7.  Persistence Report'!$J$27:$J$500,"Current year savings",'7.  Persistence Report'!$H$27:$H$500,"2015")</f>
        <v>0</v>
      </c>
      <c r="M159" s="295">
        <f>SUMIFS('7.  Persistence Report'!BD$27:BD$500,'7.  Persistence Report'!$D$27:$D$500,$B159,'7.  Persistence Report'!$J$27:$J$500,"Current year savings",'7.  Persistence Report'!$H$27:$H$500,"2015")</f>
        <v>0</v>
      </c>
      <c r="N159" s="295">
        <v>12</v>
      </c>
      <c r="O159" s="295">
        <f>SUMIFS('7.  Persistence Report'!P$27:P$500,'7.  Persistence Report'!$D$27:$D$500,$B159,'7.  Persistence Report'!$J$27:$J$500,"Current year savings",'7.  Persistence Report'!$H$27:$H$500,"2015")</f>
        <v>0</v>
      </c>
      <c r="P159" s="295">
        <f>SUMIFS('7.  Persistence Report'!Q$27:Q$500,'7.  Persistence Report'!$D$27:$D$500,$B159,'7.  Persistence Report'!$J$27:$J$500,"Current year savings",'7.  Persistence Report'!$H$27:$H$500,"2015")</f>
        <v>0</v>
      </c>
      <c r="Q159" s="295">
        <f>SUMIFS('7.  Persistence Report'!R$27:R$500,'7.  Persistence Report'!$D$27:$D$500,$B159,'7.  Persistence Report'!$J$27:$J$500,"Current year savings",'7.  Persistence Report'!$H$27:$H$500,"2015")</f>
        <v>0</v>
      </c>
      <c r="R159" s="295">
        <f>SUMIFS('7.  Persistence Report'!S$27:S$500,'7.  Persistence Report'!$D$27:$D$500,$B159,'7.  Persistence Report'!$J$27:$J$500,"Current year savings",'7.  Persistence Report'!$H$27:$H$500,"2015")</f>
        <v>0</v>
      </c>
      <c r="S159" s="295">
        <f>SUMIFS('7.  Persistence Report'!T$27:T$500,'7.  Persistence Report'!$D$27:$D$500,$B159,'7.  Persistence Report'!$J$27:$J$500,"Current year savings",'7.  Persistence Report'!$H$27:$H$500,"2015")</f>
        <v>0</v>
      </c>
      <c r="T159" s="295">
        <f>SUMIFS('7.  Persistence Report'!U$27:U$500,'7.  Persistence Report'!$D$27:$D$500,$B159,'7.  Persistence Report'!$J$27:$J$500,"Current year savings",'7.  Persistence Report'!$H$27:$H$500,"2015")</f>
        <v>0</v>
      </c>
      <c r="U159" s="295">
        <f>SUMIFS('7.  Persistence Report'!V$27:V$500,'7.  Persistence Report'!$D$27:$D$500,$B159,'7.  Persistence Report'!$J$27:$J$500,"Current year savings",'7.  Persistence Report'!$H$27:$H$500,"2015")</f>
        <v>0</v>
      </c>
      <c r="V159" s="295">
        <f>SUMIFS('7.  Persistence Report'!W$27:W$500,'7.  Persistence Report'!$D$27:$D$500,$B159,'7.  Persistence Report'!$J$27:$J$500,"Current year savings",'7.  Persistence Report'!$H$27:$H$500,"2015")</f>
        <v>0</v>
      </c>
      <c r="W159" s="295">
        <f>SUMIFS('7.  Persistence Report'!X$27:X$500,'7.  Persistence Report'!$D$27:$D$500,$B159,'7.  Persistence Report'!$J$27:$J$500,"Current year savings",'7.  Persistence Report'!$H$27:$H$500,"2015")</f>
        <v>0</v>
      </c>
      <c r="X159" s="295">
        <f>SUMIFS('7.  Persistence Report'!Y$27:Y$500,'7.  Persistence Report'!$D$27:$D$500,$B159,'7.  Persistence Report'!$J$27:$J$500,"Current year savings",'7.  Persistence Report'!$H$27:$H$500,"2015")</f>
        <v>0</v>
      </c>
      <c r="Y159" s="426"/>
      <c r="Z159" s="410"/>
      <c r="AA159" s="410"/>
      <c r="AB159" s="410"/>
      <c r="AC159" s="410"/>
      <c r="AD159" s="410"/>
      <c r="AE159" s="410"/>
      <c r="AF159" s="415"/>
      <c r="AG159" s="415"/>
      <c r="AH159" s="415"/>
      <c r="AI159" s="415"/>
      <c r="AJ159" s="415"/>
      <c r="AK159" s="415"/>
      <c r="AL159" s="415"/>
      <c r="AM159" s="296">
        <f>SUM(Y159:AL159)</f>
        <v>0</v>
      </c>
    </row>
    <row r="160" spans="1:39" ht="15.5" outlineLevel="1">
      <c r="B160" s="294" t="s">
        <v>267</v>
      </c>
      <c r="C160" s="291" t="s">
        <v>163</v>
      </c>
      <c r="D160" s="295">
        <f>SUMIFS('7.  Persistence Report'!AU$27:AU$500,'7.  Persistence Report'!$D$27:$D$500,$B159,'7.  Persistence Report'!$J$27:$J$500,"Adjustment",'7.  Persistence Report'!$H$27:$H$500,"2015")</f>
        <v>0</v>
      </c>
      <c r="E160" s="295">
        <f>SUMIFS('7.  Persistence Report'!AV$27:AV$500,'7.  Persistence Report'!$D$27:$D$500,$B159,'7.  Persistence Report'!$J$27:$J$500,"Adjustment",'7.  Persistence Report'!$H$27:$H$500,"2015")</f>
        <v>0</v>
      </c>
      <c r="F160" s="295">
        <f>SUMIFS('7.  Persistence Report'!AW$27:AW$500,'7.  Persistence Report'!$D$27:$D$500,$B159,'7.  Persistence Report'!$J$27:$J$500,"Adjustment",'7.  Persistence Report'!$H$27:$H$500,"2015")</f>
        <v>0</v>
      </c>
      <c r="G160" s="295">
        <f>SUMIFS('7.  Persistence Report'!AX$27:AX$500,'7.  Persistence Report'!$D$27:$D$500,$B159,'7.  Persistence Report'!$J$27:$J$500,"Adjustment",'7.  Persistence Report'!$H$27:$H$500,"2015")</f>
        <v>0</v>
      </c>
      <c r="H160" s="295">
        <f>SUMIFS('7.  Persistence Report'!AY$27:AY$500,'7.  Persistence Report'!$D$27:$D$500,$B159,'7.  Persistence Report'!$J$27:$J$500,"Adjustment",'7.  Persistence Report'!$H$27:$H$500,"2015")</f>
        <v>0</v>
      </c>
      <c r="I160" s="295">
        <f>SUMIFS('7.  Persistence Report'!AZ$27:AZ$500,'7.  Persistence Report'!$D$27:$D$500,$B159,'7.  Persistence Report'!$J$27:$J$500,"Adjustment",'7.  Persistence Report'!$H$27:$H$500,"2015")</f>
        <v>0</v>
      </c>
      <c r="J160" s="295">
        <f>SUMIFS('7.  Persistence Report'!BA$27:BA$500,'7.  Persistence Report'!$D$27:$D$500,$B159,'7.  Persistence Report'!$J$27:$J$500,"Adjustment",'7.  Persistence Report'!$H$27:$H$500,"2015")</f>
        <v>0</v>
      </c>
      <c r="K160" s="295">
        <f>SUMIFS('7.  Persistence Report'!BB$27:BB$500,'7.  Persistence Report'!$D$27:$D$500,$B159,'7.  Persistence Report'!$J$27:$J$500,"Adjustment",'7.  Persistence Report'!$H$27:$H$500,"2015")</f>
        <v>0</v>
      </c>
      <c r="L160" s="295">
        <f>SUMIFS('7.  Persistence Report'!BC$27:BC$500,'7.  Persistence Report'!$D$27:$D$500,$B159,'7.  Persistence Report'!$J$27:$J$500,"Adjustment",'7.  Persistence Report'!$H$27:$H$500,"2015")</f>
        <v>0</v>
      </c>
      <c r="M160" s="295">
        <f>SUMIFS('7.  Persistence Report'!BD$27:BD$500,'7.  Persistence Report'!$D$27:$D$500,$B159,'7.  Persistence Report'!$J$27:$J$500,"Adjustment",'7.  Persistence Report'!$H$27:$H$500,"2015")</f>
        <v>0</v>
      </c>
      <c r="N160" s="295">
        <f>N159</f>
        <v>12</v>
      </c>
      <c r="O160" s="295">
        <f>SUMIFS('7.  Persistence Report'!P$27:P$500,'7.  Persistence Report'!$D$27:$D$500,$B159,'7.  Persistence Report'!$J$27:$J$500,"Adjustment",'7.  Persistence Report'!$H$27:$H$500,"2015")</f>
        <v>0</v>
      </c>
      <c r="P160" s="295">
        <f>SUMIFS('7.  Persistence Report'!Q$27:Q$500,'7.  Persistence Report'!$D$27:$D$500,$B159,'7.  Persistence Report'!$J$27:$J$500,"Adjustment",'7.  Persistence Report'!$H$27:$H$500,"2015")</f>
        <v>0</v>
      </c>
      <c r="Q160" s="295">
        <f>SUMIFS('7.  Persistence Report'!R$27:R$500,'7.  Persistence Report'!$D$27:$D$500,$B159,'7.  Persistence Report'!$J$27:$J$500,"Adjustment",'7.  Persistence Report'!$H$27:$H$500,"2015")</f>
        <v>0</v>
      </c>
      <c r="R160" s="295">
        <f>SUMIFS('7.  Persistence Report'!S$27:S$500,'7.  Persistence Report'!$D$27:$D$500,$B159,'7.  Persistence Report'!$J$27:$J$500,"Adjustment",'7.  Persistence Report'!$H$27:$H$500,"2015")</f>
        <v>0</v>
      </c>
      <c r="S160" s="295">
        <f>SUMIFS('7.  Persistence Report'!T$27:T$500,'7.  Persistence Report'!$D$27:$D$500,$B159,'7.  Persistence Report'!$J$27:$J$500,"Adjustment",'7.  Persistence Report'!$H$27:$H$500,"2015")</f>
        <v>0</v>
      </c>
      <c r="T160" s="295">
        <f>SUMIFS('7.  Persistence Report'!U$27:U$500,'7.  Persistence Report'!$D$27:$D$500,$B159,'7.  Persistence Report'!$J$27:$J$500,"Adjustment",'7.  Persistence Report'!$H$27:$H$500,"2015")</f>
        <v>0</v>
      </c>
      <c r="U160" s="295">
        <f>SUMIFS('7.  Persistence Report'!V$27:V$500,'7.  Persistence Report'!$D$27:$D$500,$B159,'7.  Persistence Report'!$J$27:$J$500,"Adjustment",'7.  Persistence Report'!$H$27:$H$500,"2015")</f>
        <v>0</v>
      </c>
      <c r="V160" s="295">
        <f>SUMIFS('7.  Persistence Report'!W$27:W$500,'7.  Persistence Report'!$D$27:$D$500,$B159,'7.  Persistence Report'!$J$27:$J$500,"Adjustment",'7.  Persistence Report'!$H$27:$H$500,"2015")</f>
        <v>0</v>
      </c>
      <c r="W160" s="295">
        <f>SUMIFS('7.  Persistence Report'!X$27:X$500,'7.  Persistence Report'!$D$27:$D$500,$B159,'7.  Persistence Report'!$J$27:$J$500,"Adjustment",'7.  Persistence Report'!$H$27:$H$500,"2015")</f>
        <v>0</v>
      </c>
      <c r="X160" s="295">
        <f>SUMIFS('7.  Persistence Report'!Y$27:Y$500,'7.  Persistence Report'!$D$27:$D$500,$B159,'7.  Persistence Report'!$J$27:$J$500,"Adjustment",'7.  Persistence Report'!$H$27:$H$500,"2015")</f>
        <v>0</v>
      </c>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1" outlineLevel="1">
      <c r="A162" s="522">
        <v>39</v>
      </c>
      <c r="B162" s="520" t="s">
        <v>131</v>
      </c>
      <c r="C162" s="291" t="s">
        <v>25</v>
      </c>
      <c r="D162" s="295">
        <f>SUMIFS('7.  Persistence Report'!AU$27:AU$500,'7.  Persistence Report'!$D$27:$D$500,$B162,'7.  Persistence Report'!$J$27:$J$500,"Current year savings",'7.  Persistence Report'!$H$27:$H$500,"2015")</f>
        <v>0</v>
      </c>
      <c r="E162" s="295">
        <f>SUMIFS('7.  Persistence Report'!AV$27:AV$500,'7.  Persistence Report'!$D$27:$D$500,$B162,'7.  Persistence Report'!$J$27:$J$500,"Current year savings",'7.  Persistence Report'!$H$27:$H$500,"2015")</f>
        <v>0</v>
      </c>
      <c r="F162" s="295">
        <f>SUMIFS('7.  Persistence Report'!AW$27:AW$500,'7.  Persistence Report'!$D$27:$D$500,$B162,'7.  Persistence Report'!$J$27:$J$500,"Current year savings",'7.  Persistence Report'!$H$27:$H$500,"2015")</f>
        <v>0</v>
      </c>
      <c r="G162" s="295">
        <f>SUMIFS('7.  Persistence Report'!AX$27:AX$500,'7.  Persistence Report'!$D$27:$D$500,$B162,'7.  Persistence Report'!$J$27:$J$500,"Current year savings",'7.  Persistence Report'!$H$27:$H$500,"2015")</f>
        <v>0</v>
      </c>
      <c r="H162" s="295">
        <f>SUMIFS('7.  Persistence Report'!AY$27:AY$500,'7.  Persistence Report'!$D$27:$D$500,$B162,'7.  Persistence Report'!$J$27:$J$500,"Current year savings",'7.  Persistence Report'!$H$27:$H$500,"2015")</f>
        <v>0</v>
      </c>
      <c r="I162" s="295">
        <f>SUMIFS('7.  Persistence Report'!AZ$27:AZ$500,'7.  Persistence Report'!$D$27:$D$500,$B162,'7.  Persistence Report'!$J$27:$J$500,"Current year savings",'7.  Persistence Report'!$H$27:$H$500,"2015")</f>
        <v>0</v>
      </c>
      <c r="J162" s="295">
        <f>SUMIFS('7.  Persistence Report'!BA$27:BA$500,'7.  Persistence Report'!$D$27:$D$500,$B162,'7.  Persistence Report'!$J$27:$J$500,"Current year savings",'7.  Persistence Report'!$H$27:$H$500,"2015")</f>
        <v>0</v>
      </c>
      <c r="K162" s="295">
        <f>SUMIFS('7.  Persistence Report'!BB$27:BB$500,'7.  Persistence Report'!$D$27:$D$500,$B162,'7.  Persistence Report'!$J$27:$J$500,"Current year savings",'7.  Persistence Report'!$H$27:$H$500,"2015")</f>
        <v>0</v>
      </c>
      <c r="L162" s="295">
        <f>SUMIFS('7.  Persistence Report'!BC$27:BC$500,'7.  Persistence Report'!$D$27:$D$500,$B162,'7.  Persistence Report'!$J$27:$J$500,"Current year savings",'7.  Persistence Report'!$H$27:$H$500,"2015")</f>
        <v>0</v>
      </c>
      <c r="M162" s="295">
        <f>SUMIFS('7.  Persistence Report'!BD$27:BD$500,'7.  Persistence Report'!$D$27:$D$500,$B162,'7.  Persistence Report'!$J$27:$J$500,"Current year savings",'7.  Persistence Report'!$H$27:$H$500,"2015")</f>
        <v>0</v>
      </c>
      <c r="N162" s="295">
        <v>12</v>
      </c>
      <c r="O162" s="295">
        <f>SUMIFS('7.  Persistence Report'!P$27:P$500,'7.  Persistence Report'!$D$27:$D$500,$B162,'7.  Persistence Report'!$J$27:$J$500,"Current year savings",'7.  Persistence Report'!$H$27:$H$500,"2015")</f>
        <v>0</v>
      </c>
      <c r="P162" s="295">
        <f>SUMIFS('7.  Persistence Report'!Q$27:Q$500,'7.  Persistence Report'!$D$27:$D$500,$B162,'7.  Persistence Report'!$J$27:$J$500,"Current year savings",'7.  Persistence Report'!$H$27:$H$500,"2015")</f>
        <v>0</v>
      </c>
      <c r="Q162" s="295">
        <f>SUMIFS('7.  Persistence Report'!R$27:R$500,'7.  Persistence Report'!$D$27:$D$500,$B162,'7.  Persistence Report'!$J$27:$J$500,"Current year savings",'7.  Persistence Report'!$H$27:$H$500,"2015")</f>
        <v>0</v>
      </c>
      <c r="R162" s="295">
        <f>SUMIFS('7.  Persistence Report'!S$27:S$500,'7.  Persistence Report'!$D$27:$D$500,$B162,'7.  Persistence Report'!$J$27:$J$500,"Current year savings",'7.  Persistence Report'!$H$27:$H$500,"2015")</f>
        <v>0</v>
      </c>
      <c r="S162" s="295">
        <f>SUMIFS('7.  Persistence Report'!T$27:T$500,'7.  Persistence Report'!$D$27:$D$500,$B162,'7.  Persistence Report'!$J$27:$J$500,"Current year savings",'7.  Persistence Report'!$H$27:$H$500,"2015")</f>
        <v>0</v>
      </c>
      <c r="T162" s="295">
        <f>SUMIFS('7.  Persistence Report'!U$27:U$500,'7.  Persistence Report'!$D$27:$D$500,$B162,'7.  Persistence Report'!$J$27:$J$500,"Current year savings",'7.  Persistence Report'!$H$27:$H$500,"2015")</f>
        <v>0</v>
      </c>
      <c r="U162" s="295">
        <f>SUMIFS('7.  Persistence Report'!V$27:V$500,'7.  Persistence Report'!$D$27:$D$500,$B162,'7.  Persistence Report'!$J$27:$J$500,"Current year savings",'7.  Persistence Report'!$H$27:$H$500,"2015")</f>
        <v>0</v>
      </c>
      <c r="V162" s="295">
        <f>SUMIFS('7.  Persistence Report'!W$27:W$500,'7.  Persistence Report'!$D$27:$D$500,$B162,'7.  Persistence Report'!$J$27:$J$500,"Current year savings",'7.  Persistence Report'!$H$27:$H$500,"2015")</f>
        <v>0</v>
      </c>
      <c r="W162" s="295">
        <f>SUMIFS('7.  Persistence Report'!X$27:X$500,'7.  Persistence Report'!$D$27:$D$500,$B162,'7.  Persistence Report'!$J$27:$J$500,"Current year savings",'7.  Persistence Report'!$H$27:$H$500,"2015")</f>
        <v>0</v>
      </c>
      <c r="X162" s="295">
        <f>SUMIFS('7.  Persistence Report'!Y$27:Y$500,'7.  Persistence Report'!$D$27:$D$500,$B162,'7.  Persistence Report'!$J$27:$J$500,"Current year savings",'7.  Persistence Report'!$H$27:$H$500,"2015")</f>
        <v>0</v>
      </c>
      <c r="Y162" s="426"/>
      <c r="Z162" s="410"/>
      <c r="AA162" s="410"/>
      <c r="AB162" s="410"/>
      <c r="AC162" s="410"/>
      <c r="AD162" s="410"/>
      <c r="AE162" s="410"/>
      <c r="AF162" s="415"/>
      <c r="AG162" s="415"/>
      <c r="AH162" s="415"/>
      <c r="AI162" s="415"/>
      <c r="AJ162" s="415"/>
      <c r="AK162" s="415"/>
      <c r="AL162" s="415"/>
      <c r="AM162" s="296">
        <f>SUM(Y162:AL162)</f>
        <v>0</v>
      </c>
    </row>
    <row r="163" spans="1:39" ht="15.5" outlineLevel="1">
      <c r="B163" s="294" t="s">
        <v>267</v>
      </c>
      <c r="C163" s="291" t="s">
        <v>163</v>
      </c>
      <c r="D163" s="295">
        <f>SUMIFS('7.  Persistence Report'!AU$27:AU$500,'7.  Persistence Report'!$D$27:$D$500,$B162,'7.  Persistence Report'!$J$27:$J$500,"Adjustment",'7.  Persistence Report'!$H$27:$H$500,"2015")</f>
        <v>0</v>
      </c>
      <c r="E163" s="295">
        <f>SUMIFS('7.  Persistence Report'!AV$27:AV$500,'7.  Persistence Report'!$D$27:$D$500,$B162,'7.  Persistence Report'!$J$27:$J$500,"Adjustment",'7.  Persistence Report'!$H$27:$H$500,"2015")</f>
        <v>0</v>
      </c>
      <c r="F163" s="295">
        <f>SUMIFS('7.  Persistence Report'!AW$27:AW$500,'7.  Persistence Report'!$D$27:$D$500,$B162,'7.  Persistence Report'!$J$27:$J$500,"Adjustment",'7.  Persistence Report'!$H$27:$H$500,"2015")</f>
        <v>0</v>
      </c>
      <c r="G163" s="295">
        <f>SUMIFS('7.  Persistence Report'!AX$27:AX$500,'7.  Persistence Report'!$D$27:$D$500,$B162,'7.  Persistence Report'!$J$27:$J$500,"Adjustment",'7.  Persistence Report'!$H$27:$H$500,"2015")</f>
        <v>0</v>
      </c>
      <c r="H163" s="295">
        <f>SUMIFS('7.  Persistence Report'!AY$27:AY$500,'7.  Persistence Report'!$D$27:$D$500,$B162,'7.  Persistence Report'!$J$27:$J$500,"Adjustment",'7.  Persistence Report'!$H$27:$H$500,"2015")</f>
        <v>0</v>
      </c>
      <c r="I163" s="295">
        <f>SUMIFS('7.  Persistence Report'!AZ$27:AZ$500,'7.  Persistence Report'!$D$27:$D$500,$B162,'7.  Persistence Report'!$J$27:$J$500,"Adjustment",'7.  Persistence Report'!$H$27:$H$500,"2015")</f>
        <v>0</v>
      </c>
      <c r="J163" s="295">
        <f>SUMIFS('7.  Persistence Report'!BA$27:BA$500,'7.  Persistence Report'!$D$27:$D$500,$B162,'7.  Persistence Report'!$J$27:$J$500,"Adjustment",'7.  Persistence Report'!$H$27:$H$500,"2015")</f>
        <v>0</v>
      </c>
      <c r="K163" s="295">
        <f>SUMIFS('7.  Persistence Report'!BB$27:BB$500,'7.  Persistence Report'!$D$27:$D$500,$B162,'7.  Persistence Report'!$J$27:$J$500,"Adjustment",'7.  Persistence Report'!$H$27:$H$500,"2015")</f>
        <v>0</v>
      </c>
      <c r="L163" s="295">
        <f>SUMIFS('7.  Persistence Report'!BC$27:BC$500,'7.  Persistence Report'!$D$27:$D$500,$B162,'7.  Persistence Report'!$J$27:$J$500,"Adjustment",'7.  Persistence Report'!$H$27:$H$500,"2015")</f>
        <v>0</v>
      </c>
      <c r="M163" s="295">
        <f>SUMIFS('7.  Persistence Report'!BD$27:BD$500,'7.  Persistence Report'!$D$27:$D$500,$B162,'7.  Persistence Report'!$J$27:$J$500,"Adjustment",'7.  Persistence Report'!$H$27:$H$500,"2015")</f>
        <v>0</v>
      </c>
      <c r="N163" s="295">
        <f>N162</f>
        <v>12</v>
      </c>
      <c r="O163" s="295">
        <f>SUMIFS('7.  Persistence Report'!P$27:P$500,'7.  Persistence Report'!$D$27:$D$500,$B162,'7.  Persistence Report'!$J$27:$J$500,"Adjustment",'7.  Persistence Report'!$H$27:$H$500,"2015")</f>
        <v>0</v>
      </c>
      <c r="P163" s="295">
        <f>SUMIFS('7.  Persistence Report'!Q$27:Q$500,'7.  Persistence Report'!$D$27:$D$500,$B162,'7.  Persistence Report'!$J$27:$J$500,"Adjustment",'7.  Persistence Report'!$H$27:$H$500,"2015")</f>
        <v>0</v>
      </c>
      <c r="Q163" s="295">
        <f>SUMIFS('7.  Persistence Report'!R$27:R$500,'7.  Persistence Report'!$D$27:$D$500,$B162,'7.  Persistence Report'!$J$27:$J$500,"Adjustment",'7.  Persistence Report'!$H$27:$H$500,"2015")</f>
        <v>0</v>
      </c>
      <c r="R163" s="295">
        <f>SUMIFS('7.  Persistence Report'!S$27:S$500,'7.  Persistence Report'!$D$27:$D$500,$B162,'7.  Persistence Report'!$J$27:$J$500,"Adjustment",'7.  Persistence Report'!$H$27:$H$500,"2015")</f>
        <v>0</v>
      </c>
      <c r="S163" s="295">
        <f>SUMIFS('7.  Persistence Report'!T$27:T$500,'7.  Persistence Report'!$D$27:$D$500,$B162,'7.  Persistence Report'!$J$27:$J$500,"Adjustment",'7.  Persistence Report'!$H$27:$H$500,"2015")</f>
        <v>0</v>
      </c>
      <c r="T163" s="295">
        <f>SUMIFS('7.  Persistence Report'!U$27:U$500,'7.  Persistence Report'!$D$27:$D$500,$B162,'7.  Persistence Report'!$J$27:$J$500,"Adjustment",'7.  Persistence Report'!$H$27:$H$500,"2015")</f>
        <v>0</v>
      </c>
      <c r="U163" s="295">
        <f>SUMIFS('7.  Persistence Report'!V$27:V$500,'7.  Persistence Report'!$D$27:$D$500,$B162,'7.  Persistence Report'!$J$27:$J$500,"Adjustment",'7.  Persistence Report'!$H$27:$H$500,"2015")</f>
        <v>0</v>
      </c>
      <c r="V163" s="295">
        <f>SUMIFS('7.  Persistence Report'!W$27:W$500,'7.  Persistence Report'!$D$27:$D$500,$B162,'7.  Persistence Report'!$J$27:$J$500,"Adjustment",'7.  Persistence Report'!$H$27:$H$500,"2015")</f>
        <v>0</v>
      </c>
      <c r="W163" s="295">
        <f>SUMIFS('7.  Persistence Report'!X$27:X$500,'7.  Persistence Report'!$D$27:$D$500,$B162,'7.  Persistence Report'!$J$27:$J$500,"Adjustment",'7.  Persistence Report'!$H$27:$H$500,"2015")</f>
        <v>0</v>
      </c>
      <c r="X163" s="295">
        <f>SUMIFS('7.  Persistence Report'!Y$27:Y$500,'7.  Persistence Report'!$D$27:$D$500,$B162,'7.  Persistence Report'!$J$27:$J$500,"Adjustment",'7.  Persistence Report'!$H$27:$H$500,"2015")</f>
        <v>0</v>
      </c>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1" outlineLevel="1">
      <c r="A165" s="522">
        <v>40</v>
      </c>
      <c r="B165" s="520" t="s">
        <v>132</v>
      </c>
      <c r="C165" s="291" t="s">
        <v>25</v>
      </c>
      <c r="D165" s="295">
        <f>SUMIFS('7.  Persistence Report'!AU$27:AU$500,'7.  Persistence Report'!$D$27:$D$500,$B165,'7.  Persistence Report'!$J$27:$J$500,"Current year savings",'7.  Persistence Report'!$H$27:$H$500,"2015")</f>
        <v>0</v>
      </c>
      <c r="E165" s="295">
        <f>SUMIFS('7.  Persistence Report'!AV$27:AV$500,'7.  Persistence Report'!$D$27:$D$500,$B165,'7.  Persistence Report'!$J$27:$J$500,"Current year savings",'7.  Persistence Report'!$H$27:$H$500,"2015")</f>
        <v>0</v>
      </c>
      <c r="F165" s="295">
        <f>SUMIFS('7.  Persistence Report'!AW$27:AW$500,'7.  Persistence Report'!$D$27:$D$500,$B165,'7.  Persistence Report'!$J$27:$J$500,"Current year savings",'7.  Persistence Report'!$H$27:$H$500,"2015")</f>
        <v>0</v>
      </c>
      <c r="G165" s="295">
        <f>SUMIFS('7.  Persistence Report'!AX$27:AX$500,'7.  Persistence Report'!$D$27:$D$500,$B165,'7.  Persistence Report'!$J$27:$J$500,"Current year savings",'7.  Persistence Report'!$H$27:$H$500,"2015")</f>
        <v>0</v>
      </c>
      <c r="H165" s="295">
        <f>SUMIFS('7.  Persistence Report'!AY$27:AY$500,'7.  Persistence Report'!$D$27:$D$500,$B165,'7.  Persistence Report'!$J$27:$J$500,"Current year savings",'7.  Persistence Report'!$H$27:$H$500,"2015")</f>
        <v>0</v>
      </c>
      <c r="I165" s="295">
        <f>SUMIFS('7.  Persistence Report'!AZ$27:AZ$500,'7.  Persistence Report'!$D$27:$D$500,$B165,'7.  Persistence Report'!$J$27:$J$500,"Current year savings",'7.  Persistence Report'!$H$27:$H$500,"2015")</f>
        <v>0</v>
      </c>
      <c r="J165" s="295">
        <f>SUMIFS('7.  Persistence Report'!BA$27:BA$500,'7.  Persistence Report'!$D$27:$D$500,$B165,'7.  Persistence Report'!$J$27:$J$500,"Current year savings",'7.  Persistence Report'!$H$27:$H$500,"2015")</f>
        <v>0</v>
      </c>
      <c r="K165" s="295">
        <f>SUMIFS('7.  Persistence Report'!BB$27:BB$500,'7.  Persistence Report'!$D$27:$D$500,$B165,'7.  Persistence Report'!$J$27:$J$500,"Current year savings",'7.  Persistence Report'!$H$27:$H$500,"2015")</f>
        <v>0</v>
      </c>
      <c r="L165" s="295">
        <f>SUMIFS('7.  Persistence Report'!BC$27:BC$500,'7.  Persistence Report'!$D$27:$D$500,$B165,'7.  Persistence Report'!$J$27:$J$500,"Current year savings",'7.  Persistence Report'!$H$27:$H$500,"2015")</f>
        <v>0</v>
      </c>
      <c r="M165" s="295">
        <f>SUMIFS('7.  Persistence Report'!BD$27:BD$500,'7.  Persistence Report'!$D$27:$D$500,$B165,'7.  Persistence Report'!$J$27:$J$500,"Current year savings",'7.  Persistence Report'!$H$27:$H$500,"2015")</f>
        <v>0</v>
      </c>
      <c r="N165" s="295">
        <v>12</v>
      </c>
      <c r="O165" s="295">
        <f>SUMIFS('7.  Persistence Report'!P$27:P$500,'7.  Persistence Report'!$D$27:$D$500,$B165,'7.  Persistence Report'!$J$27:$J$500,"Current year savings",'7.  Persistence Report'!$H$27:$H$500,"2015")</f>
        <v>0</v>
      </c>
      <c r="P165" s="295">
        <f>SUMIFS('7.  Persistence Report'!Q$27:Q$500,'7.  Persistence Report'!$D$27:$D$500,$B165,'7.  Persistence Report'!$J$27:$J$500,"Current year savings",'7.  Persistence Report'!$H$27:$H$500,"2015")</f>
        <v>0</v>
      </c>
      <c r="Q165" s="295">
        <f>SUMIFS('7.  Persistence Report'!R$27:R$500,'7.  Persistence Report'!$D$27:$D$500,$B165,'7.  Persistence Report'!$J$27:$J$500,"Current year savings",'7.  Persistence Report'!$H$27:$H$500,"2015")</f>
        <v>0</v>
      </c>
      <c r="R165" s="295">
        <f>SUMIFS('7.  Persistence Report'!S$27:S$500,'7.  Persistence Report'!$D$27:$D$500,$B165,'7.  Persistence Report'!$J$27:$J$500,"Current year savings",'7.  Persistence Report'!$H$27:$H$500,"2015")</f>
        <v>0</v>
      </c>
      <c r="S165" s="295">
        <f>SUMIFS('7.  Persistence Report'!T$27:T$500,'7.  Persistence Report'!$D$27:$D$500,$B165,'7.  Persistence Report'!$J$27:$J$500,"Current year savings",'7.  Persistence Report'!$H$27:$H$500,"2015")</f>
        <v>0</v>
      </c>
      <c r="T165" s="295">
        <f>SUMIFS('7.  Persistence Report'!U$27:U$500,'7.  Persistence Report'!$D$27:$D$500,$B165,'7.  Persistence Report'!$J$27:$J$500,"Current year savings",'7.  Persistence Report'!$H$27:$H$500,"2015")</f>
        <v>0</v>
      </c>
      <c r="U165" s="295">
        <f>SUMIFS('7.  Persistence Report'!V$27:V$500,'7.  Persistence Report'!$D$27:$D$500,$B165,'7.  Persistence Report'!$J$27:$J$500,"Current year savings",'7.  Persistence Report'!$H$27:$H$500,"2015")</f>
        <v>0</v>
      </c>
      <c r="V165" s="295">
        <f>SUMIFS('7.  Persistence Report'!W$27:W$500,'7.  Persistence Report'!$D$27:$D$500,$B165,'7.  Persistence Report'!$J$27:$J$500,"Current year savings",'7.  Persistence Report'!$H$27:$H$500,"2015")</f>
        <v>0</v>
      </c>
      <c r="W165" s="295">
        <f>SUMIFS('7.  Persistence Report'!X$27:X$500,'7.  Persistence Report'!$D$27:$D$500,$B165,'7.  Persistence Report'!$J$27:$J$500,"Current year savings",'7.  Persistence Report'!$H$27:$H$500,"2015")</f>
        <v>0</v>
      </c>
      <c r="X165" s="295">
        <f>SUMIFS('7.  Persistence Report'!Y$27:Y$500,'7.  Persistence Report'!$D$27:$D$500,$B165,'7.  Persistence Report'!$J$27:$J$500,"Current year savings",'7.  Persistence Report'!$H$27:$H$500,"2015")</f>
        <v>0</v>
      </c>
      <c r="Y165" s="426"/>
      <c r="Z165" s="410"/>
      <c r="AA165" s="410"/>
      <c r="AB165" s="410"/>
      <c r="AC165" s="410"/>
      <c r="AD165" s="410"/>
      <c r="AE165" s="410"/>
      <c r="AF165" s="415"/>
      <c r="AG165" s="415"/>
      <c r="AH165" s="415"/>
      <c r="AI165" s="415"/>
      <c r="AJ165" s="415"/>
      <c r="AK165" s="415"/>
      <c r="AL165" s="415"/>
      <c r="AM165" s="296">
        <f>SUM(Y165:AL165)</f>
        <v>0</v>
      </c>
    </row>
    <row r="166" spans="1:39" ht="15.5" outlineLevel="1">
      <c r="B166" s="294" t="s">
        <v>267</v>
      </c>
      <c r="C166" s="291" t="s">
        <v>163</v>
      </c>
      <c r="D166" s="295">
        <f>SUMIFS('7.  Persistence Report'!AU$27:AU$500,'7.  Persistence Report'!$D$27:$D$500,$B165,'7.  Persistence Report'!$J$27:$J$500,"Adjustment",'7.  Persistence Report'!$H$27:$H$500,"2015")</f>
        <v>0</v>
      </c>
      <c r="E166" s="295">
        <f>SUMIFS('7.  Persistence Report'!AV$27:AV$500,'7.  Persistence Report'!$D$27:$D$500,$B165,'7.  Persistence Report'!$J$27:$J$500,"Adjustment",'7.  Persistence Report'!$H$27:$H$500,"2015")</f>
        <v>0</v>
      </c>
      <c r="F166" s="295">
        <f>SUMIFS('7.  Persistence Report'!AW$27:AW$500,'7.  Persistence Report'!$D$27:$D$500,$B165,'7.  Persistence Report'!$J$27:$J$500,"Adjustment",'7.  Persistence Report'!$H$27:$H$500,"2015")</f>
        <v>0</v>
      </c>
      <c r="G166" s="295">
        <f>SUMIFS('7.  Persistence Report'!AX$27:AX$500,'7.  Persistence Report'!$D$27:$D$500,$B165,'7.  Persistence Report'!$J$27:$J$500,"Adjustment",'7.  Persistence Report'!$H$27:$H$500,"2015")</f>
        <v>0</v>
      </c>
      <c r="H166" s="295">
        <f>SUMIFS('7.  Persistence Report'!AY$27:AY$500,'7.  Persistence Report'!$D$27:$D$500,$B165,'7.  Persistence Report'!$J$27:$J$500,"Adjustment",'7.  Persistence Report'!$H$27:$H$500,"2015")</f>
        <v>0</v>
      </c>
      <c r="I166" s="295">
        <f>SUMIFS('7.  Persistence Report'!AZ$27:AZ$500,'7.  Persistence Report'!$D$27:$D$500,$B165,'7.  Persistence Report'!$J$27:$J$500,"Adjustment",'7.  Persistence Report'!$H$27:$H$500,"2015")</f>
        <v>0</v>
      </c>
      <c r="J166" s="295">
        <f>SUMIFS('7.  Persistence Report'!BA$27:BA$500,'7.  Persistence Report'!$D$27:$D$500,$B165,'7.  Persistence Report'!$J$27:$J$500,"Adjustment",'7.  Persistence Report'!$H$27:$H$500,"2015")</f>
        <v>0</v>
      </c>
      <c r="K166" s="295">
        <f>SUMIFS('7.  Persistence Report'!BB$27:BB$500,'7.  Persistence Report'!$D$27:$D$500,$B165,'7.  Persistence Report'!$J$27:$J$500,"Adjustment",'7.  Persistence Report'!$H$27:$H$500,"2015")</f>
        <v>0</v>
      </c>
      <c r="L166" s="295">
        <f>SUMIFS('7.  Persistence Report'!BC$27:BC$500,'7.  Persistence Report'!$D$27:$D$500,$B165,'7.  Persistence Report'!$J$27:$J$500,"Adjustment",'7.  Persistence Report'!$H$27:$H$500,"2015")</f>
        <v>0</v>
      </c>
      <c r="M166" s="295">
        <f>SUMIFS('7.  Persistence Report'!BD$27:BD$500,'7.  Persistence Report'!$D$27:$D$500,$B165,'7.  Persistence Report'!$J$27:$J$500,"Adjustment",'7.  Persistence Report'!$H$27:$H$500,"2015")</f>
        <v>0</v>
      </c>
      <c r="N166" s="295">
        <f>N165</f>
        <v>12</v>
      </c>
      <c r="O166" s="295">
        <f>SUMIFS('7.  Persistence Report'!P$27:P$500,'7.  Persistence Report'!$D$27:$D$500,$B165,'7.  Persistence Report'!$J$27:$J$500,"Adjustment",'7.  Persistence Report'!$H$27:$H$500,"2015")</f>
        <v>0</v>
      </c>
      <c r="P166" s="295">
        <f>SUMIFS('7.  Persistence Report'!Q$27:Q$500,'7.  Persistence Report'!$D$27:$D$500,$B165,'7.  Persistence Report'!$J$27:$J$500,"Adjustment",'7.  Persistence Report'!$H$27:$H$500,"2015")</f>
        <v>0</v>
      </c>
      <c r="Q166" s="295">
        <f>SUMIFS('7.  Persistence Report'!R$27:R$500,'7.  Persistence Report'!$D$27:$D$500,$B165,'7.  Persistence Report'!$J$27:$J$500,"Adjustment",'7.  Persistence Report'!$H$27:$H$500,"2015")</f>
        <v>0</v>
      </c>
      <c r="R166" s="295">
        <f>SUMIFS('7.  Persistence Report'!S$27:S$500,'7.  Persistence Report'!$D$27:$D$500,$B165,'7.  Persistence Report'!$J$27:$J$500,"Adjustment",'7.  Persistence Report'!$H$27:$H$500,"2015")</f>
        <v>0</v>
      </c>
      <c r="S166" s="295">
        <f>SUMIFS('7.  Persistence Report'!T$27:T$500,'7.  Persistence Report'!$D$27:$D$500,$B165,'7.  Persistence Report'!$J$27:$J$500,"Adjustment",'7.  Persistence Report'!$H$27:$H$500,"2015")</f>
        <v>0</v>
      </c>
      <c r="T166" s="295">
        <f>SUMIFS('7.  Persistence Report'!U$27:U$500,'7.  Persistence Report'!$D$27:$D$500,$B165,'7.  Persistence Report'!$J$27:$J$500,"Adjustment",'7.  Persistence Report'!$H$27:$H$500,"2015")</f>
        <v>0</v>
      </c>
      <c r="U166" s="295">
        <f>SUMIFS('7.  Persistence Report'!V$27:V$500,'7.  Persistence Report'!$D$27:$D$500,$B165,'7.  Persistence Report'!$J$27:$J$500,"Adjustment",'7.  Persistence Report'!$H$27:$H$500,"2015")</f>
        <v>0</v>
      </c>
      <c r="V166" s="295">
        <f>SUMIFS('7.  Persistence Report'!W$27:W$500,'7.  Persistence Report'!$D$27:$D$500,$B165,'7.  Persistence Report'!$J$27:$J$500,"Adjustment",'7.  Persistence Report'!$H$27:$H$500,"2015")</f>
        <v>0</v>
      </c>
      <c r="W166" s="295">
        <f>SUMIFS('7.  Persistence Report'!X$27:X$500,'7.  Persistence Report'!$D$27:$D$500,$B165,'7.  Persistence Report'!$J$27:$J$500,"Adjustment",'7.  Persistence Report'!$H$27:$H$500,"2015")</f>
        <v>0</v>
      </c>
      <c r="X166" s="295">
        <f>SUMIFS('7.  Persistence Report'!Y$27:Y$500,'7.  Persistence Report'!$D$27:$D$500,$B165,'7.  Persistence Report'!$J$27:$J$500,"Adjustment",'7.  Persistence Report'!$H$27:$H$500,"2015")</f>
        <v>0</v>
      </c>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6.5" outlineLevel="1">
      <c r="A168" s="522">
        <v>41</v>
      </c>
      <c r="B168" s="520" t="s">
        <v>133</v>
      </c>
      <c r="C168" s="291" t="s">
        <v>25</v>
      </c>
      <c r="D168" s="295">
        <f>SUMIFS('7.  Persistence Report'!AU$27:AU$500,'7.  Persistence Report'!$D$27:$D$500,$B168,'7.  Persistence Report'!$J$27:$J$500,"Current year savings",'7.  Persistence Report'!$H$27:$H$500,"2015")</f>
        <v>0</v>
      </c>
      <c r="E168" s="295">
        <f>SUMIFS('7.  Persistence Report'!AV$27:AV$500,'7.  Persistence Report'!$D$27:$D$500,$B168,'7.  Persistence Report'!$J$27:$J$500,"Current year savings",'7.  Persistence Report'!$H$27:$H$500,"2015")</f>
        <v>0</v>
      </c>
      <c r="F168" s="295">
        <f>SUMIFS('7.  Persistence Report'!AW$27:AW$500,'7.  Persistence Report'!$D$27:$D$500,$B168,'7.  Persistence Report'!$J$27:$J$500,"Current year savings",'7.  Persistence Report'!$H$27:$H$500,"2015")</f>
        <v>0</v>
      </c>
      <c r="G168" s="295">
        <f>SUMIFS('7.  Persistence Report'!AX$27:AX$500,'7.  Persistence Report'!$D$27:$D$500,$B168,'7.  Persistence Report'!$J$27:$J$500,"Current year savings",'7.  Persistence Report'!$H$27:$H$500,"2015")</f>
        <v>0</v>
      </c>
      <c r="H168" s="295">
        <f>SUMIFS('7.  Persistence Report'!AY$27:AY$500,'7.  Persistence Report'!$D$27:$D$500,$B168,'7.  Persistence Report'!$J$27:$J$500,"Current year savings",'7.  Persistence Report'!$H$27:$H$500,"2015")</f>
        <v>0</v>
      </c>
      <c r="I168" s="295">
        <f>SUMIFS('7.  Persistence Report'!AZ$27:AZ$500,'7.  Persistence Report'!$D$27:$D$500,$B168,'7.  Persistence Report'!$J$27:$J$500,"Current year savings",'7.  Persistence Report'!$H$27:$H$500,"2015")</f>
        <v>0</v>
      </c>
      <c r="J168" s="295">
        <f>SUMIFS('7.  Persistence Report'!BA$27:BA$500,'7.  Persistence Report'!$D$27:$D$500,$B168,'7.  Persistence Report'!$J$27:$J$500,"Current year savings",'7.  Persistence Report'!$H$27:$H$500,"2015")</f>
        <v>0</v>
      </c>
      <c r="K168" s="295">
        <f>SUMIFS('7.  Persistence Report'!BB$27:BB$500,'7.  Persistence Report'!$D$27:$D$500,$B168,'7.  Persistence Report'!$J$27:$J$500,"Current year savings",'7.  Persistence Report'!$H$27:$H$500,"2015")</f>
        <v>0</v>
      </c>
      <c r="L168" s="295">
        <f>SUMIFS('7.  Persistence Report'!BC$27:BC$500,'7.  Persistence Report'!$D$27:$D$500,$B168,'7.  Persistence Report'!$J$27:$J$500,"Current year savings",'7.  Persistence Report'!$H$27:$H$500,"2015")</f>
        <v>0</v>
      </c>
      <c r="M168" s="295">
        <f>SUMIFS('7.  Persistence Report'!BD$27:BD$500,'7.  Persistence Report'!$D$27:$D$500,$B168,'7.  Persistence Report'!$J$27:$J$500,"Current year savings",'7.  Persistence Report'!$H$27:$H$500,"2015")</f>
        <v>0</v>
      </c>
      <c r="N168" s="295">
        <v>12</v>
      </c>
      <c r="O168" s="295">
        <f>SUMIFS('7.  Persistence Report'!P$27:P$500,'7.  Persistence Report'!$D$27:$D$500,$B168,'7.  Persistence Report'!$J$27:$J$500,"Current year savings",'7.  Persistence Report'!$H$27:$H$500,"2015")</f>
        <v>0</v>
      </c>
      <c r="P168" s="295">
        <f>SUMIFS('7.  Persistence Report'!Q$27:Q$500,'7.  Persistence Report'!$D$27:$D$500,$B168,'7.  Persistence Report'!$J$27:$J$500,"Current year savings",'7.  Persistence Report'!$H$27:$H$500,"2015")</f>
        <v>0</v>
      </c>
      <c r="Q168" s="295">
        <f>SUMIFS('7.  Persistence Report'!R$27:R$500,'7.  Persistence Report'!$D$27:$D$500,$B168,'7.  Persistence Report'!$J$27:$J$500,"Current year savings",'7.  Persistence Report'!$H$27:$H$500,"2015")</f>
        <v>0</v>
      </c>
      <c r="R168" s="295">
        <f>SUMIFS('7.  Persistence Report'!S$27:S$500,'7.  Persistence Report'!$D$27:$D$500,$B168,'7.  Persistence Report'!$J$27:$J$500,"Current year savings",'7.  Persistence Report'!$H$27:$H$500,"2015")</f>
        <v>0</v>
      </c>
      <c r="S168" s="295">
        <f>SUMIFS('7.  Persistence Report'!T$27:T$500,'7.  Persistence Report'!$D$27:$D$500,$B168,'7.  Persistence Report'!$J$27:$J$500,"Current year savings",'7.  Persistence Report'!$H$27:$H$500,"2015")</f>
        <v>0</v>
      </c>
      <c r="T168" s="295">
        <f>SUMIFS('7.  Persistence Report'!U$27:U$500,'7.  Persistence Report'!$D$27:$D$500,$B168,'7.  Persistence Report'!$J$27:$J$500,"Current year savings",'7.  Persistence Report'!$H$27:$H$500,"2015")</f>
        <v>0</v>
      </c>
      <c r="U168" s="295">
        <f>SUMIFS('7.  Persistence Report'!V$27:V$500,'7.  Persistence Report'!$D$27:$D$500,$B168,'7.  Persistence Report'!$J$27:$J$500,"Current year savings",'7.  Persistence Report'!$H$27:$H$500,"2015")</f>
        <v>0</v>
      </c>
      <c r="V168" s="295">
        <f>SUMIFS('7.  Persistence Report'!W$27:W$500,'7.  Persistence Report'!$D$27:$D$500,$B168,'7.  Persistence Report'!$J$27:$J$500,"Current year savings",'7.  Persistence Report'!$H$27:$H$500,"2015")</f>
        <v>0</v>
      </c>
      <c r="W168" s="295">
        <f>SUMIFS('7.  Persistence Report'!X$27:X$500,'7.  Persistence Report'!$D$27:$D$500,$B168,'7.  Persistence Report'!$J$27:$J$500,"Current year savings",'7.  Persistence Report'!$H$27:$H$500,"2015")</f>
        <v>0</v>
      </c>
      <c r="X168" s="295">
        <f>SUMIFS('7.  Persistence Report'!Y$27:Y$500,'7.  Persistence Report'!$D$27:$D$500,$B168,'7.  Persistence Report'!$J$27:$J$500,"Current year savings",'7.  Persistence Report'!$H$27:$H$500,"2015")</f>
        <v>0</v>
      </c>
      <c r="Y168" s="426"/>
      <c r="Z168" s="410"/>
      <c r="AA168" s="410"/>
      <c r="AB168" s="410"/>
      <c r="AC168" s="410"/>
      <c r="AD168" s="410"/>
      <c r="AE168" s="410"/>
      <c r="AF168" s="415"/>
      <c r="AG168" s="415"/>
      <c r="AH168" s="415"/>
      <c r="AI168" s="415"/>
      <c r="AJ168" s="415"/>
      <c r="AK168" s="415"/>
      <c r="AL168" s="415"/>
      <c r="AM168" s="296">
        <f>SUM(Y168:AL168)</f>
        <v>0</v>
      </c>
    </row>
    <row r="169" spans="1:39" ht="15.5" outlineLevel="1">
      <c r="B169" s="294" t="s">
        <v>267</v>
      </c>
      <c r="C169" s="291" t="s">
        <v>163</v>
      </c>
      <c r="D169" s="295">
        <f>SUMIFS('7.  Persistence Report'!AU$27:AU$500,'7.  Persistence Report'!$D$27:$D$500,$B168,'7.  Persistence Report'!$J$27:$J$500,"Adjustment",'7.  Persistence Report'!$H$27:$H$500,"2015")</f>
        <v>0</v>
      </c>
      <c r="E169" s="295">
        <f>SUMIFS('7.  Persistence Report'!AV$27:AV$500,'7.  Persistence Report'!$D$27:$D$500,$B168,'7.  Persistence Report'!$J$27:$J$500,"Adjustment",'7.  Persistence Report'!$H$27:$H$500,"2015")</f>
        <v>0</v>
      </c>
      <c r="F169" s="295">
        <f>SUMIFS('7.  Persistence Report'!AW$27:AW$500,'7.  Persistence Report'!$D$27:$D$500,$B168,'7.  Persistence Report'!$J$27:$J$500,"Adjustment",'7.  Persistence Report'!$H$27:$H$500,"2015")</f>
        <v>0</v>
      </c>
      <c r="G169" s="295">
        <f>SUMIFS('7.  Persistence Report'!AX$27:AX$500,'7.  Persistence Report'!$D$27:$D$500,$B168,'7.  Persistence Report'!$J$27:$J$500,"Adjustment",'7.  Persistence Report'!$H$27:$H$500,"2015")</f>
        <v>0</v>
      </c>
      <c r="H169" s="295">
        <f>SUMIFS('7.  Persistence Report'!AY$27:AY$500,'7.  Persistence Report'!$D$27:$D$500,$B168,'7.  Persistence Report'!$J$27:$J$500,"Adjustment",'7.  Persistence Report'!$H$27:$H$500,"2015")</f>
        <v>0</v>
      </c>
      <c r="I169" s="295">
        <f>SUMIFS('7.  Persistence Report'!AZ$27:AZ$500,'7.  Persistence Report'!$D$27:$D$500,$B168,'7.  Persistence Report'!$J$27:$J$500,"Adjustment",'7.  Persistence Report'!$H$27:$H$500,"2015")</f>
        <v>0</v>
      </c>
      <c r="J169" s="295">
        <f>SUMIFS('7.  Persistence Report'!BA$27:BA$500,'7.  Persistence Report'!$D$27:$D$500,$B168,'7.  Persistence Report'!$J$27:$J$500,"Adjustment",'7.  Persistence Report'!$H$27:$H$500,"2015")</f>
        <v>0</v>
      </c>
      <c r="K169" s="295">
        <f>SUMIFS('7.  Persistence Report'!BB$27:BB$500,'7.  Persistence Report'!$D$27:$D$500,$B168,'7.  Persistence Report'!$J$27:$J$500,"Adjustment",'7.  Persistence Report'!$H$27:$H$500,"2015")</f>
        <v>0</v>
      </c>
      <c r="L169" s="295">
        <f>SUMIFS('7.  Persistence Report'!BC$27:BC$500,'7.  Persistence Report'!$D$27:$D$500,$B168,'7.  Persistence Report'!$J$27:$J$500,"Adjustment",'7.  Persistence Report'!$H$27:$H$500,"2015")</f>
        <v>0</v>
      </c>
      <c r="M169" s="295">
        <f>SUMIFS('7.  Persistence Report'!BD$27:BD$500,'7.  Persistence Report'!$D$27:$D$500,$B168,'7.  Persistence Report'!$J$27:$J$500,"Adjustment",'7.  Persistence Report'!$H$27:$H$500,"2015")</f>
        <v>0</v>
      </c>
      <c r="N169" s="295">
        <f>N168</f>
        <v>12</v>
      </c>
      <c r="O169" s="295">
        <f>SUMIFS('7.  Persistence Report'!P$27:P$500,'7.  Persistence Report'!$D$27:$D$500,$B168,'7.  Persistence Report'!$J$27:$J$500,"Adjustment",'7.  Persistence Report'!$H$27:$H$500,"2015")</f>
        <v>0</v>
      </c>
      <c r="P169" s="295">
        <f>SUMIFS('7.  Persistence Report'!Q$27:Q$500,'7.  Persistence Report'!$D$27:$D$500,$B168,'7.  Persistence Report'!$J$27:$J$500,"Adjustment",'7.  Persistence Report'!$H$27:$H$500,"2015")</f>
        <v>0</v>
      </c>
      <c r="Q169" s="295">
        <f>SUMIFS('7.  Persistence Report'!R$27:R$500,'7.  Persistence Report'!$D$27:$D$500,$B168,'7.  Persistence Report'!$J$27:$J$500,"Adjustment",'7.  Persistence Report'!$H$27:$H$500,"2015")</f>
        <v>0</v>
      </c>
      <c r="R169" s="295">
        <f>SUMIFS('7.  Persistence Report'!S$27:S$500,'7.  Persistence Report'!$D$27:$D$500,$B168,'7.  Persistence Report'!$J$27:$J$500,"Adjustment",'7.  Persistence Report'!$H$27:$H$500,"2015")</f>
        <v>0</v>
      </c>
      <c r="S169" s="295">
        <f>SUMIFS('7.  Persistence Report'!T$27:T$500,'7.  Persistence Report'!$D$27:$D$500,$B168,'7.  Persistence Report'!$J$27:$J$500,"Adjustment",'7.  Persistence Report'!$H$27:$H$500,"2015")</f>
        <v>0</v>
      </c>
      <c r="T169" s="295">
        <f>SUMIFS('7.  Persistence Report'!U$27:U$500,'7.  Persistence Report'!$D$27:$D$500,$B168,'7.  Persistence Report'!$J$27:$J$500,"Adjustment",'7.  Persistence Report'!$H$27:$H$500,"2015")</f>
        <v>0</v>
      </c>
      <c r="U169" s="295">
        <f>SUMIFS('7.  Persistence Report'!V$27:V$500,'7.  Persistence Report'!$D$27:$D$500,$B168,'7.  Persistence Report'!$J$27:$J$500,"Adjustment",'7.  Persistence Report'!$H$27:$H$500,"2015")</f>
        <v>0</v>
      </c>
      <c r="V169" s="295">
        <f>SUMIFS('7.  Persistence Report'!W$27:W$500,'7.  Persistence Report'!$D$27:$D$500,$B168,'7.  Persistence Report'!$J$27:$J$500,"Adjustment",'7.  Persistence Report'!$H$27:$H$500,"2015")</f>
        <v>0</v>
      </c>
      <c r="W169" s="295">
        <f>SUMIFS('7.  Persistence Report'!X$27:X$500,'7.  Persistence Report'!$D$27:$D$500,$B168,'7.  Persistence Report'!$J$27:$J$500,"Adjustment",'7.  Persistence Report'!$H$27:$H$500,"2015")</f>
        <v>0</v>
      </c>
      <c r="X169" s="295">
        <f>SUMIFS('7.  Persistence Report'!Y$27:Y$500,'7.  Persistence Report'!$D$27:$D$500,$B168,'7.  Persistence Report'!$J$27:$J$500,"Adjustment",'7.  Persistence Report'!$H$27:$H$500,"2015")</f>
        <v>0</v>
      </c>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1" outlineLevel="1">
      <c r="A171" s="522">
        <v>42</v>
      </c>
      <c r="B171" s="520" t="s">
        <v>134</v>
      </c>
      <c r="C171" s="291" t="s">
        <v>25</v>
      </c>
      <c r="D171" s="295">
        <f>SUMIFS('7.  Persistence Report'!AU$27:AU$500,'7.  Persistence Report'!$D$27:$D$500,$B171,'7.  Persistence Report'!$J$27:$J$500,"Current year savings",'7.  Persistence Report'!$H$27:$H$500,"2015")</f>
        <v>0</v>
      </c>
      <c r="E171" s="295">
        <f>SUMIFS('7.  Persistence Report'!AV$27:AV$500,'7.  Persistence Report'!$D$27:$D$500,$B171,'7.  Persistence Report'!$J$27:$J$500,"Current year savings",'7.  Persistence Report'!$H$27:$H$500,"2015")</f>
        <v>0</v>
      </c>
      <c r="F171" s="295">
        <f>SUMIFS('7.  Persistence Report'!AW$27:AW$500,'7.  Persistence Report'!$D$27:$D$500,$B171,'7.  Persistence Report'!$J$27:$J$500,"Current year savings",'7.  Persistence Report'!$H$27:$H$500,"2015")</f>
        <v>0</v>
      </c>
      <c r="G171" s="295">
        <f>SUMIFS('7.  Persistence Report'!AX$27:AX$500,'7.  Persistence Report'!$D$27:$D$500,$B171,'7.  Persistence Report'!$J$27:$J$500,"Current year savings",'7.  Persistence Report'!$H$27:$H$500,"2015")</f>
        <v>0</v>
      </c>
      <c r="H171" s="295">
        <f>SUMIFS('7.  Persistence Report'!AY$27:AY$500,'7.  Persistence Report'!$D$27:$D$500,$B171,'7.  Persistence Report'!$J$27:$J$500,"Current year savings",'7.  Persistence Report'!$H$27:$H$500,"2015")</f>
        <v>0</v>
      </c>
      <c r="I171" s="295">
        <f>SUMIFS('7.  Persistence Report'!AZ$27:AZ$500,'7.  Persistence Report'!$D$27:$D$500,$B171,'7.  Persistence Report'!$J$27:$J$500,"Current year savings",'7.  Persistence Report'!$H$27:$H$500,"2015")</f>
        <v>0</v>
      </c>
      <c r="J171" s="295">
        <f>SUMIFS('7.  Persistence Report'!BA$27:BA$500,'7.  Persistence Report'!$D$27:$D$500,$B171,'7.  Persistence Report'!$J$27:$J$500,"Current year savings",'7.  Persistence Report'!$H$27:$H$500,"2015")</f>
        <v>0</v>
      </c>
      <c r="K171" s="295">
        <f>SUMIFS('7.  Persistence Report'!BB$27:BB$500,'7.  Persistence Report'!$D$27:$D$500,$B171,'7.  Persistence Report'!$J$27:$J$500,"Current year savings",'7.  Persistence Report'!$H$27:$H$500,"2015")</f>
        <v>0</v>
      </c>
      <c r="L171" s="295">
        <f>SUMIFS('7.  Persistence Report'!BC$27:BC$500,'7.  Persistence Report'!$D$27:$D$500,$B171,'7.  Persistence Report'!$J$27:$J$500,"Current year savings",'7.  Persistence Report'!$H$27:$H$500,"2015")</f>
        <v>0</v>
      </c>
      <c r="M171" s="295">
        <f>SUMIFS('7.  Persistence Report'!BD$27:BD$500,'7.  Persistence Report'!$D$27:$D$500,$B171,'7.  Persistence Report'!$J$27:$J$500,"Current year savings",'7.  Persistence Report'!$H$27:$H$500,"2015")</f>
        <v>0</v>
      </c>
      <c r="N171" s="291"/>
      <c r="O171" s="295">
        <f>SUMIFS('7.  Persistence Report'!P$27:P$500,'7.  Persistence Report'!$D$27:$D$500,$B171,'7.  Persistence Report'!$J$27:$J$500,"Current year savings",'7.  Persistence Report'!$H$27:$H$500,"2015")</f>
        <v>0</v>
      </c>
      <c r="P171" s="295">
        <f>SUMIFS('7.  Persistence Report'!Q$27:Q$500,'7.  Persistence Report'!$D$27:$D$500,$B171,'7.  Persistence Report'!$J$27:$J$500,"Current year savings",'7.  Persistence Report'!$H$27:$H$500,"2015")</f>
        <v>0</v>
      </c>
      <c r="Q171" s="295">
        <f>SUMIFS('7.  Persistence Report'!R$27:R$500,'7.  Persistence Report'!$D$27:$D$500,$B171,'7.  Persistence Report'!$J$27:$J$500,"Current year savings",'7.  Persistence Report'!$H$27:$H$500,"2015")</f>
        <v>0</v>
      </c>
      <c r="R171" s="295">
        <f>SUMIFS('7.  Persistence Report'!S$27:S$500,'7.  Persistence Report'!$D$27:$D$500,$B171,'7.  Persistence Report'!$J$27:$J$500,"Current year savings",'7.  Persistence Report'!$H$27:$H$500,"2015")</f>
        <v>0</v>
      </c>
      <c r="S171" s="295">
        <f>SUMIFS('7.  Persistence Report'!T$27:T$500,'7.  Persistence Report'!$D$27:$D$500,$B171,'7.  Persistence Report'!$J$27:$J$500,"Current year savings",'7.  Persistence Report'!$H$27:$H$500,"2015")</f>
        <v>0</v>
      </c>
      <c r="T171" s="295">
        <f>SUMIFS('7.  Persistence Report'!U$27:U$500,'7.  Persistence Report'!$D$27:$D$500,$B171,'7.  Persistence Report'!$J$27:$J$500,"Current year savings",'7.  Persistence Report'!$H$27:$H$500,"2015")</f>
        <v>0</v>
      </c>
      <c r="U171" s="295">
        <f>SUMIFS('7.  Persistence Report'!V$27:V$500,'7.  Persistence Report'!$D$27:$D$500,$B171,'7.  Persistence Report'!$J$27:$J$500,"Current year savings",'7.  Persistence Report'!$H$27:$H$500,"2015")</f>
        <v>0</v>
      </c>
      <c r="V171" s="295">
        <f>SUMIFS('7.  Persistence Report'!W$27:W$500,'7.  Persistence Report'!$D$27:$D$500,$B171,'7.  Persistence Report'!$J$27:$J$500,"Current year savings",'7.  Persistence Report'!$H$27:$H$500,"2015")</f>
        <v>0</v>
      </c>
      <c r="W171" s="295">
        <f>SUMIFS('7.  Persistence Report'!X$27:X$500,'7.  Persistence Report'!$D$27:$D$500,$B171,'7.  Persistence Report'!$J$27:$J$500,"Current year savings",'7.  Persistence Report'!$H$27:$H$500,"2015")</f>
        <v>0</v>
      </c>
      <c r="X171" s="295">
        <f>SUMIFS('7.  Persistence Report'!Y$27:Y$500,'7.  Persistence Report'!$D$27:$D$500,$B171,'7.  Persistence Report'!$J$27:$J$500,"Current year savings",'7.  Persistence Report'!$H$27:$H$500,"2015")</f>
        <v>0</v>
      </c>
      <c r="Y171" s="426"/>
      <c r="Z171" s="410"/>
      <c r="AA171" s="410"/>
      <c r="AB171" s="410"/>
      <c r="AC171" s="410"/>
      <c r="AD171" s="410"/>
      <c r="AE171" s="410"/>
      <c r="AF171" s="415"/>
      <c r="AG171" s="415"/>
      <c r="AH171" s="415"/>
      <c r="AI171" s="415"/>
      <c r="AJ171" s="415"/>
      <c r="AK171" s="415"/>
      <c r="AL171" s="415"/>
      <c r="AM171" s="296">
        <f>SUM(Y171:AL171)</f>
        <v>0</v>
      </c>
    </row>
    <row r="172" spans="1:39" ht="15.5" outlineLevel="1">
      <c r="B172" s="294" t="s">
        <v>267</v>
      </c>
      <c r="C172" s="291" t="s">
        <v>163</v>
      </c>
      <c r="D172" s="295">
        <f>SUMIFS('7.  Persistence Report'!AU$27:AU$500,'7.  Persistence Report'!$D$27:$D$500,$B171,'7.  Persistence Report'!$J$27:$J$500,"Adjustment",'7.  Persistence Report'!$H$27:$H$500,"2015")</f>
        <v>0</v>
      </c>
      <c r="E172" s="295">
        <f>SUMIFS('7.  Persistence Report'!AV$27:AV$500,'7.  Persistence Report'!$D$27:$D$500,$B171,'7.  Persistence Report'!$J$27:$J$500,"Adjustment",'7.  Persistence Report'!$H$27:$H$500,"2015")</f>
        <v>0</v>
      </c>
      <c r="F172" s="295">
        <f>SUMIFS('7.  Persistence Report'!AW$27:AW$500,'7.  Persistence Report'!$D$27:$D$500,$B171,'7.  Persistence Report'!$J$27:$J$500,"Adjustment",'7.  Persistence Report'!$H$27:$H$500,"2015")</f>
        <v>0</v>
      </c>
      <c r="G172" s="295">
        <f>SUMIFS('7.  Persistence Report'!AX$27:AX$500,'7.  Persistence Report'!$D$27:$D$500,$B171,'7.  Persistence Report'!$J$27:$J$500,"Adjustment",'7.  Persistence Report'!$H$27:$H$500,"2015")</f>
        <v>0</v>
      </c>
      <c r="H172" s="295">
        <f>SUMIFS('7.  Persistence Report'!AY$27:AY$500,'7.  Persistence Report'!$D$27:$D$500,$B171,'7.  Persistence Report'!$J$27:$J$500,"Adjustment",'7.  Persistence Report'!$H$27:$H$500,"2015")</f>
        <v>0</v>
      </c>
      <c r="I172" s="295">
        <f>SUMIFS('7.  Persistence Report'!AZ$27:AZ$500,'7.  Persistence Report'!$D$27:$D$500,$B171,'7.  Persistence Report'!$J$27:$J$500,"Adjustment",'7.  Persistence Report'!$H$27:$H$500,"2015")</f>
        <v>0</v>
      </c>
      <c r="J172" s="295">
        <f>SUMIFS('7.  Persistence Report'!BA$27:BA$500,'7.  Persistence Report'!$D$27:$D$500,$B171,'7.  Persistence Report'!$J$27:$J$500,"Adjustment",'7.  Persistence Report'!$H$27:$H$500,"2015")</f>
        <v>0</v>
      </c>
      <c r="K172" s="295">
        <f>SUMIFS('7.  Persistence Report'!BB$27:BB$500,'7.  Persistence Report'!$D$27:$D$500,$B171,'7.  Persistence Report'!$J$27:$J$500,"Adjustment",'7.  Persistence Report'!$H$27:$H$500,"2015")</f>
        <v>0</v>
      </c>
      <c r="L172" s="295">
        <f>SUMIFS('7.  Persistence Report'!BC$27:BC$500,'7.  Persistence Report'!$D$27:$D$500,$B171,'7.  Persistence Report'!$J$27:$J$500,"Adjustment",'7.  Persistence Report'!$H$27:$H$500,"2015")</f>
        <v>0</v>
      </c>
      <c r="M172" s="295">
        <f>SUMIFS('7.  Persistence Report'!BD$27:BD$500,'7.  Persistence Report'!$D$27:$D$500,$B171,'7.  Persistence Report'!$J$27:$J$500,"Adjustment",'7.  Persistence Report'!$H$27:$H$500,"2015")</f>
        <v>0</v>
      </c>
      <c r="N172" s="468"/>
      <c r="O172" s="295">
        <f>SUMIFS('7.  Persistence Report'!P$27:P$500,'7.  Persistence Report'!$D$27:$D$500,$B171,'7.  Persistence Report'!$J$27:$J$500,"Adjustment",'7.  Persistence Report'!$H$27:$H$500,"2015")</f>
        <v>0</v>
      </c>
      <c r="P172" s="295">
        <f>SUMIFS('7.  Persistence Report'!Q$27:Q$500,'7.  Persistence Report'!$D$27:$D$500,$B171,'7.  Persistence Report'!$J$27:$J$500,"Adjustment",'7.  Persistence Report'!$H$27:$H$500,"2015")</f>
        <v>0</v>
      </c>
      <c r="Q172" s="295">
        <f>SUMIFS('7.  Persistence Report'!R$27:R$500,'7.  Persistence Report'!$D$27:$D$500,$B171,'7.  Persistence Report'!$J$27:$J$500,"Adjustment",'7.  Persistence Report'!$H$27:$H$500,"2015")</f>
        <v>0</v>
      </c>
      <c r="R172" s="295">
        <f>SUMIFS('7.  Persistence Report'!S$27:S$500,'7.  Persistence Report'!$D$27:$D$500,$B171,'7.  Persistence Report'!$J$27:$J$500,"Adjustment",'7.  Persistence Report'!$H$27:$H$500,"2015")</f>
        <v>0</v>
      </c>
      <c r="S172" s="295">
        <f>SUMIFS('7.  Persistence Report'!T$27:T$500,'7.  Persistence Report'!$D$27:$D$500,$B171,'7.  Persistence Report'!$J$27:$J$500,"Adjustment",'7.  Persistence Report'!$H$27:$H$500,"2015")</f>
        <v>0</v>
      </c>
      <c r="T172" s="295">
        <f>SUMIFS('7.  Persistence Report'!U$27:U$500,'7.  Persistence Report'!$D$27:$D$500,$B171,'7.  Persistence Report'!$J$27:$J$500,"Adjustment",'7.  Persistence Report'!$H$27:$H$500,"2015")</f>
        <v>0</v>
      </c>
      <c r="U172" s="295">
        <f>SUMIFS('7.  Persistence Report'!V$27:V$500,'7.  Persistence Report'!$D$27:$D$500,$B171,'7.  Persistence Report'!$J$27:$J$500,"Adjustment",'7.  Persistence Report'!$H$27:$H$500,"2015")</f>
        <v>0</v>
      </c>
      <c r="V172" s="295">
        <f>SUMIFS('7.  Persistence Report'!W$27:W$500,'7.  Persistence Report'!$D$27:$D$500,$B171,'7.  Persistence Report'!$J$27:$J$500,"Adjustment",'7.  Persistence Report'!$H$27:$H$500,"2015")</f>
        <v>0</v>
      </c>
      <c r="W172" s="295">
        <f>SUMIFS('7.  Persistence Report'!X$27:X$500,'7.  Persistence Report'!$D$27:$D$500,$B171,'7.  Persistence Report'!$J$27:$J$500,"Adjustment",'7.  Persistence Report'!$H$27:$H$500,"2015")</f>
        <v>0</v>
      </c>
      <c r="X172" s="295">
        <f>SUMIFS('7.  Persistence Report'!Y$27:Y$500,'7.  Persistence Report'!$D$27:$D$500,$B171,'7.  Persistence Report'!$J$27:$J$500,"Adjustment",'7.  Persistence Report'!$H$27:$H$500,"2015")</f>
        <v>0</v>
      </c>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5" outlineLevel="1">
      <c r="A174" s="522">
        <v>43</v>
      </c>
      <c r="B174" s="520" t="s">
        <v>135</v>
      </c>
      <c r="C174" s="291" t="s">
        <v>25</v>
      </c>
      <c r="D174" s="295">
        <f>SUMIFS('7.  Persistence Report'!AU$27:AU$500,'7.  Persistence Report'!$D$27:$D$500,$B174,'7.  Persistence Report'!$J$27:$J$500,"Current year savings",'7.  Persistence Report'!$H$27:$H$500,"2015")</f>
        <v>0</v>
      </c>
      <c r="E174" s="295">
        <f>SUMIFS('7.  Persistence Report'!AV$27:AV$500,'7.  Persistence Report'!$D$27:$D$500,$B174,'7.  Persistence Report'!$J$27:$J$500,"Current year savings",'7.  Persistence Report'!$H$27:$H$500,"2015")</f>
        <v>0</v>
      </c>
      <c r="F174" s="295">
        <f>SUMIFS('7.  Persistence Report'!AW$27:AW$500,'7.  Persistence Report'!$D$27:$D$500,$B174,'7.  Persistence Report'!$J$27:$J$500,"Current year savings",'7.  Persistence Report'!$H$27:$H$500,"2015")</f>
        <v>0</v>
      </c>
      <c r="G174" s="295">
        <f>SUMIFS('7.  Persistence Report'!AX$27:AX$500,'7.  Persistence Report'!$D$27:$D$500,$B174,'7.  Persistence Report'!$J$27:$J$500,"Current year savings",'7.  Persistence Report'!$H$27:$H$500,"2015")</f>
        <v>0</v>
      </c>
      <c r="H174" s="295">
        <f>SUMIFS('7.  Persistence Report'!AY$27:AY$500,'7.  Persistence Report'!$D$27:$D$500,$B174,'7.  Persistence Report'!$J$27:$J$500,"Current year savings",'7.  Persistence Report'!$H$27:$H$500,"2015")</f>
        <v>0</v>
      </c>
      <c r="I174" s="295">
        <f>SUMIFS('7.  Persistence Report'!AZ$27:AZ$500,'7.  Persistence Report'!$D$27:$D$500,$B174,'7.  Persistence Report'!$J$27:$J$500,"Current year savings",'7.  Persistence Report'!$H$27:$H$500,"2015")</f>
        <v>0</v>
      </c>
      <c r="J174" s="295">
        <f>SUMIFS('7.  Persistence Report'!BA$27:BA$500,'7.  Persistence Report'!$D$27:$D$500,$B174,'7.  Persistence Report'!$J$27:$J$500,"Current year savings",'7.  Persistence Report'!$H$27:$H$500,"2015")</f>
        <v>0</v>
      </c>
      <c r="K174" s="295">
        <f>SUMIFS('7.  Persistence Report'!BB$27:BB$500,'7.  Persistence Report'!$D$27:$D$500,$B174,'7.  Persistence Report'!$J$27:$J$500,"Current year savings",'7.  Persistence Report'!$H$27:$H$500,"2015")</f>
        <v>0</v>
      </c>
      <c r="L174" s="295">
        <f>SUMIFS('7.  Persistence Report'!BC$27:BC$500,'7.  Persistence Report'!$D$27:$D$500,$B174,'7.  Persistence Report'!$J$27:$J$500,"Current year savings",'7.  Persistence Report'!$H$27:$H$500,"2015")</f>
        <v>0</v>
      </c>
      <c r="M174" s="295">
        <f>SUMIFS('7.  Persistence Report'!BD$27:BD$500,'7.  Persistence Report'!$D$27:$D$500,$B174,'7.  Persistence Report'!$J$27:$J$500,"Current year savings",'7.  Persistence Report'!$H$27:$H$500,"2015")</f>
        <v>0</v>
      </c>
      <c r="N174" s="295">
        <v>12</v>
      </c>
      <c r="O174" s="295">
        <f>SUMIFS('7.  Persistence Report'!P$27:P$500,'7.  Persistence Report'!$D$27:$D$500,$B174,'7.  Persistence Report'!$J$27:$J$500,"Current year savings",'7.  Persistence Report'!$H$27:$H$500,"2015")</f>
        <v>0</v>
      </c>
      <c r="P174" s="295">
        <f>SUMIFS('7.  Persistence Report'!Q$27:Q$500,'7.  Persistence Report'!$D$27:$D$500,$B174,'7.  Persistence Report'!$J$27:$J$500,"Current year savings",'7.  Persistence Report'!$H$27:$H$500,"2015")</f>
        <v>0</v>
      </c>
      <c r="Q174" s="295">
        <f>SUMIFS('7.  Persistence Report'!R$27:R$500,'7.  Persistence Report'!$D$27:$D$500,$B174,'7.  Persistence Report'!$J$27:$J$500,"Current year savings",'7.  Persistence Report'!$H$27:$H$500,"2015")</f>
        <v>0</v>
      </c>
      <c r="R174" s="295">
        <f>SUMIFS('7.  Persistence Report'!S$27:S$500,'7.  Persistence Report'!$D$27:$D$500,$B174,'7.  Persistence Report'!$J$27:$J$500,"Current year savings",'7.  Persistence Report'!$H$27:$H$500,"2015")</f>
        <v>0</v>
      </c>
      <c r="S174" s="295">
        <f>SUMIFS('7.  Persistence Report'!T$27:T$500,'7.  Persistence Report'!$D$27:$D$500,$B174,'7.  Persistence Report'!$J$27:$J$500,"Current year savings",'7.  Persistence Report'!$H$27:$H$500,"2015")</f>
        <v>0</v>
      </c>
      <c r="T174" s="295">
        <f>SUMIFS('7.  Persistence Report'!U$27:U$500,'7.  Persistence Report'!$D$27:$D$500,$B174,'7.  Persistence Report'!$J$27:$J$500,"Current year savings",'7.  Persistence Report'!$H$27:$H$500,"2015")</f>
        <v>0</v>
      </c>
      <c r="U174" s="295">
        <f>SUMIFS('7.  Persistence Report'!V$27:V$500,'7.  Persistence Report'!$D$27:$D$500,$B174,'7.  Persistence Report'!$J$27:$J$500,"Current year savings",'7.  Persistence Report'!$H$27:$H$500,"2015")</f>
        <v>0</v>
      </c>
      <c r="V174" s="295">
        <f>SUMIFS('7.  Persistence Report'!W$27:W$500,'7.  Persistence Report'!$D$27:$D$500,$B174,'7.  Persistence Report'!$J$27:$J$500,"Current year savings",'7.  Persistence Report'!$H$27:$H$500,"2015")</f>
        <v>0</v>
      </c>
      <c r="W174" s="295">
        <f>SUMIFS('7.  Persistence Report'!X$27:X$500,'7.  Persistence Report'!$D$27:$D$500,$B174,'7.  Persistence Report'!$J$27:$J$500,"Current year savings",'7.  Persistence Report'!$H$27:$H$500,"2015")</f>
        <v>0</v>
      </c>
      <c r="X174" s="295">
        <f>SUMIFS('7.  Persistence Report'!Y$27:Y$500,'7.  Persistence Report'!$D$27:$D$500,$B174,'7.  Persistence Report'!$J$27:$J$500,"Current year savings",'7.  Persistence Report'!$H$27:$H$500,"2015")</f>
        <v>0</v>
      </c>
      <c r="Y174" s="426"/>
      <c r="Z174" s="410"/>
      <c r="AA174" s="410"/>
      <c r="AB174" s="410"/>
      <c r="AC174" s="410"/>
      <c r="AD174" s="410"/>
      <c r="AE174" s="410"/>
      <c r="AF174" s="415"/>
      <c r="AG174" s="415"/>
      <c r="AH174" s="415"/>
      <c r="AI174" s="415"/>
      <c r="AJ174" s="415"/>
      <c r="AK174" s="415"/>
      <c r="AL174" s="415"/>
      <c r="AM174" s="296">
        <f>SUM(Y174:AL174)</f>
        <v>0</v>
      </c>
    </row>
    <row r="175" spans="1:39" ht="15.5" outlineLevel="1">
      <c r="B175" s="294" t="s">
        <v>267</v>
      </c>
      <c r="C175" s="291" t="s">
        <v>163</v>
      </c>
      <c r="D175" s="295">
        <f>SUMIFS('7.  Persistence Report'!AU$27:AU$500,'7.  Persistence Report'!$D$27:$D$500,$B174,'7.  Persistence Report'!$J$27:$J$500,"Adjustment",'7.  Persistence Report'!$H$27:$H$500,"2015")</f>
        <v>0</v>
      </c>
      <c r="E175" s="295">
        <f>SUMIFS('7.  Persistence Report'!AV$27:AV$500,'7.  Persistence Report'!$D$27:$D$500,$B174,'7.  Persistence Report'!$J$27:$J$500,"Adjustment",'7.  Persistence Report'!$H$27:$H$500,"2015")</f>
        <v>0</v>
      </c>
      <c r="F175" s="295">
        <f>SUMIFS('7.  Persistence Report'!AW$27:AW$500,'7.  Persistence Report'!$D$27:$D$500,$B174,'7.  Persistence Report'!$J$27:$J$500,"Adjustment",'7.  Persistence Report'!$H$27:$H$500,"2015")</f>
        <v>0</v>
      </c>
      <c r="G175" s="295">
        <f>SUMIFS('7.  Persistence Report'!AX$27:AX$500,'7.  Persistence Report'!$D$27:$D$500,$B174,'7.  Persistence Report'!$J$27:$J$500,"Adjustment",'7.  Persistence Report'!$H$27:$H$500,"2015")</f>
        <v>0</v>
      </c>
      <c r="H175" s="295">
        <f>SUMIFS('7.  Persistence Report'!AY$27:AY$500,'7.  Persistence Report'!$D$27:$D$500,$B174,'7.  Persistence Report'!$J$27:$J$500,"Adjustment",'7.  Persistence Report'!$H$27:$H$500,"2015")</f>
        <v>0</v>
      </c>
      <c r="I175" s="295">
        <f>SUMIFS('7.  Persistence Report'!AZ$27:AZ$500,'7.  Persistence Report'!$D$27:$D$500,$B174,'7.  Persistence Report'!$J$27:$J$500,"Adjustment",'7.  Persistence Report'!$H$27:$H$500,"2015")</f>
        <v>0</v>
      </c>
      <c r="J175" s="295">
        <f>SUMIFS('7.  Persistence Report'!BA$27:BA$500,'7.  Persistence Report'!$D$27:$D$500,$B174,'7.  Persistence Report'!$J$27:$J$500,"Adjustment",'7.  Persistence Report'!$H$27:$H$500,"2015")</f>
        <v>0</v>
      </c>
      <c r="K175" s="295">
        <f>SUMIFS('7.  Persistence Report'!BB$27:BB$500,'7.  Persistence Report'!$D$27:$D$500,$B174,'7.  Persistence Report'!$J$27:$J$500,"Adjustment",'7.  Persistence Report'!$H$27:$H$500,"2015")</f>
        <v>0</v>
      </c>
      <c r="L175" s="295">
        <f>SUMIFS('7.  Persistence Report'!BC$27:BC$500,'7.  Persistence Report'!$D$27:$D$500,$B174,'7.  Persistence Report'!$J$27:$J$500,"Adjustment",'7.  Persistence Report'!$H$27:$H$500,"2015")</f>
        <v>0</v>
      </c>
      <c r="M175" s="295">
        <f>SUMIFS('7.  Persistence Report'!BD$27:BD$500,'7.  Persistence Report'!$D$27:$D$500,$B174,'7.  Persistence Report'!$J$27:$J$500,"Adjustment",'7.  Persistence Report'!$H$27:$H$500,"2015")</f>
        <v>0</v>
      </c>
      <c r="N175" s="295">
        <f>N174</f>
        <v>12</v>
      </c>
      <c r="O175" s="295">
        <f>SUMIFS('7.  Persistence Report'!P$27:P$500,'7.  Persistence Report'!$D$27:$D$500,$B174,'7.  Persistence Report'!$J$27:$J$500,"Adjustment",'7.  Persistence Report'!$H$27:$H$500,"2015")</f>
        <v>0</v>
      </c>
      <c r="P175" s="295">
        <f>SUMIFS('7.  Persistence Report'!Q$27:Q$500,'7.  Persistence Report'!$D$27:$D$500,$B174,'7.  Persistence Report'!$J$27:$J$500,"Adjustment",'7.  Persistence Report'!$H$27:$H$500,"2015")</f>
        <v>0</v>
      </c>
      <c r="Q175" s="295">
        <f>SUMIFS('7.  Persistence Report'!R$27:R$500,'7.  Persistence Report'!$D$27:$D$500,$B174,'7.  Persistence Report'!$J$27:$J$500,"Adjustment",'7.  Persistence Report'!$H$27:$H$500,"2015")</f>
        <v>0</v>
      </c>
      <c r="R175" s="295">
        <f>SUMIFS('7.  Persistence Report'!S$27:S$500,'7.  Persistence Report'!$D$27:$D$500,$B174,'7.  Persistence Report'!$J$27:$J$500,"Adjustment",'7.  Persistence Report'!$H$27:$H$500,"2015")</f>
        <v>0</v>
      </c>
      <c r="S175" s="295">
        <f>SUMIFS('7.  Persistence Report'!T$27:T$500,'7.  Persistence Report'!$D$27:$D$500,$B174,'7.  Persistence Report'!$J$27:$J$500,"Adjustment",'7.  Persistence Report'!$H$27:$H$500,"2015")</f>
        <v>0</v>
      </c>
      <c r="T175" s="295">
        <f>SUMIFS('7.  Persistence Report'!U$27:U$500,'7.  Persistence Report'!$D$27:$D$500,$B174,'7.  Persistence Report'!$J$27:$J$500,"Adjustment",'7.  Persistence Report'!$H$27:$H$500,"2015")</f>
        <v>0</v>
      </c>
      <c r="U175" s="295">
        <f>SUMIFS('7.  Persistence Report'!V$27:V$500,'7.  Persistence Report'!$D$27:$D$500,$B174,'7.  Persistence Report'!$J$27:$J$500,"Adjustment",'7.  Persistence Report'!$H$27:$H$500,"2015")</f>
        <v>0</v>
      </c>
      <c r="V175" s="295">
        <f>SUMIFS('7.  Persistence Report'!W$27:W$500,'7.  Persistence Report'!$D$27:$D$500,$B174,'7.  Persistence Report'!$J$27:$J$500,"Adjustment",'7.  Persistence Report'!$H$27:$H$500,"2015")</f>
        <v>0</v>
      </c>
      <c r="W175" s="295">
        <f>SUMIFS('7.  Persistence Report'!X$27:X$500,'7.  Persistence Report'!$D$27:$D$500,$B174,'7.  Persistence Report'!$J$27:$J$500,"Adjustment",'7.  Persistence Report'!$H$27:$H$500,"2015")</f>
        <v>0</v>
      </c>
      <c r="X175" s="295">
        <f>SUMIFS('7.  Persistence Report'!Y$27:Y$500,'7.  Persistence Report'!$D$27:$D$500,$B174,'7.  Persistence Report'!$J$27:$J$500,"Adjustment",'7.  Persistence Report'!$H$27:$H$500,"2015")</f>
        <v>0</v>
      </c>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6.5" outlineLevel="1">
      <c r="A177" s="522">
        <v>44</v>
      </c>
      <c r="B177" s="520" t="s">
        <v>136</v>
      </c>
      <c r="C177" s="291" t="s">
        <v>25</v>
      </c>
      <c r="D177" s="295">
        <f>SUMIFS('7.  Persistence Report'!AU$27:AU$500,'7.  Persistence Report'!$D$27:$D$500,$B177,'7.  Persistence Report'!$J$27:$J$500,"Current year savings",'7.  Persistence Report'!$H$27:$H$500,"2015")</f>
        <v>0</v>
      </c>
      <c r="E177" s="295">
        <f>SUMIFS('7.  Persistence Report'!AV$27:AV$500,'7.  Persistence Report'!$D$27:$D$500,$B177,'7.  Persistence Report'!$J$27:$J$500,"Current year savings",'7.  Persistence Report'!$H$27:$H$500,"2015")</f>
        <v>0</v>
      </c>
      <c r="F177" s="295">
        <f>SUMIFS('7.  Persistence Report'!AW$27:AW$500,'7.  Persistence Report'!$D$27:$D$500,$B177,'7.  Persistence Report'!$J$27:$J$500,"Current year savings",'7.  Persistence Report'!$H$27:$H$500,"2015")</f>
        <v>0</v>
      </c>
      <c r="G177" s="295">
        <f>SUMIFS('7.  Persistence Report'!AX$27:AX$500,'7.  Persistence Report'!$D$27:$D$500,$B177,'7.  Persistence Report'!$J$27:$J$500,"Current year savings",'7.  Persistence Report'!$H$27:$H$500,"2015")</f>
        <v>0</v>
      </c>
      <c r="H177" s="295">
        <f>SUMIFS('7.  Persistence Report'!AY$27:AY$500,'7.  Persistence Report'!$D$27:$D$500,$B177,'7.  Persistence Report'!$J$27:$J$500,"Current year savings",'7.  Persistence Report'!$H$27:$H$500,"2015")</f>
        <v>0</v>
      </c>
      <c r="I177" s="295">
        <f>SUMIFS('7.  Persistence Report'!AZ$27:AZ$500,'7.  Persistence Report'!$D$27:$D$500,$B177,'7.  Persistence Report'!$J$27:$J$500,"Current year savings",'7.  Persistence Report'!$H$27:$H$500,"2015")</f>
        <v>0</v>
      </c>
      <c r="J177" s="295">
        <f>SUMIFS('7.  Persistence Report'!BA$27:BA$500,'7.  Persistence Report'!$D$27:$D$500,$B177,'7.  Persistence Report'!$J$27:$J$500,"Current year savings",'7.  Persistence Report'!$H$27:$H$500,"2015")</f>
        <v>0</v>
      </c>
      <c r="K177" s="295">
        <f>SUMIFS('7.  Persistence Report'!BB$27:BB$500,'7.  Persistence Report'!$D$27:$D$500,$B177,'7.  Persistence Report'!$J$27:$J$500,"Current year savings",'7.  Persistence Report'!$H$27:$H$500,"2015")</f>
        <v>0</v>
      </c>
      <c r="L177" s="295">
        <f>SUMIFS('7.  Persistence Report'!BC$27:BC$500,'7.  Persistence Report'!$D$27:$D$500,$B177,'7.  Persistence Report'!$J$27:$J$500,"Current year savings",'7.  Persistence Report'!$H$27:$H$500,"2015")</f>
        <v>0</v>
      </c>
      <c r="M177" s="295">
        <f>SUMIFS('7.  Persistence Report'!BD$27:BD$500,'7.  Persistence Report'!$D$27:$D$500,$B177,'7.  Persistence Report'!$J$27:$J$500,"Current year savings",'7.  Persistence Report'!$H$27:$H$500,"2015")</f>
        <v>0</v>
      </c>
      <c r="N177" s="295">
        <v>12</v>
      </c>
      <c r="O177" s="295">
        <f>SUMIFS('7.  Persistence Report'!P$27:P$500,'7.  Persistence Report'!$D$27:$D$500,$B177,'7.  Persistence Report'!$J$27:$J$500,"Current year savings",'7.  Persistence Report'!$H$27:$H$500,"2015")</f>
        <v>0</v>
      </c>
      <c r="P177" s="295">
        <f>SUMIFS('7.  Persistence Report'!Q$27:Q$500,'7.  Persistence Report'!$D$27:$D$500,$B177,'7.  Persistence Report'!$J$27:$J$500,"Current year savings",'7.  Persistence Report'!$H$27:$H$500,"2015")</f>
        <v>0</v>
      </c>
      <c r="Q177" s="295">
        <f>SUMIFS('7.  Persistence Report'!R$27:R$500,'7.  Persistence Report'!$D$27:$D$500,$B177,'7.  Persistence Report'!$J$27:$J$500,"Current year savings",'7.  Persistence Report'!$H$27:$H$500,"2015")</f>
        <v>0</v>
      </c>
      <c r="R177" s="295">
        <f>SUMIFS('7.  Persistence Report'!S$27:S$500,'7.  Persistence Report'!$D$27:$D$500,$B177,'7.  Persistence Report'!$J$27:$J$500,"Current year savings",'7.  Persistence Report'!$H$27:$H$500,"2015")</f>
        <v>0</v>
      </c>
      <c r="S177" s="295">
        <f>SUMIFS('7.  Persistence Report'!T$27:T$500,'7.  Persistence Report'!$D$27:$D$500,$B177,'7.  Persistence Report'!$J$27:$J$500,"Current year savings",'7.  Persistence Report'!$H$27:$H$500,"2015")</f>
        <v>0</v>
      </c>
      <c r="T177" s="295">
        <f>SUMIFS('7.  Persistence Report'!U$27:U$500,'7.  Persistence Report'!$D$27:$D$500,$B177,'7.  Persistence Report'!$J$27:$J$500,"Current year savings",'7.  Persistence Report'!$H$27:$H$500,"2015")</f>
        <v>0</v>
      </c>
      <c r="U177" s="295">
        <f>SUMIFS('7.  Persistence Report'!V$27:V$500,'7.  Persistence Report'!$D$27:$D$500,$B177,'7.  Persistence Report'!$J$27:$J$500,"Current year savings",'7.  Persistence Report'!$H$27:$H$500,"2015")</f>
        <v>0</v>
      </c>
      <c r="V177" s="295">
        <f>SUMIFS('7.  Persistence Report'!W$27:W$500,'7.  Persistence Report'!$D$27:$D$500,$B177,'7.  Persistence Report'!$J$27:$J$500,"Current year savings",'7.  Persistence Report'!$H$27:$H$500,"2015")</f>
        <v>0</v>
      </c>
      <c r="W177" s="295">
        <f>SUMIFS('7.  Persistence Report'!X$27:X$500,'7.  Persistence Report'!$D$27:$D$500,$B177,'7.  Persistence Report'!$J$27:$J$500,"Current year savings",'7.  Persistence Report'!$H$27:$H$500,"2015")</f>
        <v>0</v>
      </c>
      <c r="X177" s="295">
        <f>SUMIFS('7.  Persistence Report'!Y$27:Y$500,'7.  Persistence Report'!$D$27:$D$500,$B177,'7.  Persistence Report'!$J$27:$J$500,"Current year savings",'7.  Persistence Report'!$H$27:$H$500,"2015")</f>
        <v>0</v>
      </c>
      <c r="Y177" s="426"/>
      <c r="Z177" s="410"/>
      <c r="AA177" s="410"/>
      <c r="AB177" s="410"/>
      <c r="AC177" s="410"/>
      <c r="AD177" s="410"/>
      <c r="AE177" s="410"/>
      <c r="AF177" s="415"/>
      <c r="AG177" s="415"/>
      <c r="AH177" s="415"/>
      <c r="AI177" s="415"/>
      <c r="AJ177" s="415"/>
      <c r="AK177" s="415"/>
      <c r="AL177" s="415"/>
      <c r="AM177" s="296">
        <f>SUM(Y177:AL177)</f>
        <v>0</v>
      </c>
    </row>
    <row r="178" spans="1:39" ht="15.5" outlineLevel="1">
      <c r="B178" s="294" t="s">
        <v>267</v>
      </c>
      <c r="C178" s="291" t="s">
        <v>163</v>
      </c>
      <c r="D178" s="295">
        <f>SUMIFS('7.  Persistence Report'!AU$27:AU$500,'7.  Persistence Report'!$D$27:$D$500,$B177,'7.  Persistence Report'!$J$27:$J$500,"Adjustment",'7.  Persistence Report'!$H$27:$H$500,"2015")</f>
        <v>0</v>
      </c>
      <c r="E178" s="295">
        <f>SUMIFS('7.  Persistence Report'!AV$27:AV$500,'7.  Persistence Report'!$D$27:$D$500,$B177,'7.  Persistence Report'!$J$27:$J$500,"Adjustment",'7.  Persistence Report'!$H$27:$H$500,"2015")</f>
        <v>0</v>
      </c>
      <c r="F178" s="295">
        <f>SUMIFS('7.  Persistence Report'!AW$27:AW$500,'7.  Persistence Report'!$D$27:$D$500,$B177,'7.  Persistence Report'!$J$27:$J$500,"Adjustment",'7.  Persistence Report'!$H$27:$H$500,"2015")</f>
        <v>0</v>
      </c>
      <c r="G178" s="295">
        <f>SUMIFS('7.  Persistence Report'!AX$27:AX$500,'7.  Persistence Report'!$D$27:$D$500,$B177,'7.  Persistence Report'!$J$27:$J$500,"Adjustment",'7.  Persistence Report'!$H$27:$H$500,"2015")</f>
        <v>0</v>
      </c>
      <c r="H178" s="295">
        <f>SUMIFS('7.  Persistence Report'!AY$27:AY$500,'7.  Persistence Report'!$D$27:$D$500,$B177,'7.  Persistence Report'!$J$27:$J$500,"Adjustment",'7.  Persistence Report'!$H$27:$H$500,"2015")</f>
        <v>0</v>
      </c>
      <c r="I178" s="295">
        <f>SUMIFS('7.  Persistence Report'!AZ$27:AZ$500,'7.  Persistence Report'!$D$27:$D$500,$B177,'7.  Persistence Report'!$J$27:$J$500,"Adjustment",'7.  Persistence Report'!$H$27:$H$500,"2015")</f>
        <v>0</v>
      </c>
      <c r="J178" s="295">
        <f>SUMIFS('7.  Persistence Report'!BA$27:BA$500,'7.  Persistence Report'!$D$27:$D$500,$B177,'7.  Persistence Report'!$J$27:$J$500,"Adjustment",'7.  Persistence Report'!$H$27:$H$500,"2015")</f>
        <v>0</v>
      </c>
      <c r="K178" s="295">
        <f>SUMIFS('7.  Persistence Report'!BB$27:BB$500,'7.  Persistence Report'!$D$27:$D$500,$B177,'7.  Persistence Report'!$J$27:$J$500,"Adjustment",'7.  Persistence Report'!$H$27:$H$500,"2015")</f>
        <v>0</v>
      </c>
      <c r="L178" s="295">
        <f>SUMIFS('7.  Persistence Report'!BC$27:BC$500,'7.  Persistence Report'!$D$27:$D$500,$B177,'7.  Persistence Report'!$J$27:$J$500,"Adjustment",'7.  Persistence Report'!$H$27:$H$500,"2015")</f>
        <v>0</v>
      </c>
      <c r="M178" s="295">
        <f>SUMIFS('7.  Persistence Report'!BD$27:BD$500,'7.  Persistence Report'!$D$27:$D$500,$B177,'7.  Persistence Report'!$J$27:$J$500,"Adjustment",'7.  Persistence Report'!$H$27:$H$500,"2015")</f>
        <v>0</v>
      </c>
      <c r="N178" s="295">
        <f>N177</f>
        <v>12</v>
      </c>
      <c r="O178" s="295">
        <f>SUMIFS('7.  Persistence Report'!P$27:P$500,'7.  Persistence Report'!$D$27:$D$500,$B177,'7.  Persistence Report'!$J$27:$J$500,"Adjustment",'7.  Persistence Report'!$H$27:$H$500,"2015")</f>
        <v>0</v>
      </c>
      <c r="P178" s="295">
        <f>SUMIFS('7.  Persistence Report'!Q$27:Q$500,'7.  Persistence Report'!$D$27:$D$500,$B177,'7.  Persistence Report'!$J$27:$J$500,"Adjustment",'7.  Persistence Report'!$H$27:$H$500,"2015")</f>
        <v>0</v>
      </c>
      <c r="Q178" s="295">
        <f>SUMIFS('7.  Persistence Report'!R$27:R$500,'7.  Persistence Report'!$D$27:$D$500,$B177,'7.  Persistence Report'!$J$27:$J$500,"Adjustment",'7.  Persistence Report'!$H$27:$H$500,"2015")</f>
        <v>0</v>
      </c>
      <c r="R178" s="295">
        <f>SUMIFS('7.  Persistence Report'!S$27:S$500,'7.  Persistence Report'!$D$27:$D$500,$B177,'7.  Persistence Report'!$J$27:$J$500,"Adjustment",'7.  Persistence Report'!$H$27:$H$500,"2015")</f>
        <v>0</v>
      </c>
      <c r="S178" s="295">
        <f>SUMIFS('7.  Persistence Report'!T$27:T$500,'7.  Persistence Report'!$D$27:$D$500,$B177,'7.  Persistence Report'!$J$27:$J$500,"Adjustment",'7.  Persistence Report'!$H$27:$H$500,"2015")</f>
        <v>0</v>
      </c>
      <c r="T178" s="295">
        <f>SUMIFS('7.  Persistence Report'!U$27:U$500,'7.  Persistence Report'!$D$27:$D$500,$B177,'7.  Persistence Report'!$J$27:$J$500,"Adjustment",'7.  Persistence Report'!$H$27:$H$500,"2015")</f>
        <v>0</v>
      </c>
      <c r="U178" s="295">
        <f>SUMIFS('7.  Persistence Report'!V$27:V$500,'7.  Persistence Report'!$D$27:$D$500,$B177,'7.  Persistence Report'!$J$27:$J$500,"Adjustment",'7.  Persistence Report'!$H$27:$H$500,"2015")</f>
        <v>0</v>
      </c>
      <c r="V178" s="295">
        <f>SUMIFS('7.  Persistence Report'!W$27:W$500,'7.  Persistence Report'!$D$27:$D$500,$B177,'7.  Persistence Report'!$J$27:$J$500,"Adjustment",'7.  Persistence Report'!$H$27:$H$500,"2015")</f>
        <v>0</v>
      </c>
      <c r="W178" s="295">
        <f>SUMIFS('7.  Persistence Report'!X$27:X$500,'7.  Persistence Report'!$D$27:$D$500,$B177,'7.  Persistence Report'!$J$27:$J$500,"Adjustment",'7.  Persistence Report'!$H$27:$H$500,"2015")</f>
        <v>0</v>
      </c>
      <c r="X178" s="295">
        <f>SUMIFS('7.  Persistence Report'!Y$27:Y$500,'7.  Persistence Report'!$D$27:$D$500,$B177,'7.  Persistence Report'!$J$27:$J$500,"Adjustment",'7.  Persistence Report'!$H$27:$H$500,"2015")</f>
        <v>0</v>
      </c>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1" outlineLevel="1">
      <c r="A180" s="522">
        <v>45</v>
      </c>
      <c r="B180" s="520" t="s">
        <v>137</v>
      </c>
      <c r="C180" s="291" t="s">
        <v>25</v>
      </c>
      <c r="D180" s="295">
        <f>SUMIFS('7.  Persistence Report'!AU$27:AU$500,'7.  Persistence Report'!$D$27:$D$500,$B180,'7.  Persistence Report'!$J$27:$J$500,"Current year savings",'7.  Persistence Report'!$H$27:$H$500,"2015")</f>
        <v>0</v>
      </c>
      <c r="E180" s="295">
        <f>SUMIFS('7.  Persistence Report'!AV$27:AV$500,'7.  Persistence Report'!$D$27:$D$500,$B180,'7.  Persistence Report'!$J$27:$J$500,"Current year savings",'7.  Persistence Report'!$H$27:$H$500,"2015")</f>
        <v>0</v>
      </c>
      <c r="F180" s="295">
        <f>SUMIFS('7.  Persistence Report'!AW$27:AW$500,'7.  Persistence Report'!$D$27:$D$500,$B180,'7.  Persistence Report'!$J$27:$J$500,"Current year savings",'7.  Persistence Report'!$H$27:$H$500,"2015")</f>
        <v>0</v>
      </c>
      <c r="G180" s="295">
        <f>SUMIFS('7.  Persistence Report'!AX$27:AX$500,'7.  Persistence Report'!$D$27:$D$500,$B180,'7.  Persistence Report'!$J$27:$J$500,"Current year savings",'7.  Persistence Report'!$H$27:$H$500,"2015")</f>
        <v>0</v>
      </c>
      <c r="H180" s="295">
        <f>SUMIFS('7.  Persistence Report'!AY$27:AY$500,'7.  Persistence Report'!$D$27:$D$500,$B180,'7.  Persistence Report'!$J$27:$J$500,"Current year savings",'7.  Persistence Report'!$H$27:$H$500,"2015")</f>
        <v>0</v>
      </c>
      <c r="I180" s="295">
        <f>SUMIFS('7.  Persistence Report'!AZ$27:AZ$500,'7.  Persistence Report'!$D$27:$D$500,$B180,'7.  Persistence Report'!$J$27:$J$500,"Current year savings",'7.  Persistence Report'!$H$27:$H$500,"2015")</f>
        <v>0</v>
      </c>
      <c r="J180" s="295">
        <f>SUMIFS('7.  Persistence Report'!BA$27:BA$500,'7.  Persistence Report'!$D$27:$D$500,$B180,'7.  Persistence Report'!$J$27:$J$500,"Current year savings",'7.  Persistence Report'!$H$27:$H$500,"2015")</f>
        <v>0</v>
      </c>
      <c r="K180" s="295">
        <f>SUMIFS('7.  Persistence Report'!BB$27:BB$500,'7.  Persistence Report'!$D$27:$D$500,$B180,'7.  Persistence Report'!$J$27:$J$500,"Current year savings",'7.  Persistence Report'!$H$27:$H$500,"2015")</f>
        <v>0</v>
      </c>
      <c r="L180" s="295">
        <f>SUMIFS('7.  Persistence Report'!BC$27:BC$500,'7.  Persistence Report'!$D$27:$D$500,$B180,'7.  Persistence Report'!$J$27:$J$500,"Current year savings",'7.  Persistence Report'!$H$27:$H$500,"2015")</f>
        <v>0</v>
      </c>
      <c r="M180" s="295">
        <f>SUMIFS('7.  Persistence Report'!BD$27:BD$500,'7.  Persistence Report'!$D$27:$D$500,$B180,'7.  Persistence Report'!$J$27:$J$500,"Current year savings",'7.  Persistence Report'!$H$27:$H$500,"2015")</f>
        <v>0</v>
      </c>
      <c r="N180" s="295">
        <v>12</v>
      </c>
      <c r="O180" s="295">
        <f>SUMIFS('7.  Persistence Report'!P$27:P$500,'7.  Persistence Report'!$D$27:$D$500,$B180,'7.  Persistence Report'!$J$27:$J$500,"Current year savings",'7.  Persistence Report'!$H$27:$H$500,"2015")</f>
        <v>0</v>
      </c>
      <c r="P180" s="295">
        <f>SUMIFS('7.  Persistence Report'!Q$27:Q$500,'7.  Persistence Report'!$D$27:$D$500,$B180,'7.  Persistence Report'!$J$27:$J$500,"Current year savings",'7.  Persistence Report'!$H$27:$H$500,"2015")</f>
        <v>0</v>
      </c>
      <c r="Q180" s="295">
        <f>SUMIFS('7.  Persistence Report'!R$27:R$500,'7.  Persistence Report'!$D$27:$D$500,$B180,'7.  Persistence Report'!$J$27:$J$500,"Current year savings",'7.  Persistence Report'!$H$27:$H$500,"2015")</f>
        <v>0</v>
      </c>
      <c r="R180" s="295">
        <f>SUMIFS('7.  Persistence Report'!S$27:S$500,'7.  Persistence Report'!$D$27:$D$500,$B180,'7.  Persistence Report'!$J$27:$J$500,"Current year savings",'7.  Persistence Report'!$H$27:$H$500,"2015")</f>
        <v>0</v>
      </c>
      <c r="S180" s="295">
        <f>SUMIFS('7.  Persistence Report'!T$27:T$500,'7.  Persistence Report'!$D$27:$D$500,$B180,'7.  Persistence Report'!$J$27:$J$500,"Current year savings",'7.  Persistence Report'!$H$27:$H$500,"2015")</f>
        <v>0</v>
      </c>
      <c r="T180" s="295">
        <f>SUMIFS('7.  Persistence Report'!U$27:U$500,'7.  Persistence Report'!$D$27:$D$500,$B180,'7.  Persistence Report'!$J$27:$J$500,"Current year savings",'7.  Persistence Report'!$H$27:$H$500,"2015")</f>
        <v>0</v>
      </c>
      <c r="U180" s="295">
        <f>SUMIFS('7.  Persistence Report'!V$27:V$500,'7.  Persistence Report'!$D$27:$D$500,$B180,'7.  Persistence Report'!$J$27:$J$500,"Current year savings",'7.  Persistence Report'!$H$27:$H$500,"2015")</f>
        <v>0</v>
      </c>
      <c r="V180" s="295">
        <f>SUMIFS('7.  Persistence Report'!W$27:W$500,'7.  Persistence Report'!$D$27:$D$500,$B180,'7.  Persistence Report'!$J$27:$J$500,"Current year savings",'7.  Persistence Report'!$H$27:$H$500,"2015")</f>
        <v>0</v>
      </c>
      <c r="W180" s="295">
        <f>SUMIFS('7.  Persistence Report'!X$27:X$500,'7.  Persistence Report'!$D$27:$D$500,$B180,'7.  Persistence Report'!$J$27:$J$500,"Current year savings",'7.  Persistence Report'!$H$27:$H$500,"2015")</f>
        <v>0</v>
      </c>
      <c r="X180" s="295">
        <f>SUMIFS('7.  Persistence Report'!Y$27:Y$500,'7.  Persistence Report'!$D$27:$D$500,$B180,'7.  Persistence Report'!$J$27:$J$500,"Current year savings",'7.  Persistence Report'!$H$27:$H$500,"2015")</f>
        <v>0</v>
      </c>
      <c r="Y180" s="426"/>
      <c r="Z180" s="410"/>
      <c r="AA180" s="410"/>
      <c r="AB180" s="410"/>
      <c r="AC180" s="410"/>
      <c r="AD180" s="410"/>
      <c r="AE180" s="410"/>
      <c r="AF180" s="415"/>
      <c r="AG180" s="415"/>
      <c r="AH180" s="415"/>
      <c r="AI180" s="415"/>
      <c r="AJ180" s="415"/>
      <c r="AK180" s="415"/>
      <c r="AL180" s="415"/>
      <c r="AM180" s="296">
        <f>SUM(Y180:AL180)</f>
        <v>0</v>
      </c>
    </row>
    <row r="181" spans="1:39" ht="15.5" outlineLevel="1">
      <c r="B181" s="294" t="s">
        <v>267</v>
      </c>
      <c r="C181" s="291" t="s">
        <v>163</v>
      </c>
      <c r="D181" s="295">
        <f>SUMIFS('7.  Persistence Report'!AU$27:AU$500,'7.  Persistence Report'!$D$27:$D$500,$B180,'7.  Persistence Report'!$J$27:$J$500,"Adjustment",'7.  Persistence Report'!$H$27:$H$500,"2015")</f>
        <v>0</v>
      </c>
      <c r="E181" s="295">
        <f>SUMIFS('7.  Persistence Report'!AV$27:AV$500,'7.  Persistence Report'!$D$27:$D$500,$B180,'7.  Persistence Report'!$J$27:$J$500,"Adjustment",'7.  Persistence Report'!$H$27:$H$500,"2015")</f>
        <v>0</v>
      </c>
      <c r="F181" s="295">
        <f>SUMIFS('7.  Persistence Report'!AW$27:AW$500,'7.  Persistence Report'!$D$27:$D$500,$B180,'7.  Persistence Report'!$J$27:$J$500,"Adjustment",'7.  Persistence Report'!$H$27:$H$500,"2015")</f>
        <v>0</v>
      </c>
      <c r="G181" s="295">
        <f>SUMIFS('7.  Persistence Report'!AX$27:AX$500,'7.  Persistence Report'!$D$27:$D$500,$B180,'7.  Persistence Report'!$J$27:$J$500,"Adjustment",'7.  Persistence Report'!$H$27:$H$500,"2015")</f>
        <v>0</v>
      </c>
      <c r="H181" s="295">
        <f>SUMIFS('7.  Persistence Report'!AY$27:AY$500,'7.  Persistence Report'!$D$27:$D$500,$B180,'7.  Persistence Report'!$J$27:$J$500,"Adjustment",'7.  Persistence Report'!$H$27:$H$500,"2015")</f>
        <v>0</v>
      </c>
      <c r="I181" s="295">
        <f>SUMIFS('7.  Persistence Report'!AZ$27:AZ$500,'7.  Persistence Report'!$D$27:$D$500,$B180,'7.  Persistence Report'!$J$27:$J$500,"Adjustment",'7.  Persistence Report'!$H$27:$H$500,"2015")</f>
        <v>0</v>
      </c>
      <c r="J181" s="295">
        <f>SUMIFS('7.  Persistence Report'!BA$27:BA$500,'7.  Persistence Report'!$D$27:$D$500,$B180,'7.  Persistence Report'!$J$27:$J$500,"Adjustment",'7.  Persistence Report'!$H$27:$H$500,"2015")</f>
        <v>0</v>
      </c>
      <c r="K181" s="295">
        <f>SUMIFS('7.  Persistence Report'!BB$27:BB$500,'7.  Persistence Report'!$D$27:$D$500,$B180,'7.  Persistence Report'!$J$27:$J$500,"Adjustment",'7.  Persistence Report'!$H$27:$H$500,"2015")</f>
        <v>0</v>
      </c>
      <c r="L181" s="295">
        <f>SUMIFS('7.  Persistence Report'!BC$27:BC$500,'7.  Persistence Report'!$D$27:$D$500,$B180,'7.  Persistence Report'!$J$27:$J$500,"Adjustment",'7.  Persistence Report'!$H$27:$H$500,"2015")</f>
        <v>0</v>
      </c>
      <c r="M181" s="295">
        <f>SUMIFS('7.  Persistence Report'!BD$27:BD$500,'7.  Persistence Report'!$D$27:$D$500,$B180,'7.  Persistence Report'!$J$27:$J$500,"Adjustment",'7.  Persistence Report'!$H$27:$H$500,"2015")</f>
        <v>0</v>
      </c>
      <c r="N181" s="295">
        <f>N180</f>
        <v>12</v>
      </c>
      <c r="O181" s="295">
        <f>SUMIFS('7.  Persistence Report'!P$27:P$500,'7.  Persistence Report'!$D$27:$D$500,$B180,'7.  Persistence Report'!$J$27:$J$500,"Adjustment",'7.  Persistence Report'!$H$27:$H$500,"2015")</f>
        <v>0</v>
      </c>
      <c r="P181" s="295">
        <f>SUMIFS('7.  Persistence Report'!Q$27:Q$500,'7.  Persistence Report'!$D$27:$D$500,$B180,'7.  Persistence Report'!$J$27:$J$500,"Adjustment",'7.  Persistence Report'!$H$27:$H$500,"2015")</f>
        <v>0</v>
      </c>
      <c r="Q181" s="295">
        <f>SUMIFS('7.  Persistence Report'!R$27:R$500,'7.  Persistence Report'!$D$27:$D$500,$B180,'7.  Persistence Report'!$J$27:$J$500,"Adjustment",'7.  Persistence Report'!$H$27:$H$500,"2015")</f>
        <v>0</v>
      </c>
      <c r="R181" s="295">
        <f>SUMIFS('7.  Persistence Report'!S$27:S$500,'7.  Persistence Report'!$D$27:$D$500,$B180,'7.  Persistence Report'!$J$27:$J$500,"Adjustment",'7.  Persistence Report'!$H$27:$H$500,"2015")</f>
        <v>0</v>
      </c>
      <c r="S181" s="295">
        <f>SUMIFS('7.  Persistence Report'!T$27:T$500,'7.  Persistence Report'!$D$27:$D$500,$B180,'7.  Persistence Report'!$J$27:$J$500,"Adjustment",'7.  Persistence Report'!$H$27:$H$500,"2015")</f>
        <v>0</v>
      </c>
      <c r="T181" s="295">
        <f>SUMIFS('7.  Persistence Report'!U$27:U$500,'7.  Persistence Report'!$D$27:$D$500,$B180,'7.  Persistence Report'!$J$27:$J$500,"Adjustment",'7.  Persistence Report'!$H$27:$H$500,"2015")</f>
        <v>0</v>
      </c>
      <c r="U181" s="295">
        <f>SUMIFS('7.  Persistence Report'!V$27:V$500,'7.  Persistence Report'!$D$27:$D$500,$B180,'7.  Persistence Report'!$J$27:$J$500,"Adjustment",'7.  Persistence Report'!$H$27:$H$500,"2015")</f>
        <v>0</v>
      </c>
      <c r="V181" s="295">
        <f>SUMIFS('7.  Persistence Report'!W$27:W$500,'7.  Persistence Report'!$D$27:$D$500,$B180,'7.  Persistence Report'!$J$27:$J$500,"Adjustment",'7.  Persistence Report'!$H$27:$H$500,"2015")</f>
        <v>0</v>
      </c>
      <c r="W181" s="295">
        <f>SUMIFS('7.  Persistence Report'!X$27:X$500,'7.  Persistence Report'!$D$27:$D$500,$B180,'7.  Persistence Report'!$J$27:$J$500,"Adjustment",'7.  Persistence Report'!$H$27:$H$500,"2015")</f>
        <v>0</v>
      </c>
      <c r="X181" s="295">
        <f>SUMIFS('7.  Persistence Report'!Y$27:Y$500,'7.  Persistence Report'!$D$27:$D$500,$B180,'7.  Persistence Report'!$J$27:$J$500,"Adjustment",'7.  Persistence Report'!$H$27:$H$500,"2015")</f>
        <v>0</v>
      </c>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1" outlineLevel="1">
      <c r="A183" s="522">
        <v>46</v>
      </c>
      <c r="B183" s="520" t="s">
        <v>138</v>
      </c>
      <c r="C183" s="291" t="s">
        <v>25</v>
      </c>
      <c r="D183" s="295">
        <f>SUMIFS('7.  Persistence Report'!AU$27:AU$500,'7.  Persistence Report'!$D$27:$D$500,$B183,'7.  Persistence Report'!$J$27:$J$500,"Current year savings",'7.  Persistence Report'!$H$27:$H$500,"2015")</f>
        <v>0</v>
      </c>
      <c r="E183" s="295">
        <f>SUMIFS('7.  Persistence Report'!AV$27:AV$500,'7.  Persistence Report'!$D$27:$D$500,$B183,'7.  Persistence Report'!$J$27:$J$500,"Current year savings",'7.  Persistence Report'!$H$27:$H$500,"2015")</f>
        <v>0</v>
      </c>
      <c r="F183" s="295">
        <f>SUMIFS('7.  Persistence Report'!AW$27:AW$500,'7.  Persistence Report'!$D$27:$D$500,$B183,'7.  Persistence Report'!$J$27:$J$500,"Current year savings",'7.  Persistence Report'!$H$27:$H$500,"2015")</f>
        <v>0</v>
      </c>
      <c r="G183" s="295">
        <f>SUMIFS('7.  Persistence Report'!AX$27:AX$500,'7.  Persistence Report'!$D$27:$D$500,$B183,'7.  Persistence Report'!$J$27:$J$500,"Current year savings",'7.  Persistence Report'!$H$27:$H$500,"2015")</f>
        <v>0</v>
      </c>
      <c r="H183" s="295">
        <f>SUMIFS('7.  Persistence Report'!AY$27:AY$500,'7.  Persistence Report'!$D$27:$D$500,$B183,'7.  Persistence Report'!$J$27:$J$500,"Current year savings",'7.  Persistence Report'!$H$27:$H$500,"2015")</f>
        <v>0</v>
      </c>
      <c r="I183" s="295">
        <f>SUMIFS('7.  Persistence Report'!AZ$27:AZ$500,'7.  Persistence Report'!$D$27:$D$500,$B183,'7.  Persistence Report'!$J$27:$J$500,"Current year savings",'7.  Persistence Report'!$H$27:$H$500,"2015")</f>
        <v>0</v>
      </c>
      <c r="J183" s="295">
        <f>SUMIFS('7.  Persistence Report'!BA$27:BA$500,'7.  Persistence Report'!$D$27:$D$500,$B183,'7.  Persistence Report'!$J$27:$J$500,"Current year savings",'7.  Persistence Report'!$H$27:$H$500,"2015")</f>
        <v>0</v>
      </c>
      <c r="K183" s="295">
        <f>SUMIFS('7.  Persistence Report'!BB$27:BB$500,'7.  Persistence Report'!$D$27:$D$500,$B183,'7.  Persistence Report'!$J$27:$J$500,"Current year savings",'7.  Persistence Report'!$H$27:$H$500,"2015")</f>
        <v>0</v>
      </c>
      <c r="L183" s="295">
        <f>SUMIFS('7.  Persistence Report'!BC$27:BC$500,'7.  Persistence Report'!$D$27:$D$500,$B183,'7.  Persistence Report'!$J$27:$J$500,"Current year savings",'7.  Persistence Report'!$H$27:$H$500,"2015")</f>
        <v>0</v>
      </c>
      <c r="M183" s="295">
        <f>SUMIFS('7.  Persistence Report'!BD$27:BD$500,'7.  Persistence Report'!$D$27:$D$500,$B183,'7.  Persistence Report'!$J$27:$J$500,"Current year savings",'7.  Persistence Report'!$H$27:$H$500,"2015")</f>
        <v>0</v>
      </c>
      <c r="N183" s="295">
        <v>12</v>
      </c>
      <c r="O183" s="295">
        <f>SUMIFS('7.  Persistence Report'!P$27:P$500,'7.  Persistence Report'!$D$27:$D$500,$B183,'7.  Persistence Report'!$J$27:$J$500,"Current year savings",'7.  Persistence Report'!$H$27:$H$500,"2015")</f>
        <v>0</v>
      </c>
      <c r="P183" s="295">
        <f>SUMIFS('7.  Persistence Report'!Q$27:Q$500,'7.  Persistence Report'!$D$27:$D$500,$B183,'7.  Persistence Report'!$J$27:$J$500,"Current year savings",'7.  Persistence Report'!$H$27:$H$500,"2015")</f>
        <v>0</v>
      </c>
      <c r="Q183" s="295">
        <f>SUMIFS('7.  Persistence Report'!R$27:R$500,'7.  Persistence Report'!$D$27:$D$500,$B183,'7.  Persistence Report'!$J$27:$J$500,"Current year savings",'7.  Persistence Report'!$H$27:$H$500,"2015")</f>
        <v>0</v>
      </c>
      <c r="R183" s="295">
        <f>SUMIFS('7.  Persistence Report'!S$27:S$500,'7.  Persistence Report'!$D$27:$D$500,$B183,'7.  Persistence Report'!$J$27:$J$500,"Current year savings",'7.  Persistence Report'!$H$27:$H$500,"2015")</f>
        <v>0</v>
      </c>
      <c r="S183" s="295">
        <f>SUMIFS('7.  Persistence Report'!T$27:T$500,'7.  Persistence Report'!$D$27:$D$500,$B183,'7.  Persistence Report'!$J$27:$J$500,"Current year savings",'7.  Persistence Report'!$H$27:$H$500,"2015")</f>
        <v>0</v>
      </c>
      <c r="T183" s="295">
        <f>SUMIFS('7.  Persistence Report'!U$27:U$500,'7.  Persistence Report'!$D$27:$D$500,$B183,'7.  Persistence Report'!$J$27:$J$500,"Current year savings",'7.  Persistence Report'!$H$27:$H$500,"2015")</f>
        <v>0</v>
      </c>
      <c r="U183" s="295">
        <f>SUMIFS('7.  Persistence Report'!V$27:V$500,'7.  Persistence Report'!$D$27:$D$500,$B183,'7.  Persistence Report'!$J$27:$J$500,"Current year savings",'7.  Persistence Report'!$H$27:$H$500,"2015")</f>
        <v>0</v>
      </c>
      <c r="V183" s="295">
        <f>SUMIFS('7.  Persistence Report'!W$27:W$500,'7.  Persistence Report'!$D$27:$D$500,$B183,'7.  Persistence Report'!$J$27:$J$500,"Current year savings",'7.  Persistence Report'!$H$27:$H$500,"2015")</f>
        <v>0</v>
      </c>
      <c r="W183" s="295">
        <f>SUMIFS('7.  Persistence Report'!X$27:X$500,'7.  Persistence Report'!$D$27:$D$500,$B183,'7.  Persistence Report'!$J$27:$J$500,"Current year savings",'7.  Persistence Report'!$H$27:$H$500,"2015")</f>
        <v>0</v>
      </c>
      <c r="X183" s="295">
        <f>SUMIFS('7.  Persistence Report'!Y$27:Y$500,'7.  Persistence Report'!$D$27:$D$500,$B183,'7.  Persistence Report'!$J$27:$J$500,"Current year savings",'7.  Persistence Report'!$H$27:$H$500,"2015")</f>
        <v>0</v>
      </c>
      <c r="Y183" s="426"/>
      <c r="Z183" s="410"/>
      <c r="AA183" s="410"/>
      <c r="AB183" s="410"/>
      <c r="AC183" s="410"/>
      <c r="AD183" s="410"/>
      <c r="AE183" s="410"/>
      <c r="AF183" s="415"/>
      <c r="AG183" s="415"/>
      <c r="AH183" s="415"/>
      <c r="AI183" s="415"/>
      <c r="AJ183" s="415"/>
      <c r="AK183" s="415"/>
      <c r="AL183" s="415"/>
      <c r="AM183" s="296">
        <f>SUM(Y183:AL183)</f>
        <v>0</v>
      </c>
    </row>
    <row r="184" spans="1:39" ht="15.5" outlineLevel="1">
      <c r="B184" s="294" t="s">
        <v>267</v>
      </c>
      <c r="C184" s="291" t="s">
        <v>163</v>
      </c>
      <c r="D184" s="295">
        <f>SUMIFS('7.  Persistence Report'!AU$27:AU$500,'7.  Persistence Report'!$D$27:$D$500,$B183,'7.  Persistence Report'!$J$27:$J$500,"Adjustment",'7.  Persistence Report'!$H$27:$H$500,"2015")</f>
        <v>0</v>
      </c>
      <c r="E184" s="295">
        <f>SUMIFS('7.  Persistence Report'!AV$27:AV$500,'7.  Persistence Report'!$D$27:$D$500,$B183,'7.  Persistence Report'!$J$27:$J$500,"Adjustment",'7.  Persistence Report'!$H$27:$H$500,"2015")</f>
        <v>0</v>
      </c>
      <c r="F184" s="295">
        <f>SUMIFS('7.  Persistence Report'!AW$27:AW$500,'7.  Persistence Report'!$D$27:$D$500,$B183,'7.  Persistence Report'!$J$27:$J$500,"Adjustment",'7.  Persistence Report'!$H$27:$H$500,"2015")</f>
        <v>0</v>
      </c>
      <c r="G184" s="295">
        <f>SUMIFS('7.  Persistence Report'!AX$27:AX$500,'7.  Persistence Report'!$D$27:$D$500,$B183,'7.  Persistence Report'!$J$27:$J$500,"Adjustment",'7.  Persistence Report'!$H$27:$H$500,"2015")</f>
        <v>0</v>
      </c>
      <c r="H184" s="295">
        <f>SUMIFS('7.  Persistence Report'!AY$27:AY$500,'7.  Persistence Report'!$D$27:$D$500,$B183,'7.  Persistence Report'!$J$27:$J$500,"Adjustment",'7.  Persistence Report'!$H$27:$H$500,"2015")</f>
        <v>0</v>
      </c>
      <c r="I184" s="295">
        <f>SUMIFS('7.  Persistence Report'!AZ$27:AZ$500,'7.  Persistence Report'!$D$27:$D$500,$B183,'7.  Persistence Report'!$J$27:$J$500,"Adjustment",'7.  Persistence Report'!$H$27:$H$500,"2015")</f>
        <v>0</v>
      </c>
      <c r="J184" s="295">
        <f>SUMIFS('7.  Persistence Report'!BA$27:BA$500,'7.  Persistence Report'!$D$27:$D$500,$B183,'7.  Persistence Report'!$J$27:$J$500,"Adjustment",'7.  Persistence Report'!$H$27:$H$500,"2015")</f>
        <v>0</v>
      </c>
      <c r="K184" s="295">
        <f>SUMIFS('7.  Persistence Report'!BB$27:BB$500,'7.  Persistence Report'!$D$27:$D$500,$B183,'7.  Persistence Report'!$J$27:$J$500,"Adjustment",'7.  Persistence Report'!$H$27:$H$500,"2015")</f>
        <v>0</v>
      </c>
      <c r="L184" s="295">
        <f>SUMIFS('7.  Persistence Report'!BC$27:BC$500,'7.  Persistence Report'!$D$27:$D$500,$B183,'7.  Persistence Report'!$J$27:$J$500,"Adjustment",'7.  Persistence Report'!$H$27:$H$500,"2015")</f>
        <v>0</v>
      </c>
      <c r="M184" s="295">
        <f>SUMIFS('7.  Persistence Report'!BD$27:BD$500,'7.  Persistence Report'!$D$27:$D$500,$B183,'7.  Persistence Report'!$J$27:$J$500,"Adjustment",'7.  Persistence Report'!$H$27:$H$500,"2015")</f>
        <v>0</v>
      </c>
      <c r="N184" s="295">
        <f>N183</f>
        <v>12</v>
      </c>
      <c r="O184" s="295">
        <f>SUMIFS('7.  Persistence Report'!P$27:P$500,'7.  Persistence Report'!$D$27:$D$500,$B183,'7.  Persistence Report'!$J$27:$J$500,"Adjustment",'7.  Persistence Report'!$H$27:$H$500,"2015")</f>
        <v>0</v>
      </c>
      <c r="P184" s="295">
        <f>SUMIFS('7.  Persistence Report'!Q$27:Q$500,'7.  Persistence Report'!$D$27:$D$500,$B183,'7.  Persistence Report'!$J$27:$J$500,"Adjustment",'7.  Persistence Report'!$H$27:$H$500,"2015")</f>
        <v>0</v>
      </c>
      <c r="Q184" s="295">
        <f>SUMIFS('7.  Persistence Report'!R$27:R$500,'7.  Persistence Report'!$D$27:$D$500,$B183,'7.  Persistence Report'!$J$27:$J$500,"Adjustment",'7.  Persistence Report'!$H$27:$H$500,"2015")</f>
        <v>0</v>
      </c>
      <c r="R184" s="295">
        <f>SUMIFS('7.  Persistence Report'!S$27:S$500,'7.  Persistence Report'!$D$27:$D$500,$B183,'7.  Persistence Report'!$J$27:$J$500,"Adjustment",'7.  Persistence Report'!$H$27:$H$500,"2015")</f>
        <v>0</v>
      </c>
      <c r="S184" s="295">
        <f>SUMIFS('7.  Persistence Report'!T$27:T$500,'7.  Persistence Report'!$D$27:$D$500,$B183,'7.  Persistence Report'!$J$27:$J$500,"Adjustment",'7.  Persistence Report'!$H$27:$H$500,"2015")</f>
        <v>0</v>
      </c>
      <c r="T184" s="295">
        <f>SUMIFS('7.  Persistence Report'!U$27:U$500,'7.  Persistence Report'!$D$27:$D$500,$B183,'7.  Persistence Report'!$J$27:$J$500,"Adjustment",'7.  Persistence Report'!$H$27:$H$500,"2015")</f>
        <v>0</v>
      </c>
      <c r="U184" s="295">
        <f>SUMIFS('7.  Persistence Report'!V$27:V$500,'7.  Persistence Report'!$D$27:$D$500,$B183,'7.  Persistence Report'!$J$27:$J$500,"Adjustment",'7.  Persistence Report'!$H$27:$H$500,"2015")</f>
        <v>0</v>
      </c>
      <c r="V184" s="295">
        <f>SUMIFS('7.  Persistence Report'!W$27:W$500,'7.  Persistence Report'!$D$27:$D$500,$B183,'7.  Persistence Report'!$J$27:$J$500,"Adjustment",'7.  Persistence Report'!$H$27:$H$500,"2015")</f>
        <v>0</v>
      </c>
      <c r="W184" s="295">
        <f>SUMIFS('7.  Persistence Report'!X$27:X$500,'7.  Persistence Report'!$D$27:$D$500,$B183,'7.  Persistence Report'!$J$27:$J$500,"Adjustment",'7.  Persistence Report'!$H$27:$H$500,"2015")</f>
        <v>0</v>
      </c>
      <c r="X184" s="295">
        <f>SUMIFS('7.  Persistence Report'!Y$27:Y$500,'7.  Persistence Report'!$D$27:$D$500,$B183,'7.  Persistence Report'!$J$27:$J$500,"Adjustment",'7.  Persistence Report'!$H$27:$H$500,"2015")</f>
        <v>0</v>
      </c>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1" outlineLevel="1">
      <c r="A186" s="522">
        <v>47</v>
      </c>
      <c r="B186" s="520" t="s">
        <v>139</v>
      </c>
      <c r="C186" s="291" t="s">
        <v>25</v>
      </c>
      <c r="D186" s="295">
        <f>SUMIFS('7.  Persistence Report'!AU$27:AU$500,'7.  Persistence Report'!$D$27:$D$500,$B186,'7.  Persistence Report'!$J$27:$J$500,"Current year savings",'7.  Persistence Report'!$H$27:$H$500,"2015")</f>
        <v>0</v>
      </c>
      <c r="E186" s="295">
        <f>SUMIFS('7.  Persistence Report'!AV$27:AV$500,'7.  Persistence Report'!$D$27:$D$500,$B186,'7.  Persistence Report'!$J$27:$J$500,"Current year savings",'7.  Persistence Report'!$H$27:$H$500,"2015")</f>
        <v>0</v>
      </c>
      <c r="F186" s="295">
        <f>SUMIFS('7.  Persistence Report'!AW$27:AW$500,'7.  Persistence Report'!$D$27:$D$500,$B186,'7.  Persistence Report'!$J$27:$J$500,"Current year savings",'7.  Persistence Report'!$H$27:$H$500,"2015")</f>
        <v>0</v>
      </c>
      <c r="G186" s="295">
        <f>SUMIFS('7.  Persistence Report'!AX$27:AX$500,'7.  Persistence Report'!$D$27:$D$500,$B186,'7.  Persistence Report'!$J$27:$J$500,"Current year savings",'7.  Persistence Report'!$H$27:$H$500,"2015")</f>
        <v>0</v>
      </c>
      <c r="H186" s="295">
        <f>SUMIFS('7.  Persistence Report'!AY$27:AY$500,'7.  Persistence Report'!$D$27:$D$500,$B186,'7.  Persistence Report'!$J$27:$J$500,"Current year savings",'7.  Persistence Report'!$H$27:$H$500,"2015")</f>
        <v>0</v>
      </c>
      <c r="I186" s="295">
        <f>SUMIFS('7.  Persistence Report'!AZ$27:AZ$500,'7.  Persistence Report'!$D$27:$D$500,$B186,'7.  Persistence Report'!$J$27:$J$500,"Current year savings",'7.  Persistence Report'!$H$27:$H$500,"2015")</f>
        <v>0</v>
      </c>
      <c r="J186" s="295">
        <f>SUMIFS('7.  Persistence Report'!BA$27:BA$500,'7.  Persistence Report'!$D$27:$D$500,$B186,'7.  Persistence Report'!$J$27:$J$500,"Current year savings",'7.  Persistence Report'!$H$27:$H$500,"2015")</f>
        <v>0</v>
      </c>
      <c r="K186" s="295">
        <f>SUMIFS('7.  Persistence Report'!BB$27:BB$500,'7.  Persistence Report'!$D$27:$D$500,$B186,'7.  Persistence Report'!$J$27:$J$500,"Current year savings",'7.  Persistence Report'!$H$27:$H$500,"2015")</f>
        <v>0</v>
      </c>
      <c r="L186" s="295">
        <f>SUMIFS('7.  Persistence Report'!BC$27:BC$500,'7.  Persistence Report'!$D$27:$D$500,$B186,'7.  Persistence Report'!$J$27:$J$500,"Current year savings",'7.  Persistence Report'!$H$27:$H$500,"2015")</f>
        <v>0</v>
      </c>
      <c r="M186" s="295">
        <f>SUMIFS('7.  Persistence Report'!BD$27:BD$500,'7.  Persistence Report'!$D$27:$D$500,$B186,'7.  Persistence Report'!$J$27:$J$500,"Current year savings",'7.  Persistence Report'!$H$27:$H$500,"2015")</f>
        <v>0</v>
      </c>
      <c r="N186" s="295">
        <v>12</v>
      </c>
      <c r="O186" s="295">
        <f>SUMIFS('7.  Persistence Report'!P$27:P$500,'7.  Persistence Report'!$D$27:$D$500,$B186,'7.  Persistence Report'!$J$27:$J$500,"Current year savings",'7.  Persistence Report'!$H$27:$H$500,"2015")</f>
        <v>0</v>
      </c>
      <c r="P186" s="295">
        <f>SUMIFS('7.  Persistence Report'!Q$27:Q$500,'7.  Persistence Report'!$D$27:$D$500,$B186,'7.  Persistence Report'!$J$27:$J$500,"Current year savings",'7.  Persistence Report'!$H$27:$H$500,"2015")</f>
        <v>0</v>
      </c>
      <c r="Q186" s="295">
        <f>SUMIFS('7.  Persistence Report'!R$27:R$500,'7.  Persistence Report'!$D$27:$D$500,$B186,'7.  Persistence Report'!$J$27:$J$500,"Current year savings",'7.  Persistence Report'!$H$27:$H$500,"2015")</f>
        <v>0</v>
      </c>
      <c r="R186" s="295">
        <f>SUMIFS('7.  Persistence Report'!S$27:S$500,'7.  Persistence Report'!$D$27:$D$500,$B186,'7.  Persistence Report'!$J$27:$J$500,"Current year savings",'7.  Persistence Report'!$H$27:$H$500,"2015")</f>
        <v>0</v>
      </c>
      <c r="S186" s="295">
        <f>SUMIFS('7.  Persistence Report'!T$27:T$500,'7.  Persistence Report'!$D$27:$D$500,$B186,'7.  Persistence Report'!$J$27:$J$500,"Current year savings",'7.  Persistence Report'!$H$27:$H$500,"2015")</f>
        <v>0</v>
      </c>
      <c r="T186" s="295">
        <f>SUMIFS('7.  Persistence Report'!U$27:U$500,'7.  Persistence Report'!$D$27:$D$500,$B186,'7.  Persistence Report'!$J$27:$J$500,"Current year savings",'7.  Persistence Report'!$H$27:$H$500,"2015")</f>
        <v>0</v>
      </c>
      <c r="U186" s="295">
        <f>SUMIFS('7.  Persistence Report'!V$27:V$500,'7.  Persistence Report'!$D$27:$D$500,$B186,'7.  Persistence Report'!$J$27:$J$500,"Current year savings",'7.  Persistence Report'!$H$27:$H$500,"2015")</f>
        <v>0</v>
      </c>
      <c r="V186" s="295">
        <f>SUMIFS('7.  Persistence Report'!W$27:W$500,'7.  Persistence Report'!$D$27:$D$500,$B186,'7.  Persistence Report'!$J$27:$J$500,"Current year savings",'7.  Persistence Report'!$H$27:$H$500,"2015")</f>
        <v>0</v>
      </c>
      <c r="W186" s="295">
        <f>SUMIFS('7.  Persistence Report'!X$27:X$500,'7.  Persistence Report'!$D$27:$D$500,$B186,'7.  Persistence Report'!$J$27:$J$500,"Current year savings",'7.  Persistence Report'!$H$27:$H$500,"2015")</f>
        <v>0</v>
      </c>
      <c r="X186" s="295">
        <f>SUMIFS('7.  Persistence Report'!Y$27:Y$500,'7.  Persistence Report'!$D$27:$D$500,$B186,'7.  Persistence Report'!$J$27:$J$500,"Current year savings",'7.  Persistence Report'!$H$27:$H$500,"2015")</f>
        <v>0</v>
      </c>
      <c r="Y186" s="426"/>
      <c r="Z186" s="410"/>
      <c r="AA186" s="410"/>
      <c r="AB186" s="410"/>
      <c r="AC186" s="410"/>
      <c r="AD186" s="410"/>
      <c r="AE186" s="410"/>
      <c r="AF186" s="415"/>
      <c r="AG186" s="415"/>
      <c r="AH186" s="415"/>
      <c r="AI186" s="415"/>
      <c r="AJ186" s="415"/>
      <c r="AK186" s="415"/>
      <c r="AL186" s="415"/>
      <c r="AM186" s="296">
        <f>SUM(Y186:AL186)</f>
        <v>0</v>
      </c>
    </row>
    <row r="187" spans="1:39" ht="15.5" outlineLevel="1">
      <c r="B187" s="294" t="s">
        <v>267</v>
      </c>
      <c r="C187" s="291" t="s">
        <v>163</v>
      </c>
      <c r="D187" s="295">
        <f>SUMIFS('7.  Persistence Report'!AU$27:AU$500,'7.  Persistence Report'!$D$27:$D$500,$B186,'7.  Persistence Report'!$J$27:$J$500,"Adjustment",'7.  Persistence Report'!$H$27:$H$500,"2015")</f>
        <v>0</v>
      </c>
      <c r="E187" s="295">
        <f>SUMIFS('7.  Persistence Report'!AV$27:AV$500,'7.  Persistence Report'!$D$27:$D$500,$B186,'7.  Persistence Report'!$J$27:$J$500,"Adjustment",'7.  Persistence Report'!$H$27:$H$500,"2015")</f>
        <v>0</v>
      </c>
      <c r="F187" s="295">
        <f>SUMIFS('7.  Persistence Report'!AW$27:AW$500,'7.  Persistence Report'!$D$27:$D$500,$B186,'7.  Persistence Report'!$J$27:$J$500,"Adjustment",'7.  Persistence Report'!$H$27:$H$500,"2015")</f>
        <v>0</v>
      </c>
      <c r="G187" s="295">
        <f>SUMIFS('7.  Persistence Report'!AX$27:AX$500,'7.  Persistence Report'!$D$27:$D$500,$B186,'7.  Persistence Report'!$J$27:$J$500,"Adjustment",'7.  Persistence Report'!$H$27:$H$500,"2015")</f>
        <v>0</v>
      </c>
      <c r="H187" s="295">
        <f>SUMIFS('7.  Persistence Report'!AY$27:AY$500,'7.  Persistence Report'!$D$27:$D$500,$B186,'7.  Persistence Report'!$J$27:$J$500,"Adjustment",'7.  Persistence Report'!$H$27:$H$500,"2015")</f>
        <v>0</v>
      </c>
      <c r="I187" s="295">
        <f>SUMIFS('7.  Persistence Report'!AZ$27:AZ$500,'7.  Persistence Report'!$D$27:$D$500,$B186,'7.  Persistence Report'!$J$27:$J$500,"Adjustment",'7.  Persistence Report'!$H$27:$H$500,"2015")</f>
        <v>0</v>
      </c>
      <c r="J187" s="295">
        <f>SUMIFS('7.  Persistence Report'!BA$27:BA$500,'7.  Persistence Report'!$D$27:$D$500,$B186,'7.  Persistence Report'!$J$27:$J$500,"Adjustment",'7.  Persistence Report'!$H$27:$H$500,"2015")</f>
        <v>0</v>
      </c>
      <c r="K187" s="295">
        <f>SUMIFS('7.  Persistence Report'!BB$27:BB$500,'7.  Persistence Report'!$D$27:$D$500,$B186,'7.  Persistence Report'!$J$27:$J$500,"Adjustment",'7.  Persistence Report'!$H$27:$H$500,"2015")</f>
        <v>0</v>
      </c>
      <c r="L187" s="295">
        <f>SUMIFS('7.  Persistence Report'!BC$27:BC$500,'7.  Persistence Report'!$D$27:$D$500,$B186,'7.  Persistence Report'!$J$27:$J$500,"Adjustment",'7.  Persistence Report'!$H$27:$H$500,"2015")</f>
        <v>0</v>
      </c>
      <c r="M187" s="295">
        <f>SUMIFS('7.  Persistence Report'!BD$27:BD$500,'7.  Persistence Report'!$D$27:$D$500,$B186,'7.  Persistence Report'!$J$27:$J$500,"Adjustment",'7.  Persistence Report'!$H$27:$H$500,"2015")</f>
        <v>0</v>
      </c>
      <c r="N187" s="295">
        <f>N186</f>
        <v>12</v>
      </c>
      <c r="O187" s="295">
        <f>SUMIFS('7.  Persistence Report'!P$27:P$500,'7.  Persistence Report'!$D$27:$D$500,$B186,'7.  Persistence Report'!$J$27:$J$500,"Adjustment",'7.  Persistence Report'!$H$27:$H$500,"2015")</f>
        <v>0</v>
      </c>
      <c r="P187" s="295">
        <f>SUMIFS('7.  Persistence Report'!Q$27:Q$500,'7.  Persistence Report'!$D$27:$D$500,$B186,'7.  Persistence Report'!$J$27:$J$500,"Adjustment",'7.  Persistence Report'!$H$27:$H$500,"2015")</f>
        <v>0</v>
      </c>
      <c r="Q187" s="295">
        <f>SUMIFS('7.  Persistence Report'!R$27:R$500,'7.  Persistence Report'!$D$27:$D$500,$B186,'7.  Persistence Report'!$J$27:$J$500,"Adjustment",'7.  Persistence Report'!$H$27:$H$500,"2015")</f>
        <v>0</v>
      </c>
      <c r="R187" s="295">
        <f>SUMIFS('7.  Persistence Report'!S$27:S$500,'7.  Persistence Report'!$D$27:$D$500,$B186,'7.  Persistence Report'!$J$27:$J$500,"Adjustment",'7.  Persistence Report'!$H$27:$H$500,"2015")</f>
        <v>0</v>
      </c>
      <c r="S187" s="295">
        <f>SUMIFS('7.  Persistence Report'!T$27:T$500,'7.  Persistence Report'!$D$27:$D$500,$B186,'7.  Persistence Report'!$J$27:$J$500,"Adjustment",'7.  Persistence Report'!$H$27:$H$500,"2015")</f>
        <v>0</v>
      </c>
      <c r="T187" s="295">
        <f>SUMIFS('7.  Persistence Report'!U$27:U$500,'7.  Persistence Report'!$D$27:$D$500,$B186,'7.  Persistence Report'!$J$27:$J$500,"Adjustment",'7.  Persistence Report'!$H$27:$H$500,"2015")</f>
        <v>0</v>
      </c>
      <c r="U187" s="295">
        <f>SUMIFS('7.  Persistence Report'!V$27:V$500,'7.  Persistence Report'!$D$27:$D$500,$B186,'7.  Persistence Report'!$J$27:$J$500,"Adjustment",'7.  Persistence Report'!$H$27:$H$500,"2015")</f>
        <v>0</v>
      </c>
      <c r="V187" s="295">
        <f>SUMIFS('7.  Persistence Report'!W$27:W$500,'7.  Persistence Report'!$D$27:$D$500,$B186,'7.  Persistence Report'!$J$27:$J$500,"Adjustment",'7.  Persistence Report'!$H$27:$H$500,"2015")</f>
        <v>0</v>
      </c>
      <c r="W187" s="295">
        <f>SUMIFS('7.  Persistence Report'!X$27:X$500,'7.  Persistence Report'!$D$27:$D$500,$B186,'7.  Persistence Report'!$J$27:$J$500,"Adjustment",'7.  Persistence Report'!$H$27:$H$500,"2015")</f>
        <v>0</v>
      </c>
      <c r="X187" s="295">
        <f>SUMIFS('7.  Persistence Report'!Y$27:Y$500,'7.  Persistence Report'!$D$27:$D$500,$B186,'7.  Persistence Report'!$J$27:$J$500,"Adjustment",'7.  Persistence Report'!$H$27:$H$500,"2015")</f>
        <v>0</v>
      </c>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1" outlineLevel="1">
      <c r="A189" s="522">
        <v>48</v>
      </c>
      <c r="B189" s="520" t="s">
        <v>140</v>
      </c>
      <c r="C189" s="291" t="s">
        <v>25</v>
      </c>
      <c r="D189" s="295">
        <f>SUMIFS('7.  Persistence Report'!AU$27:AU$500,'7.  Persistence Report'!$D$27:$D$500,$B189,'7.  Persistence Report'!$J$27:$J$500,"Current year savings",'7.  Persistence Report'!$H$27:$H$500,"2015")</f>
        <v>0</v>
      </c>
      <c r="E189" s="295">
        <f>SUMIFS('7.  Persistence Report'!AV$27:AV$500,'7.  Persistence Report'!$D$27:$D$500,$B189,'7.  Persistence Report'!$J$27:$J$500,"Current year savings",'7.  Persistence Report'!$H$27:$H$500,"2015")</f>
        <v>0</v>
      </c>
      <c r="F189" s="295">
        <f>SUMIFS('7.  Persistence Report'!AW$27:AW$500,'7.  Persistence Report'!$D$27:$D$500,$B189,'7.  Persistence Report'!$J$27:$J$500,"Current year savings",'7.  Persistence Report'!$H$27:$H$500,"2015")</f>
        <v>0</v>
      </c>
      <c r="G189" s="295">
        <f>SUMIFS('7.  Persistence Report'!AX$27:AX$500,'7.  Persistence Report'!$D$27:$D$500,$B189,'7.  Persistence Report'!$J$27:$J$500,"Current year savings",'7.  Persistence Report'!$H$27:$H$500,"2015")</f>
        <v>0</v>
      </c>
      <c r="H189" s="295">
        <f>SUMIFS('7.  Persistence Report'!AY$27:AY$500,'7.  Persistence Report'!$D$27:$D$500,$B189,'7.  Persistence Report'!$J$27:$J$500,"Current year savings",'7.  Persistence Report'!$H$27:$H$500,"2015")</f>
        <v>0</v>
      </c>
      <c r="I189" s="295">
        <f>SUMIFS('7.  Persistence Report'!AZ$27:AZ$500,'7.  Persistence Report'!$D$27:$D$500,$B189,'7.  Persistence Report'!$J$27:$J$500,"Current year savings",'7.  Persistence Report'!$H$27:$H$500,"2015")</f>
        <v>0</v>
      </c>
      <c r="J189" s="295">
        <f>SUMIFS('7.  Persistence Report'!BA$27:BA$500,'7.  Persistence Report'!$D$27:$D$500,$B189,'7.  Persistence Report'!$J$27:$J$500,"Current year savings",'7.  Persistence Report'!$H$27:$H$500,"2015")</f>
        <v>0</v>
      </c>
      <c r="K189" s="295">
        <f>SUMIFS('7.  Persistence Report'!BB$27:BB$500,'7.  Persistence Report'!$D$27:$D$500,$B189,'7.  Persistence Report'!$J$27:$J$500,"Current year savings",'7.  Persistence Report'!$H$27:$H$500,"2015")</f>
        <v>0</v>
      </c>
      <c r="L189" s="295">
        <f>SUMIFS('7.  Persistence Report'!BC$27:BC$500,'7.  Persistence Report'!$D$27:$D$500,$B189,'7.  Persistence Report'!$J$27:$J$500,"Current year savings",'7.  Persistence Report'!$H$27:$H$500,"2015")</f>
        <v>0</v>
      </c>
      <c r="M189" s="295">
        <f>SUMIFS('7.  Persistence Report'!BD$27:BD$500,'7.  Persistence Report'!$D$27:$D$500,$B189,'7.  Persistence Report'!$J$27:$J$500,"Current year savings",'7.  Persistence Report'!$H$27:$H$500,"2015")</f>
        <v>0</v>
      </c>
      <c r="N189" s="295">
        <v>12</v>
      </c>
      <c r="O189" s="295">
        <f>SUMIFS('7.  Persistence Report'!P$27:P$500,'7.  Persistence Report'!$D$27:$D$500,$B189,'7.  Persistence Report'!$J$27:$J$500,"Current year savings",'7.  Persistence Report'!$H$27:$H$500,"2015")</f>
        <v>0</v>
      </c>
      <c r="P189" s="295">
        <f>SUMIFS('7.  Persistence Report'!Q$27:Q$500,'7.  Persistence Report'!$D$27:$D$500,$B189,'7.  Persistence Report'!$J$27:$J$500,"Current year savings",'7.  Persistence Report'!$H$27:$H$500,"2015")</f>
        <v>0</v>
      </c>
      <c r="Q189" s="295">
        <f>SUMIFS('7.  Persistence Report'!R$27:R$500,'7.  Persistence Report'!$D$27:$D$500,$B189,'7.  Persistence Report'!$J$27:$J$500,"Current year savings",'7.  Persistence Report'!$H$27:$H$500,"2015")</f>
        <v>0</v>
      </c>
      <c r="R189" s="295">
        <f>SUMIFS('7.  Persistence Report'!S$27:S$500,'7.  Persistence Report'!$D$27:$D$500,$B189,'7.  Persistence Report'!$J$27:$J$500,"Current year savings",'7.  Persistence Report'!$H$27:$H$500,"2015")</f>
        <v>0</v>
      </c>
      <c r="S189" s="295">
        <f>SUMIFS('7.  Persistence Report'!T$27:T$500,'7.  Persistence Report'!$D$27:$D$500,$B189,'7.  Persistence Report'!$J$27:$J$500,"Current year savings",'7.  Persistence Report'!$H$27:$H$500,"2015")</f>
        <v>0</v>
      </c>
      <c r="T189" s="295">
        <f>SUMIFS('7.  Persistence Report'!U$27:U$500,'7.  Persistence Report'!$D$27:$D$500,$B189,'7.  Persistence Report'!$J$27:$J$500,"Current year savings",'7.  Persistence Report'!$H$27:$H$500,"2015")</f>
        <v>0</v>
      </c>
      <c r="U189" s="295">
        <f>SUMIFS('7.  Persistence Report'!V$27:V$500,'7.  Persistence Report'!$D$27:$D$500,$B189,'7.  Persistence Report'!$J$27:$J$500,"Current year savings",'7.  Persistence Report'!$H$27:$H$500,"2015")</f>
        <v>0</v>
      </c>
      <c r="V189" s="295">
        <f>SUMIFS('7.  Persistence Report'!W$27:W$500,'7.  Persistence Report'!$D$27:$D$500,$B189,'7.  Persistence Report'!$J$27:$J$500,"Current year savings",'7.  Persistence Report'!$H$27:$H$500,"2015")</f>
        <v>0</v>
      </c>
      <c r="W189" s="295">
        <f>SUMIFS('7.  Persistence Report'!X$27:X$500,'7.  Persistence Report'!$D$27:$D$500,$B189,'7.  Persistence Report'!$J$27:$J$500,"Current year savings",'7.  Persistence Report'!$H$27:$H$500,"2015")</f>
        <v>0</v>
      </c>
      <c r="X189" s="295">
        <f>SUMIFS('7.  Persistence Report'!Y$27:Y$500,'7.  Persistence Report'!$D$27:$D$500,$B189,'7.  Persistence Report'!$J$27:$J$500,"Current year savings",'7.  Persistence Report'!$H$27:$H$500,"2015")</f>
        <v>0</v>
      </c>
      <c r="Y189" s="426"/>
      <c r="Z189" s="410"/>
      <c r="AA189" s="410"/>
      <c r="AB189" s="410"/>
      <c r="AC189" s="410"/>
      <c r="AD189" s="410"/>
      <c r="AE189" s="410"/>
      <c r="AF189" s="415"/>
      <c r="AG189" s="415"/>
      <c r="AH189" s="415"/>
      <c r="AI189" s="415"/>
      <c r="AJ189" s="415"/>
      <c r="AK189" s="415"/>
      <c r="AL189" s="415"/>
      <c r="AM189" s="296">
        <f>SUM(Y189:AL189)</f>
        <v>0</v>
      </c>
    </row>
    <row r="190" spans="1:39" ht="15.5" outlineLevel="1">
      <c r="B190" s="294" t="s">
        <v>267</v>
      </c>
      <c r="C190" s="291" t="s">
        <v>163</v>
      </c>
      <c r="D190" s="295">
        <f>SUMIFS('7.  Persistence Report'!AU$27:AU$500,'7.  Persistence Report'!$D$27:$D$500,$B189,'7.  Persistence Report'!$J$27:$J$500,"Adjustment",'7.  Persistence Report'!$H$27:$H$500,"2015")</f>
        <v>0</v>
      </c>
      <c r="E190" s="295">
        <f>SUMIFS('7.  Persistence Report'!AV$27:AV$500,'7.  Persistence Report'!$D$27:$D$500,$B189,'7.  Persistence Report'!$J$27:$J$500,"Adjustment",'7.  Persistence Report'!$H$27:$H$500,"2015")</f>
        <v>0</v>
      </c>
      <c r="F190" s="295">
        <f>SUMIFS('7.  Persistence Report'!AW$27:AW$500,'7.  Persistence Report'!$D$27:$D$500,$B189,'7.  Persistence Report'!$J$27:$J$500,"Adjustment",'7.  Persistence Report'!$H$27:$H$500,"2015")</f>
        <v>0</v>
      </c>
      <c r="G190" s="295">
        <f>SUMIFS('7.  Persistence Report'!AX$27:AX$500,'7.  Persistence Report'!$D$27:$D$500,$B189,'7.  Persistence Report'!$J$27:$J$500,"Adjustment",'7.  Persistence Report'!$H$27:$H$500,"2015")</f>
        <v>0</v>
      </c>
      <c r="H190" s="295">
        <f>SUMIFS('7.  Persistence Report'!AY$27:AY$500,'7.  Persistence Report'!$D$27:$D$500,$B189,'7.  Persistence Report'!$J$27:$J$500,"Adjustment",'7.  Persistence Report'!$H$27:$H$500,"2015")</f>
        <v>0</v>
      </c>
      <c r="I190" s="295">
        <f>SUMIFS('7.  Persistence Report'!AZ$27:AZ$500,'7.  Persistence Report'!$D$27:$D$500,$B189,'7.  Persistence Report'!$J$27:$J$500,"Adjustment",'7.  Persistence Report'!$H$27:$H$500,"2015")</f>
        <v>0</v>
      </c>
      <c r="J190" s="295">
        <f>SUMIFS('7.  Persistence Report'!BA$27:BA$500,'7.  Persistence Report'!$D$27:$D$500,$B189,'7.  Persistence Report'!$J$27:$J$500,"Adjustment",'7.  Persistence Report'!$H$27:$H$500,"2015")</f>
        <v>0</v>
      </c>
      <c r="K190" s="295">
        <f>SUMIFS('7.  Persistence Report'!BB$27:BB$500,'7.  Persistence Report'!$D$27:$D$500,$B189,'7.  Persistence Report'!$J$27:$J$500,"Adjustment",'7.  Persistence Report'!$H$27:$H$500,"2015")</f>
        <v>0</v>
      </c>
      <c r="L190" s="295">
        <f>SUMIFS('7.  Persistence Report'!BC$27:BC$500,'7.  Persistence Report'!$D$27:$D$500,$B189,'7.  Persistence Report'!$J$27:$J$500,"Adjustment",'7.  Persistence Report'!$H$27:$H$500,"2015")</f>
        <v>0</v>
      </c>
      <c r="M190" s="295">
        <f>SUMIFS('7.  Persistence Report'!BD$27:BD$500,'7.  Persistence Report'!$D$27:$D$500,$B189,'7.  Persistence Report'!$J$27:$J$500,"Adjustment",'7.  Persistence Report'!$H$27:$H$500,"2015")</f>
        <v>0</v>
      </c>
      <c r="N190" s="295">
        <f>N189</f>
        <v>12</v>
      </c>
      <c r="O190" s="295">
        <f>SUMIFS('7.  Persistence Report'!P$27:P$500,'7.  Persistence Report'!$D$27:$D$500,$B189,'7.  Persistence Report'!$J$27:$J$500,"Adjustment",'7.  Persistence Report'!$H$27:$H$500,"2015")</f>
        <v>0</v>
      </c>
      <c r="P190" s="295">
        <f>SUMIFS('7.  Persistence Report'!Q$27:Q$500,'7.  Persistence Report'!$D$27:$D$500,$B189,'7.  Persistence Report'!$J$27:$J$500,"Adjustment",'7.  Persistence Report'!$H$27:$H$500,"2015")</f>
        <v>0</v>
      </c>
      <c r="Q190" s="295">
        <f>SUMIFS('7.  Persistence Report'!R$27:R$500,'7.  Persistence Report'!$D$27:$D$500,$B189,'7.  Persistence Report'!$J$27:$J$500,"Adjustment",'7.  Persistence Report'!$H$27:$H$500,"2015")</f>
        <v>0</v>
      </c>
      <c r="R190" s="295">
        <f>SUMIFS('7.  Persistence Report'!S$27:S$500,'7.  Persistence Report'!$D$27:$D$500,$B189,'7.  Persistence Report'!$J$27:$J$500,"Adjustment",'7.  Persistence Report'!$H$27:$H$500,"2015")</f>
        <v>0</v>
      </c>
      <c r="S190" s="295">
        <f>SUMIFS('7.  Persistence Report'!T$27:T$500,'7.  Persistence Report'!$D$27:$D$500,$B189,'7.  Persistence Report'!$J$27:$J$500,"Adjustment",'7.  Persistence Report'!$H$27:$H$500,"2015")</f>
        <v>0</v>
      </c>
      <c r="T190" s="295">
        <f>SUMIFS('7.  Persistence Report'!U$27:U$500,'7.  Persistence Report'!$D$27:$D$500,$B189,'7.  Persistence Report'!$J$27:$J$500,"Adjustment",'7.  Persistence Report'!$H$27:$H$500,"2015")</f>
        <v>0</v>
      </c>
      <c r="U190" s="295">
        <f>SUMIFS('7.  Persistence Report'!V$27:V$500,'7.  Persistence Report'!$D$27:$D$500,$B189,'7.  Persistence Report'!$J$27:$J$500,"Adjustment",'7.  Persistence Report'!$H$27:$H$500,"2015")</f>
        <v>0</v>
      </c>
      <c r="V190" s="295">
        <f>SUMIFS('7.  Persistence Report'!W$27:W$500,'7.  Persistence Report'!$D$27:$D$500,$B189,'7.  Persistence Report'!$J$27:$J$500,"Adjustment",'7.  Persistence Report'!$H$27:$H$500,"2015")</f>
        <v>0</v>
      </c>
      <c r="W190" s="295">
        <f>SUMIFS('7.  Persistence Report'!X$27:X$500,'7.  Persistence Report'!$D$27:$D$500,$B189,'7.  Persistence Report'!$J$27:$J$500,"Adjustment",'7.  Persistence Report'!$H$27:$H$500,"2015")</f>
        <v>0</v>
      </c>
      <c r="X190" s="295">
        <f>SUMIFS('7.  Persistence Report'!Y$27:Y$500,'7.  Persistence Report'!$D$27:$D$500,$B189,'7.  Persistence Report'!$J$27:$J$500,"Adjustment",'7.  Persistence Report'!$H$27:$H$500,"2015")</f>
        <v>0</v>
      </c>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1" outlineLevel="1">
      <c r="A192" s="522">
        <v>49</v>
      </c>
      <c r="B192" s="520" t="s">
        <v>141</v>
      </c>
      <c r="C192" s="291" t="s">
        <v>25</v>
      </c>
      <c r="D192" s="295">
        <f>SUMIFS('7.  Persistence Report'!AU$27:AU$500,'7.  Persistence Report'!$D$27:$D$500,$B192,'7.  Persistence Report'!$J$27:$J$500,"Current year savings",'7.  Persistence Report'!$H$27:$H$500,"2015")</f>
        <v>0</v>
      </c>
      <c r="E192" s="295">
        <f>SUMIFS('7.  Persistence Report'!AV$27:AV$500,'7.  Persistence Report'!$D$27:$D$500,$B192,'7.  Persistence Report'!$J$27:$J$500,"Current year savings",'7.  Persistence Report'!$H$27:$H$500,"2015")</f>
        <v>0</v>
      </c>
      <c r="F192" s="295">
        <f>SUMIFS('7.  Persistence Report'!AW$27:AW$500,'7.  Persistence Report'!$D$27:$D$500,$B192,'7.  Persistence Report'!$J$27:$J$500,"Current year savings",'7.  Persistence Report'!$H$27:$H$500,"2015")</f>
        <v>0</v>
      </c>
      <c r="G192" s="295">
        <f>SUMIFS('7.  Persistence Report'!AX$27:AX$500,'7.  Persistence Report'!$D$27:$D$500,$B192,'7.  Persistence Report'!$J$27:$J$500,"Current year savings",'7.  Persistence Report'!$H$27:$H$500,"2015")</f>
        <v>0</v>
      </c>
      <c r="H192" s="295">
        <f>SUMIFS('7.  Persistence Report'!AY$27:AY$500,'7.  Persistence Report'!$D$27:$D$500,$B192,'7.  Persistence Report'!$J$27:$J$500,"Current year savings",'7.  Persistence Report'!$H$27:$H$500,"2015")</f>
        <v>0</v>
      </c>
      <c r="I192" s="295">
        <f>SUMIFS('7.  Persistence Report'!AZ$27:AZ$500,'7.  Persistence Report'!$D$27:$D$500,$B192,'7.  Persistence Report'!$J$27:$J$500,"Current year savings",'7.  Persistence Report'!$H$27:$H$500,"2015")</f>
        <v>0</v>
      </c>
      <c r="J192" s="295">
        <f>SUMIFS('7.  Persistence Report'!BA$27:BA$500,'7.  Persistence Report'!$D$27:$D$500,$B192,'7.  Persistence Report'!$J$27:$J$500,"Current year savings",'7.  Persistence Report'!$H$27:$H$500,"2015")</f>
        <v>0</v>
      </c>
      <c r="K192" s="295">
        <f>SUMIFS('7.  Persistence Report'!BB$27:BB$500,'7.  Persistence Report'!$D$27:$D$500,$B192,'7.  Persistence Report'!$J$27:$J$500,"Current year savings",'7.  Persistence Report'!$H$27:$H$500,"2015")</f>
        <v>0</v>
      </c>
      <c r="L192" s="295">
        <f>SUMIFS('7.  Persistence Report'!BC$27:BC$500,'7.  Persistence Report'!$D$27:$D$500,$B192,'7.  Persistence Report'!$J$27:$J$500,"Current year savings",'7.  Persistence Report'!$H$27:$H$500,"2015")</f>
        <v>0</v>
      </c>
      <c r="M192" s="295">
        <f>SUMIFS('7.  Persistence Report'!BD$27:BD$500,'7.  Persistence Report'!$D$27:$D$500,$B192,'7.  Persistence Report'!$J$27:$J$500,"Current year savings",'7.  Persistence Report'!$H$27:$H$500,"2015")</f>
        <v>0</v>
      </c>
      <c r="N192" s="295">
        <v>12</v>
      </c>
      <c r="O192" s="295">
        <f>SUMIFS('7.  Persistence Report'!P$27:P$500,'7.  Persistence Report'!$D$27:$D$500,$B192,'7.  Persistence Report'!$J$27:$J$500,"Current year savings",'7.  Persistence Report'!$H$27:$H$500,"2015")</f>
        <v>0</v>
      </c>
      <c r="P192" s="295">
        <f>SUMIFS('7.  Persistence Report'!Q$27:Q$500,'7.  Persistence Report'!$D$27:$D$500,$B192,'7.  Persistence Report'!$J$27:$J$500,"Current year savings",'7.  Persistence Report'!$H$27:$H$500,"2015")</f>
        <v>0</v>
      </c>
      <c r="Q192" s="295">
        <f>SUMIFS('7.  Persistence Report'!R$27:R$500,'7.  Persistence Report'!$D$27:$D$500,$B192,'7.  Persistence Report'!$J$27:$J$500,"Current year savings",'7.  Persistence Report'!$H$27:$H$500,"2015")</f>
        <v>0</v>
      </c>
      <c r="R192" s="295">
        <f>SUMIFS('7.  Persistence Report'!S$27:S$500,'7.  Persistence Report'!$D$27:$D$500,$B192,'7.  Persistence Report'!$J$27:$J$500,"Current year savings",'7.  Persistence Report'!$H$27:$H$500,"2015")</f>
        <v>0</v>
      </c>
      <c r="S192" s="295">
        <f>SUMIFS('7.  Persistence Report'!T$27:T$500,'7.  Persistence Report'!$D$27:$D$500,$B192,'7.  Persistence Report'!$J$27:$J$500,"Current year savings",'7.  Persistence Report'!$H$27:$H$500,"2015")</f>
        <v>0</v>
      </c>
      <c r="T192" s="295">
        <f>SUMIFS('7.  Persistence Report'!U$27:U$500,'7.  Persistence Report'!$D$27:$D$500,$B192,'7.  Persistence Report'!$J$27:$J$500,"Current year savings",'7.  Persistence Report'!$H$27:$H$500,"2015")</f>
        <v>0</v>
      </c>
      <c r="U192" s="295">
        <f>SUMIFS('7.  Persistence Report'!V$27:V$500,'7.  Persistence Report'!$D$27:$D$500,$B192,'7.  Persistence Report'!$J$27:$J$500,"Current year savings",'7.  Persistence Report'!$H$27:$H$500,"2015")</f>
        <v>0</v>
      </c>
      <c r="V192" s="295">
        <f>SUMIFS('7.  Persistence Report'!W$27:W$500,'7.  Persistence Report'!$D$27:$D$500,$B192,'7.  Persistence Report'!$J$27:$J$500,"Current year savings",'7.  Persistence Report'!$H$27:$H$500,"2015")</f>
        <v>0</v>
      </c>
      <c r="W192" s="295">
        <f>SUMIFS('7.  Persistence Report'!X$27:X$500,'7.  Persistence Report'!$D$27:$D$500,$B192,'7.  Persistence Report'!$J$27:$J$500,"Current year savings",'7.  Persistence Report'!$H$27:$H$500,"2015")</f>
        <v>0</v>
      </c>
      <c r="X192" s="295">
        <f>SUMIFS('7.  Persistence Report'!Y$27:Y$500,'7.  Persistence Report'!$D$27:$D$500,$B192,'7.  Persistence Report'!$J$27:$J$500,"Current year savings",'7.  Persistence Report'!$H$27:$H$500,"2015")</f>
        <v>0</v>
      </c>
      <c r="Y192" s="426"/>
      <c r="Z192" s="410"/>
      <c r="AA192" s="410"/>
      <c r="AB192" s="410"/>
      <c r="AC192" s="410"/>
      <c r="AD192" s="410"/>
      <c r="AE192" s="410"/>
      <c r="AF192" s="415"/>
      <c r="AG192" s="415"/>
      <c r="AH192" s="415"/>
      <c r="AI192" s="415"/>
      <c r="AJ192" s="415"/>
      <c r="AK192" s="415"/>
      <c r="AL192" s="415"/>
      <c r="AM192" s="296">
        <f>SUM(Y192:AL192)</f>
        <v>0</v>
      </c>
    </row>
    <row r="193" spans="2:39" ht="15.5" outlineLevel="1">
      <c r="B193" s="294" t="s">
        <v>267</v>
      </c>
      <c r="C193" s="291" t="s">
        <v>163</v>
      </c>
      <c r="D193" s="295">
        <f>SUMIFS('7.  Persistence Report'!AU$27:AU$500,'7.  Persistence Report'!$D$27:$D$500,$B192,'7.  Persistence Report'!$J$27:$J$500,"Adjustment",'7.  Persistence Report'!$H$27:$H$500,"2015")</f>
        <v>0</v>
      </c>
      <c r="E193" s="295">
        <f>SUMIFS('7.  Persistence Report'!AV$27:AV$500,'7.  Persistence Report'!$D$27:$D$500,$B192,'7.  Persistence Report'!$J$27:$J$500,"Adjustment",'7.  Persistence Report'!$H$27:$H$500,"2015")</f>
        <v>0</v>
      </c>
      <c r="F193" s="295">
        <f>SUMIFS('7.  Persistence Report'!AW$27:AW$500,'7.  Persistence Report'!$D$27:$D$500,$B192,'7.  Persistence Report'!$J$27:$J$500,"Adjustment",'7.  Persistence Report'!$H$27:$H$500,"2015")</f>
        <v>0</v>
      </c>
      <c r="G193" s="295">
        <f>SUMIFS('7.  Persistence Report'!AX$27:AX$500,'7.  Persistence Report'!$D$27:$D$500,$B192,'7.  Persistence Report'!$J$27:$J$500,"Adjustment",'7.  Persistence Report'!$H$27:$H$500,"2015")</f>
        <v>0</v>
      </c>
      <c r="H193" s="295">
        <f>SUMIFS('7.  Persistence Report'!AY$27:AY$500,'7.  Persistence Report'!$D$27:$D$500,$B192,'7.  Persistence Report'!$J$27:$J$500,"Adjustment",'7.  Persistence Report'!$H$27:$H$500,"2015")</f>
        <v>0</v>
      </c>
      <c r="I193" s="295">
        <f>SUMIFS('7.  Persistence Report'!AZ$27:AZ$500,'7.  Persistence Report'!$D$27:$D$500,$B192,'7.  Persistence Report'!$J$27:$J$500,"Adjustment",'7.  Persistence Report'!$H$27:$H$500,"2015")</f>
        <v>0</v>
      </c>
      <c r="J193" s="295">
        <f>SUMIFS('7.  Persistence Report'!BA$27:BA$500,'7.  Persistence Report'!$D$27:$D$500,$B192,'7.  Persistence Report'!$J$27:$J$500,"Adjustment",'7.  Persistence Report'!$H$27:$H$500,"2015")</f>
        <v>0</v>
      </c>
      <c r="K193" s="295">
        <f>SUMIFS('7.  Persistence Report'!BB$27:BB$500,'7.  Persistence Report'!$D$27:$D$500,$B192,'7.  Persistence Report'!$J$27:$J$500,"Adjustment",'7.  Persistence Report'!$H$27:$H$500,"2015")</f>
        <v>0</v>
      </c>
      <c r="L193" s="295">
        <f>SUMIFS('7.  Persistence Report'!BC$27:BC$500,'7.  Persistence Report'!$D$27:$D$500,$B192,'7.  Persistence Report'!$J$27:$J$500,"Adjustment",'7.  Persistence Report'!$H$27:$H$500,"2015")</f>
        <v>0</v>
      </c>
      <c r="M193" s="295">
        <f>SUMIFS('7.  Persistence Report'!BD$27:BD$500,'7.  Persistence Report'!$D$27:$D$500,$B192,'7.  Persistence Report'!$J$27:$J$500,"Adjustment",'7.  Persistence Report'!$H$27:$H$500,"2015")</f>
        <v>0</v>
      </c>
      <c r="N193" s="295">
        <f>N192</f>
        <v>12</v>
      </c>
      <c r="O193" s="295">
        <f>SUMIFS('7.  Persistence Report'!P$27:P$500,'7.  Persistence Report'!$D$27:$D$500,$B192,'7.  Persistence Report'!$J$27:$J$500,"Adjustment",'7.  Persistence Report'!$H$27:$H$500,"2015")</f>
        <v>0</v>
      </c>
      <c r="P193" s="295">
        <f>SUMIFS('7.  Persistence Report'!Q$27:Q$500,'7.  Persistence Report'!$D$27:$D$500,$B192,'7.  Persistence Report'!$J$27:$J$500,"Adjustment",'7.  Persistence Report'!$H$27:$H$500,"2015")</f>
        <v>0</v>
      </c>
      <c r="Q193" s="295">
        <f>SUMIFS('7.  Persistence Report'!R$27:R$500,'7.  Persistence Report'!$D$27:$D$500,$B192,'7.  Persistence Report'!$J$27:$J$500,"Adjustment",'7.  Persistence Report'!$H$27:$H$500,"2015")</f>
        <v>0</v>
      </c>
      <c r="R193" s="295">
        <f>SUMIFS('7.  Persistence Report'!S$27:S$500,'7.  Persistence Report'!$D$27:$D$500,$B192,'7.  Persistence Report'!$J$27:$J$500,"Adjustment",'7.  Persistence Report'!$H$27:$H$500,"2015")</f>
        <v>0</v>
      </c>
      <c r="S193" s="295">
        <f>SUMIFS('7.  Persistence Report'!T$27:T$500,'7.  Persistence Report'!$D$27:$D$500,$B192,'7.  Persistence Report'!$J$27:$J$500,"Adjustment",'7.  Persistence Report'!$H$27:$H$500,"2015")</f>
        <v>0</v>
      </c>
      <c r="T193" s="295">
        <f>SUMIFS('7.  Persistence Report'!U$27:U$500,'7.  Persistence Report'!$D$27:$D$500,$B192,'7.  Persistence Report'!$J$27:$J$500,"Adjustment",'7.  Persistence Report'!$H$27:$H$500,"2015")</f>
        <v>0</v>
      </c>
      <c r="U193" s="295">
        <f>SUMIFS('7.  Persistence Report'!V$27:V$500,'7.  Persistence Report'!$D$27:$D$500,$B192,'7.  Persistence Report'!$J$27:$J$500,"Adjustment",'7.  Persistence Report'!$H$27:$H$500,"2015")</f>
        <v>0</v>
      </c>
      <c r="V193" s="295">
        <f>SUMIFS('7.  Persistence Report'!W$27:W$500,'7.  Persistence Report'!$D$27:$D$500,$B192,'7.  Persistence Report'!$J$27:$J$500,"Adjustment",'7.  Persistence Report'!$H$27:$H$500,"2015")</f>
        <v>0</v>
      </c>
      <c r="W193" s="295">
        <f>SUMIFS('7.  Persistence Report'!X$27:X$500,'7.  Persistence Report'!$D$27:$D$500,$B192,'7.  Persistence Report'!$J$27:$J$500,"Adjustment",'7.  Persistence Report'!$H$27:$H$500,"2015")</f>
        <v>0</v>
      </c>
      <c r="X193" s="295">
        <f>SUMIFS('7.  Persistence Report'!Y$27:Y$500,'7.  Persistence Report'!$D$27:$D$500,$B192,'7.  Persistence Report'!$J$27:$J$500,"Adjustment",'7.  Persistence Report'!$H$27:$H$500,"2015")</f>
        <v>0</v>
      </c>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5">
      <c r="B195" s="327" t="s">
        <v>271</v>
      </c>
      <c r="C195" s="329"/>
      <c r="D195" s="329">
        <f>SUM(D38:D193)</f>
        <v>81286579.044708103</v>
      </c>
      <c r="E195" s="329"/>
      <c r="F195" s="329"/>
      <c r="G195" s="329"/>
      <c r="H195" s="329"/>
      <c r="I195" s="329"/>
      <c r="J195" s="329"/>
      <c r="K195" s="329"/>
      <c r="L195" s="329"/>
      <c r="M195" s="329"/>
      <c r="N195" s="329"/>
      <c r="O195" s="329">
        <f>SUM(O38:O193)</f>
        <v>13502.792838766689</v>
      </c>
      <c r="P195" s="329"/>
      <c r="Q195" s="329"/>
      <c r="R195" s="329"/>
      <c r="S195" s="329"/>
      <c r="T195" s="329"/>
      <c r="U195" s="329"/>
      <c r="V195" s="329"/>
      <c r="W195" s="329"/>
      <c r="X195" s="329"/>
      <c r="Y195" s="329">
        <f>IF(Y36="kWh",SUMPRODUCT(D38:D193,Y38:Y193))</f>
        <v>19740136</v>
      </c>
      <c r="Z195" s="329">
        <f>IF(Z36="kWh",SUMPRODUCT(D38:D193,Z38:Z193))</f>
        <v>9220784.0114439279</v>
      </c>
      <c r="AA195" s="329">
        <f>IF(AA36="kw",SUMPRODUCT(N38:N193,O38:O193,AA38:AA193),SUMPRODUCT(D38:D193,AA38:AA193))</f>
        <v>65565.459790878595</v>
      </c>
      <c r="AB195" s="329">
        <f>IF(AB36="kw",SUMPRODUCT(N38:N193,O38:O193,AB38:AB193),SUMPRODUCT(D38:D193,AB38:AB193))</f>
        <v>16906.261453095485</v>
      </c>
      <c r="AC195" s="329">
        <f>IF(AC36="kw",SUMPRODUCT(N38:N193,O38:O193,AC38:AC193),SUMPRODUCT(D38:D193,AC38:AC193))</f>
        <v>10219.160564593016</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2.3400000000000001E-2</v>
      </c>
      <c r="Z198" s="341">
        <f>HLOOKUP(Z$35,'3.  Distribution Rates'!$C$122:$P$133,7,FALSE)</f>
        <v>2.1000000000000001E-2</v>
      </c>
      <c r="AA198" s="341">
        <f>HLOOKUP(AA$35,'3.  Distribution Rates'!$C$122:$P$133,7,FALSE)</f>
        <v>3.5691000000000002</v>
      </c>
      <c r="AB198" s="341">
        <f>HLOOKUP(AB$35,'3.  Distribution Rates'!$C$122:$P$133,7,FALSE)</f>
        <v>3.4887000000000001</v>
      </c>
      <c r="AC198" s="341">
        <f>HLOOKUP(AC$35,'3.  Distribution Rates'!$C$122:$P$133,7,FALSE)</f>
        <v>3.3129</v>
      </c>
      <c r="AD198" s="341">
        <f>HLOOKUP(AD$35,'3.  Distribution Rates'!$C$122:$P$133,7,FALSE)</f>
        <v>2.1899999999999999E-2</v>
      </c>
      <c r="AE198" s="341">
        <f>HLOOKUP(AE$35,'3.  Distribution Rates'!$C$122:$P$133,7,FALSE)</f>
        <v>3.9996999999999998</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461919.18239999999</v>
      </c>
      <c r="Z203" s="378">
        <f>Z195*Z198</f>
        <v>193636.4642403225</v>
      </c>
      <c r="AA203" s="378">
        <f>AA195*AA198</f>
        <v>234009.6825396248</v>
      </c>
      <c r="AB203" s="378">
        <f t="shared" ref="AB203:AL203" si="553">AB195*AB198</f>
        <v>58980.874331414219</v>
      </c>
      <c r="AC203" s="378">
        <f t="shared" si="553"/>
        <v>33855.0570344402</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982401.26054580172</v>
      </c>
    </row>
    <row r="204" spans="2:39" ht="15.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461919.18239999999</v>
      </c>
      <c r="Z204" s="346">
        <f>SUM(Z199:Z203)</f>
        <v>193636.4642403225</v>
      </c>
      <c r="AA204" s="346">
        <f t="shared" ref="AA204:AE204" si="554">SUM(AA199:AA203)</f>
        <v>234009.6825396248</v>
      </c>
      <c r="AB204" s="346">
        <f t="shared" si="554"/>
        <v>58980.874331414219</v>
      </c>
      <c r="AC204" s="346">
        <f t="shared" si="554"/>
        <v>33855.0570344402</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982401.26054580172</v>
      </c>
    </row>
    <row r="205" spans="2:39" ht="15.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6">Z196*Z198</f>
        <v>0</v>
      </c>
      <c r="AA205" s="347">
        <f t="shared" si="556"/>
        <v>0</v>
      </c>
      <c r="AB205" s="347">
        <f t="shared" si="556"/>
        <v>0</v>
      </c>
      <c r="AC205" s="347">
        <f t="shared" si="556"/>
        <v>0</v>
      </c>
      <c r="AD205" s="347">
        <f t="shared" si="556"/>
        <v>0</v>
      </c>
      <c r="AE205" s="347">
        <f t="shared" si="556"/>
        <v>0</v>
      </c>
      <c r="AF205" s="347">
        <f>AF196*AF198</f>
        <v>0</v>
      </c>
      <c r="AG205" s="347">
        <f t="shared" ref="AG205:AL205" si="557">AG196*AG198</f>
        <v>0</v>
      </c>
      <c r="AH205" s="347">
        <f t="shared" si="557"/>
        <v>0</v>
      </c>
      <c r="AI205" s="347">
        <f t="shared" si="557"/>
        <v>0</v>
      </c>
      <c r="AJ205" s="347">
        <f t="shared" si="557"/>
        <v>0</v>
      </c>
      <c r="AK205" s="347">
        <f t="shared" si="557"/>
        <v>0</v>
      </c>
      <c r="AL205" s="347">
        <f t="shared" si="557"/>
        <v>0</v>
      </c>
      <c r="AM205" s="407">
        <f>SUM(Y205:AL205)</f>
        <v>0</v>
      </c>
    </row>
    <row r="206" spans="2:39" ht="15.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982401.26054580172</v>
      </c>
    </row>
    <row r="207" spans="2:39" ht="15.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19442880</v>
      </c>
      <c r="Z208" s="291">
        <f>SUMPRODUCT(E38:E193,Z38:Z193)</f>
        <v>9367169.3865042645</v>
      </c>
      <c r="AA208" s="291">
        <f>IF(AA36="kw",SUMPRODUCT(N38:N193,P38:P193,AA38:AA193),SUMPRODUCT(E38:E193,AA38:AA193))</f>
        <v>65555.461130665746</v>
      </c>
      <c r="AB208" s="291">
        <f>IF(AB36="kw",SUMPRODUCT(N38:N193,P38:P193,AB38:AB193),SUMPRODUCT(E38:E193,AB38:AB193))</f>
        <v>16902.3274392846</v>
      </c>
      <c r="AC208" s="291">
        <f>IF(AC36="kw",SUMPRODUCT(N38:N193,P38:P193,AC38:AC193),SUMPRODUCT(E38:E193,AC38:AC193))</f>
        <v>10215.748213770265</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19415414</v>
      </c>
      <c r="Z209" s="291">
        <f>SUMPRODUCT(F38:F193,Z38:Z193)</f>
        <v>9422930.7265042625</v>
      </c>
      <c r="AA209" s="291">
        <f>IF(AA36="kw",SUMPRODUCT(N38:N193,Q38:Q193,AA38:AA193),SUMPRODUCT(F38:F193,AA38:AA193))</f>
        <v>65561.701130665751</v>
      </c>
      <c r="AB209" s="291">
        <f>IF(AB36="kw",SUMPRODUCT(N38:N193,Q38:Q193,AB38:AB193),SUMPRODUCT(F38:F193,AB38:AB193))</f>
        <v>16903.527439284597</v>
      </c>
      <c r="AC209" s="291">
        <f>IF(AC36="kw",SUMPRODUCT(N38:N193,Q38:Q193,AC38:AC193),SUMPRODUCT(F38:F193,AC38:AC193))</f>
        <v>10219.708213770266</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19389373</v>
      </c>
      <c r="Z210" s="291">
        <f>SUMPRODUCT(G38:G193,Z38:Z193)</f>
        <v>9038500.0865042638</v>
      </c>
      <c r="AA210" s="291">
        <f>IF(AA36="kw",SUMPRODUCT(N38:N193,R38:R193,AA38:AA193),SUMPRODUCT(G38:G193,AA38:AA193))</f>
        <v>65560.021130665758</v>
      </c>
      <c r="AB210" s="291">
        <f>IF(AB36="kw",SUMPRODUCT(N38:N193,R38:R193,AB38:AB193),SUMPRODUCT(G38:G193,AB38:AB193))</f>
        <v>16923.207439284601</v>
      </c>
      <c r="AC210" s="291">
        <f>IF(AC36="kw",SUMPRODUCT(N38:N193,R38:R193,AC38:AC193),SUMPRODUCT(G38:G193,AC38:AC193))</f>
        <v>10129.108213770265</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19237862</v>
      </c>
      <c r="Z211" s="291">
        <f>SUMPRODUCT(H38:H193,Z38:Z193)</f>
        <v>9038500.2365042642</v>
      </c>
      <c r="AA211" s="291">
        <f>IF(AA36="kw",SUMPRODUCT(N38:N193,S38:S193,AA38:AA193),SUMPRODUCT(H38:H193,AA38:AA193))</f>
        <v>65842.741130665745</v>
      </c>
      <c r="AB211" s="291">
        <f>IF(AB36="kw",SUMPRODUCT(N38:N193,S38:S193,AB38:AB193),SUMPRODUCT(H38:H193,AB38:AB193))</f>
        <v>17060.0074392846</v>
      </c>
      <c r="AC211" s="291">
        <f>IF(AC36="kw",SUMPRODUCT(N38:N193,S38:S193,AC38:AC193),SUMPRODUCT(H38:H193,AC38:AC193))</f>
        <v>10151.908213770264</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19016875</v>
      </c>
      <c r="Z212" s="326">
        <f>SUMPRODUCT(I38:I193,Z38:Z193)</f>
        <v>9020060.7789999992</v>
      </c>
      <c r="AA212" s="326">
        <f>IF(AA36="kw",SUMPRODUCT(N38:N193,T38:T193,AA38:AA193),SUMPRODUCT(I38:I193,AA38:AA193))</f>
        <v>65563.92</v>
      </c>
      <c r="AB212" s="326">
        <f>IF(AB36="kw",SUMPRODUCT(N38:N193,T38:T193,AB38:AB193),SUMPRODUCT(I38:I193,AB38:AB193))</f>
        <v>17039.135999999999</v>
      </c>
      <c r="AC212" s="326">
        <f>IF(AC36="kw",SUMPRODUCT(N38:N193,T38:T193,AC38:AC193),SUMPRODUCT(I38:I193,AC38:AC193))</f>
        <v>10061.16</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592</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5">
      <c r="B214" s="438"/>
    </row>
    <row r="215" spans="1:39" ht="15.5">
      <c r="B215" s="438"/>
    </row>
    <row r="216" spans="1:39" ht="15.5">
      <c r="B216" s="280" t="s">
        <v>273</v>
      </c>
      <c r="C216" s="281"/>
      <c r="D216" s="590" t="s">
        <v>525</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10" t="s">
        <v>211</v>
      </c>
      <c r="C217" s="812" t="s">
        <v>33</v>
      </c>
      <c r="D217" s="284" t="s">
        <v>421</v>
      </c>
      <c r="E217" s="814" t="s">
        <v>209</v>
      </c>
      <c r="F217" s="815"/>
      <c r="G217" s="815"/>
      <c r="H217" s="815"/>
      <c r="I217" s="815"/>
      <c r="J217" s="815"/>
      <c r="K217" s="815"/>
      <c r="L217" s="815"/>
      <c r="M217" s="816"/>
      <c r="N217" s="820" t="s">
        <v>213</v>
      </c>
      <c r="O217" s="284" t="s">
        <v>422</v>
      </c>
      <c r="P217" s="814" t="s">
        <v>212</v>
      </c>
      <c r="Q217" s="815"/>
      <c r="R217" s="815"/>
      <c r="S217" s="815"/>
      <c r="T217" s="815"/>
      <c r="U217" s="815"/>
      <c r="V217" s="815"/>
      <c r="W217" s="815"/>
      <c r="X217" s="816"/>
      <c r="Y217" s="817" t="s">
        <v>243</v>
      </c>
      <c r="Z217" s="818"/>
      <c r="AA217" s="818"/>
      <c r="AB217" s="818"/>
      <c r="AC217" s="818"/>
      <c r="AD217" s="818"/>
      <c r="AE217" s="818"/>
      <c r="AF217" s="818"/>
      <c r="AG217" s="818"/>
      <c r="AH217" s="818"/>
      <c r="AI217" s="818"/>
      <c r="AJ217" s="818"/>
      <c r="AK217" s="818"/>
      <c r="AL217" s="818"/>
      <c r="AM217" s="819"/>
    </row>
    <row r="218" spans="1:39" ht="60.75" customHeight="1">
      <c r="B218" s="811"/>
      <c r="C218" s="813"/>
      <c r="D218" s="285">
        <v>2016</v>
      </c>
      <c r="E218" s="285">
        <v>2017</v>
      </c>
      <c r="F218" s="285">
        <v>2018</v>
      </c>
      <c r="G218" s="285">
        <v>2019</v>
      </c>
      <c r="H218" s="285">
        <v>2020</v>
      </c>
      <c r="I218" s="285">
        <v>2021</v>
      </c>
      <c r="J218" s="285">
        <v>2022</v>
      </c>
      <c r="K218" s="285">
        <v>2023</v>
      </c>
      <c r="L218" s="285">
        <v>2024</v>
      </c>
      <c r="M218" s="285">
        <v>2025</v>
      </c>
      <c r="N218" s="821"/>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1,499 KW</v>
      </c>
      <c r="AB218" s="285" t="str">
        <f>'1.  LRAMVA Summary'!G52</f>
        <v>GS 1,500 TO 4,999</v>
      </c>
      <c r="AC218" s="285" t="str">
        <f>'1.  LRAMVA Summary'!H52</f>
        <v>Large User</v>
      </c>
      <c r="AD218" s="285" t="str">
        <f>'1.  LRAMVA Summary'!I52</f>
        <v>Unmetered Scattered Load</v>
      </c>
      <c r="AE218" s="285" t="str">
        <f>'1.  LRAMVA Summary'!J52</f>
        <v>Street Lighting</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kWh</v>
      </c>
      <c r="AE219" s="291" t="str">
        <f>'1.  LRAMVA Summary'!J53</f>
        <v>kW</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5"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5" outlineLevel="1">
      <c r="A221" s="522">
        <v>1</v>
      </c>
      <c r="B221" s="520" t="s">
        <v>95</v>
      </c>
      <c r="C221" s="291" t="s">
        <v>25</v>
      </c>
      <c r="D221" s="295">
        <f>SUMIFS('7.  Persistence Report'!AV$27:AV$500,'7.  Persistence Report'!$D$27:$D$500,$B221,'7.  Persistence Report'!$J$27:$J$500,"Current year savings",'7.  Persistence Report'!$H$27:$H$500,"2016")</f>
        <v>0</v>
      </c>
      <c r="E221" s="295">
        <f>SUMIFS('7.  Persistence Report'!AW$27:AW$500,'7.  Persistence Report'!$D$27:$D$500,$B221,'7.  Persistence Report'!$J$27:$J$500,"Current year savings",'7.  Persistence Report'!$H$27:$H$500,"2016")</f>
        <v>0</v>
      </c>
      <c r="F221" s="295">
        <f>SUMIFS('7.  Persistence Report'!AX$27:AX$500,'7.  Persistence Report'!$D$27:$D$500,$B221,'7.  Persistence Report'!$J$27:$J$500,"Current year savings",'7.  Persistence Report'!$H$27:$H$500,"2016")</f>
        <v>0</v>
      </c>
      <c r="G221" s="295">
        <f>SUMIFS('7.  Persistence Report'!AY$27:AY$500,'7.  Persistence Report'!$D$27:$D$500,$B221,'7.  Persistence Report'!$J$27:$J$500,"Current year savings",'7.  Persistence Report'!$H$27:$H$500,"2016")</f>
        <v>0</v>
      </c>
      <c r="H221" s="295">
        <f>SUMIFS('7.  Persistence Report'!AZ$27:AZ$500,'7.  Persistence Report'!$D$27:$D$500,$B221,'7.  Persistence Report'!$J$27:$J$500,"Current year savings",'7.  Persistence Report'!$H$27:$H$500,"2016")</f>
        <v>0</v>
      </c>
      <c r="I221" s="295">
        <f>SUMIFS('7.  Persistence Report'!BA$27:BA$500,'7.  Persistence Report'!$D$27:$D$500,$B221,'7.  Persistence Report'!$J$27:$J$500,"Current year savings",'7.  Persistence Report'!$H$27:$H$500,"2016")</f>
        <v>0</v>
      </c>
      <c r="J221" s="295">
        <f>SUMIFS('7.  Persistence Report'!BB$27:BB$500,'7.  Persistence Report'!$D$27:$D$500,$B221,'7.  Persistence Report'!$J$27:$J$500,"Current year savings",'7.  Persistence Report'!$H$27:$H$500,"2016")</f>
        <v>0</v>
      </c>
      <c r="K221" s="295">
        <f>SUMIFS('7.  Persistence Report'!BC$27:BC$500,'7.  Persistence Report'!$D$27:$D$500,$B221,'7.  Persistence Report'!$J$27:$J$500,"Current year savings",'7.  Persistence Report'!$H$27:$H$500,"2016")</f>
        <v>0</v>
      </c>
      <c r="L221" s="295">
        <f>SUMIFS('7.  Persistence Report'!BD$27:BD$500,'7.  Persistence Report'!$D$27:$D$500,$B221,'7.  Persistence Report'!$J$27:$J$500,"Current year savings",'7.  Persistence Report'!$H$27:$H$500,"2016")</f>
        <v>0</v>
      </c>
      <c r="M221" s="295">
        <f>SUMIFS('7.  Persistence Report'!BE$27:BE$500,'7.  Persistence Report'!$D$27:$D$500,$B221,'7.  Persistence Report'!$J$27:$J$500,"Current year savings",'7.  Persistence Report'!$H$27:$H$500,"2016")</f>
        <v>0</v>
      </c>
      <c r="N221" s="291"/>
      <c r="O221" s="295">
        <f>SUMIFS('7.  Persistence Report'!Q$27:Q$500,'7.  Persistence Report'!$D$27:$D$500,$B221,'7.  Persistence Report'!$J$27:$J$500,"Current year savings",'7.  Persistence Report'!$H$27:$H$500,"2016")</f>
        <v>0</v>
      </c>
      <c r="P221" s="295">
        <f>SUMIFS('7.  Persistence Report'!R$27:R$500,'7.  Persistence Report'!$D$27:$D$500,$B221,'7.  Persistence Report'!$J$27:$J$500,"Current year savings",'7.  Persistence Report'!$H$27:$H$500,"2016")</f>
        <v>0</v>
      </c>
      <c r="Q221" s="295">
        <f>SUMIFS('7.  Persistence Report'!S$27:S$500,'7.  Persistence Report'!$D$27:$D$500,$B221,'7.  Persistence Report'!$J$27:$J$500,"Current year savings",'7.  Persistence Report'!$H$27:$H$500,"2016")</f>
        <v>0</v>
      </c>
      <c r="R221" s="295">
        <f>SUMIFS('7.  Persistence Report'!T$27:T$500,'7.  Persistence Report'!$D$27:$D$500,$B221,'7.  Persistence Report'!$J$27:$J$500,"Current year savings",'7.  Persistence Report'!$H$27:$H$500,"2016")</f>
        <v>0</v>
      </c>
      <c r="S221" s="295">
        <f>SUMIFS('7.  Persistence Report'!U$27:U$500,'7.  Persistence Report'!$D$27:$D$500,$B221,'7.  Persistence Report'!$J$27:$J$500,"Current year savings",'7.  Persistence Report'!$H$27:$H$500,"2016")</f>
        <v>0</v>
      </c>
      <c r="T221" s="295">
        <f>SUMIFS('7.  Persistence Report'!V$27:V$500,'7.  Persistence Report'!$D$27:$D$500,$B221,'7.  Persistence Report'!$J$27:$J$500,"Current year savings",'7.  Persistence Report'!$H$27:$H$500,"2016")</f>
        <v>0</v>
      </c>
      <c r="U221" s="295">
        <f>SUMIFS('7.  Persistence Report'!W$27:W$500,'7.  Persistence Report'!$D$27:$D$500,$B221,'7.  Persistence Report'!$J$27:$J$500,"Current year savings",'7.  Persistence Report'!$H$27:$H$500,"2016")</f>
        <v>0</v>
      </c>
      <c r="V221" s="295">
        <f>SUMIFS('7.  Persistence Report'!X$27:X$500,'7.  Persistence Report'!$D$27:$D$500,$B221,'7.  Persistence Report'!$J$27:$J$500,"Current year savings",'7.  Persistence Report'!$H$27:$H$500,"2016")</f>
        <v>0</v>
      </c>
      <c r="W221" s="295">
        <f>SUMIFS('7.  Persistence Report'!Y$27:Y$500,'7.  Persistence Report'!$D$27:$D$500,$B221,'7.  Persistence Report'!$J$27:$J$500,"Current year savings",'7.  Persistence Report'!$H$27:$H$500,"2016")</f>
        <v>0</v>
      </c>
      <c r="X221" s="295">
        <f>SUMIFS('7.  Persistence Report'!Z$27:Z$500,'7.  Persistence Report'!$D$27:$D$500,$B221,'7.  Persistence Report'!$J$27:$J$500,"Current year savings",'7.  Persistence Report'!$H$27:$H$500,"2016")</f>
        <v>0</v>
      </c>
      <c r="Y221" s="410">
        <v>1</v>
      </c>
      <c r="Z221" s="410"/>
      <c r="AA221" s="410"/>
      <c r="AB221" s="410"/>
      <c r="AC221" s="410"/>
      <c r="AD221" s="410"/>
      <c r="AE221" s="410"/>
      <c r="AF221" s="410"/>
      <c r="AG221" s="410"/>
      <c r="AH221" s="410"/>
      <c r="AI221" s="410"/>
      <c r="AJ221" s="410"/>
      <c r="AK221" s="410"/>
      <c r="AL221" s="410"/>
      <c r="AM221" s="296">
        <f>SUM(Y221:AL221)</f>
        <v>1</v>
      </c>
    </row>
    <row r="222" spans="1:39" ht="15.5" outlineLevel="1">
      <c r="B222" s="294" t="s">
        <v>289</v>
      </c>
      <c r="C222" s="291" t="s">
        <v>163</v>
      </c>
      <c r="D222" s="295">
        <f>SUMIFS('7.  Persistence Report'!AV$27:AV$500,'7.  Persistence Report'!$D$27:$D$500,$B221,'7.  Persistence Report'!$J$27:$J$500,"Adjustment",'7.  Persistence Report'!$H$27:$H$500,"2016")</f>
        <v>0</v>
      </c>
      <c r="E222" s="295">
        <f>SUMIFS('7.  Persistence Report'!AW$27:AW$500,'7.  Persistence Report'!$D$27:$D$500,$B221,'7.  Persistence Report'!$J$27:$J$500,"Adjustment",'7.  Persistence Report'!$H$27:$H$500,"2016")</f>
        <v>0</v>
      </c>
      <c r="F222" s="295">
        <f>SUMIFS('7.  Persistence Report'!AX$27:AX$500,'7.  Persistence Report'!$D$27:$D$500,$B221,'7.  Persistence Report'!$J$27:$J$500,"Adjustment",'7.  Persistence Report'!$H$27:$H$500,"2016")</f>
        <v>0</v>
      </c>
      <c r="G222" s="295">
        <f>SUMIFS('7.  Persistence Report'!AY$27:AY$500,'7.  Persistence Report'!$D$27:$D$500,$B221,'7.  Persistence Report'!$J$27:$J$500,"Adjustment",'7.  Persistence Report'!$H$27:$H$500,"2016")</f>
        <v>0</v>
      </c>
      <c r="H222" s="295">
        <f>SUMIFS('7.  Persistence Report'!AZ$27:AZ$500,'7.  Persistence Report'!$D$27:$D$500,$B221,'7.  Persistence Report'!$J$27:$J$500,"Adjustment",'7.  Persistence Report'!$H$27:$H$500,"2016")</f>
        <v>0</v>
      </c>
      <c r="I222" s="295">
        <f>SUMIFS('7.  Persistence Report'!BA$27:BA$500,'7.  Persistence Report'!$D$27:$D$500,$B221,'7.  Persistence Report'!$J$27:$J$500,"Adjustment",'7.  Persistence Report'!$H$27:$H$500,"2016")</f>
        <v>0</v>
      </c>
      <c r="J222" s="295">
        <f>SUMIFS('7.  Persistence Report'!BB$27:BB$500,'7.  Persistence Report'!$D$27:$D$500,$B221,'7.  Persistence Report'!$J$27:$J$500,"Adjustment",'7.  Persistence Report'!$H$27:$H$500,"2016")</f>
        <v>0</v>
      </c>
      <c r="K222" s="295">
        <f>SUMIFS('7.  Persistence Report'!BC$27:BC$500,'7.  Persistence Report'!$D$27:$D$500,$B221,'7.  Persistence Report'!$J$27:$J$500,"Adjustment",'7.  Persistence Report'!$H$27:$H$500,"2016")</f>
        <v>0</v>
      </c>
      <c r="L222" s="295">
        <f>SUMIFS('7.  Persistence Report'!BD$27:BD$500,'7.  Persistence Report'!$D$27:$D$500,$B221,'7.  Persistence Report'!$J$27:$J$500,"Adjustment",'7.  Persistence Report'!$H$27:$H$500,"2016")</f>
        <v>0</v>
      </c>
      <c r="M222" s="295">
        <f>SUMIFS('7.  Persistence Report'!BE$27:BE$500,'7.  Persistence Report'!$D$27:$D$500,$B221,'7.  Persistence Report'!$J$27:$J$500,"Adjustment",'7.  Persistence Report'!$H$27:$H$500,"2016")</f>
        <v>0</v>
      </c>
      <c r="N222" s="468"/>
      <c r="O222" s="295">
        <f>SUMIFS('7.  Persistence Report'!Q$27:Q$500,'7.  Persistence Report'!$D$27:$D$500,$B221,'7.  Persistence Report'!$J$27:$J$500,"Adjustment",'7.  Persistence Report'!$H$27:$H$500,"2016")</f>
        <v>0</v>
      </c>
      <c r="P222" s="295">
        <f>SUMIFS('7.  Persistence Report'!R$27:R$500,'7.  Persistence Report'!$D$27:$D$500,$B221,'7.  Persistence Report'!$J$27:$J$500,"Adjustment",'7.  Persistence Report'!$H$27:$H$500,"2016")</f>
        <v>0</v>
      </c>
      <c r="Q222" s="295">
        <f>SUMIFS('7.  Persistence Report'!S$27:S$500,'7.  Persistence Report'!$D$27:$D$500,$B221,'7.  Persistence Report'!$J$27:$J$500,"Adjustment",'7.  Persistence Report'!$H$27:$H$500,"2016")</f>
        <v>0</v>
      </c>
      <c r="R222" s="295">
        <f>SUMIFS('7.  Persistence Report'!T$27:T$500,'7.  Persistence Report'!$D$27:$D$500,$B221,'7.  Persistence Report'!$J$27:$J$500,"Adjustment",'7.  Persistence Report'!$H$27:$H$500,"2016")</f>
        <v>0</v>
      </c>
      <c r="S222" s="295">
        <f>SUMIFS('7.  Persistence Report'!U$27:U$500,'7.  Persistence Report'!$D$27:$D$500,$B221,'7.  Persistence Report'!$J$27:$J$500,"Adjustment",'7.  Persistence Report'!$H$27:$H$500,"2016")</f>
        <v>0</v>
      </c>
      <c r="T222" s="295">
        <f>SUMIFS('7.  Persistence Report'!V$27:V$500,'7.  Persistence Report'!$D$27:$D$500,$B221,'7.  Persistence Report'!$J$27:$J$500,"Adjustment",'7.  Persistence Report'!$H$27:$H$500,"2016")</f>
        <v>0</v>
      </c>
      <c r="U222" s="295">
        <f>SUMIFS('7.  Persistence Report'!W$27:W$500,'7.  Persistence Report'!$D$27:$D$500,$B221,'7.  Persistence Report'!$J$27:$J$500,"Adjustment",'7.  Persistence Report'!$H$27:$H$500,"2016")</f>
        <v>0</v>
      </c>
      <c r="V222" s="295">
        <f>SUMIFS('7.  Persistence Report'!X$27:X$500,'7.  Persistence Report'!$D$27:$D$500,$B221,'7.  Persistence Report'!$J$27:$J$500,"Adjustment",'7.  Persistence Report'!$H$27:$H$500,"2016")</f>
        <v>0</v>
      </c>
      <c r="W222" s="295">
        <f>SUMIFS('7.  Persistence Report'!Y$27:Y$500,'7.  Persistence Report'!$D$27:$D$500,$B221,'7.  Persistence Report'!$J$27:$J$500,"Adjustment",'7.  Persistence Report'!$H$27:$H$500,"2016")</f>
        <v>0</v>
      </c>
      <c r="X222" s="295">
        <f>SUMIFS('7.  Persistence Report'!Z$27:Z$500,'7.  Persistence Report'!$D$27:$D$500,$B221,'7.  Persistence Report'!$J$27:$J$500,"Adjustment",'7.  Persistence Report'!$H$27:$H$500,"2016")</f>
        <v>0</v>
      </c>
      <c r="Y222" s="411">
        <f>Y221</f>
        <v>1</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5" outlineLevel="1">
      <c r="A224" s="522">
        <v>2</v>
      </c>
      <c r="B224" s="520" t="s">
        <v>96</v>
      </c>
      <c r="C224" s="291" t="s">
        <v>25</v>
      </c>
      <c r="D224" s="295">
        <f>SUMIFS('7.  Persistence Report'!AV$27:AV$500,'7.  Persistence Report'!$D$27:$D$500,$B224,'7.  Persistence Report'!$J$27:$J$500,"Current year savings",'7.  Persistence Report'!$H$27:$H$500,"2016")</f>
        <v>0</v>
      </c>
      <c r="E224" s="295">
        <f>SUMIFS('7.  Persistence Report'!AW$27:AW$500,'7.  Persistence Report'!$D$27:$D$500,$B224,'7.  Persistence Report'!$J$27:$J$500,"Current year savings",'7.  Persistence Report'!$H$27:$H$500,"2016")</f>
        <v>0</v>
      </c>
      <c r="F224" s="295">
        <f>SUMIFS('7.  Persistence Report'!AX$27:AX$500,'7.  Persistence Report'!$D$27:$D$500,$B224,'7.  Persistence Report'!$J$27:$J$500,"Current year savings",'7.  Persistence Report'!$H$27:$H$500,"2016")</f>
        <v>0</v>
      </c>
      <c r="G224" s="295">
        <f>SUMIFS('7.  Persistence Report'!AY$27:AY$500,'7.  Persistence Report'!$D$27:$D$500,$B224,'7.  Persistence Report'!$J$27:$J$500,"Current year savings",'7.  Persistence Report'!$H$27:$H$500,"2016")</f>
        <v>0</v>
      </c>
      <c r="H224" s="295">
        <f>SUMIFS('7.  Persistence Report'!AZ$27:AZ$500,'7.  Persistence Report'!$D$27:$D$500,$B224,'7.  Persistence Report'!$J$27:$J$500,"Current year savings",'7.  Persistence Report'!$H$27:$H$500,"2016")</f>
        <v>0</v>
      </c>
      <c r="I224" s="295">
        <f>SUMIFS('7.  Persistence Report'!BA$27:BA$500,'7.  Persistence Report'!$D$27:$D$500,$B224,'7.  Persistence Report'!$J$27:$J$500,"Current year savings",'7.  Persistence Report'!$H$27:$H$500,"2016")</f>
        <v>0</v>
      </c>
      <c r="J224" s="295">
        <f>SUMIFS('7.  Persistence Report'!BB$27:BB$500,'7.  Persistence Report'!$D$27:$D$500,$B224,'7.  Persistence Report'!$J$27:$J$500,"Current year savings",'7.  Persistence Report'!$H$27:$H$500,"2016")</f>
        <v>0</v>
      </c>
      <c r="K224" s="295">
        <f>SUMIFS('7.  Persistence Report'!BC$27:BC$500,'7.  Persistence Report'!$D$27:$D$500,$B224,'7.  Persistence Report'!$J$27:$J$500,"Current year savings",'7.  Persistence Report'!$H$27:$H$500,"2016")</f>
        <v>0</v>
      </c>
      <c r="L224" s="295">
        <f>SUMIFS('7.  Persistence Report'!BD$27:BD$500,'7.  Persistence Report'!$D$27:$D$500,$B224,'7.  Persistence Report'!$J$27:$J$500,"Current year savings",'7.  Persistence Report'!$H$27:$H$500,"2016")</f>
        <v>0</v>
      </c>
      <c r="M224" s="295">
        <f>SUMIFS('7.  Persistence Report'!BE$27:BE$500,'7.  Persistence Report'!$D$27:$D$500,$B224,'7.  Persistence Report'!$J$27:$J$500,"Current year savings",'7.  Persistence Report'!$H$27:$H$500,"2016")</f>
        <v>0</v>
      </c>
      <c r="N224" s="291"/>
      <c r="O224" s="295">
        <f>SUMIFS('7.  Persistence Report'!Q$27:Q$500,'7.  Persistence Report'!$D$27:$D$500,$B224,'7.  Persistence Report'!$J$27:$J$500,"Current year savings",'7.  Persistence Report'!$H$27:$H$500,"2016")</f>
        <v>0</v>
      </c>
      <c r="P224" s="295">
        <f>SUMIFS('7.  Persistence Report'!R$27:R$500,'7.  Persistence Report'!$D$27:$D$500,$B224,'7.  Persistence Report'!$J$27:$J$500,"Current year savings",'7.  Persistence Report'!$H$27:$H$500,"2016")</f>
        <v>0</v>
      </c>
      <c r="Q224" s="295">
        <f>SUMIFS('7.  Persistence Report'!S$27:S$500,'7.  Persistence Report'!$D$27:$D$500,$B224,'7.  Persistence Report'!$J$27:$J$500,"Current year savings",'7.  Persistence Report'!$H$27:$H$500,"2016")</f>
        <v>0</v>
      </c>
      <c r="R224" s="295">
        <f>SUMIFS('7.  Persistence Report'!T$27:T$500,'7.  Persistence Report'!$D$27:$D$500,$B224,'7.  Persistence Report'!$J$27:$J$500,"Current year savings",'7.  Persistence Report'!$H$27:$H$500,"2016")</f>
        <v>0</v>
      </c>
      <c r="S224" s="295">
        <f>SUMIFS('7.  Persistence Report'!U$27:U$500,'7.  Persistence Report'!$D$27:$D$500,$B224,'7.  Persistence Report'!$J$27:$J$500,"Current year savings",'7.  Persistence Report'!$H$27:$H$500,"2016")</f>
        <v>0</v>
      </c>
      <c r="T224" s="295">
        <f>SUMIFS('7.  Persistence Report'!V$27:V$500,'7.  Persistence Report'!$D$27:$D$500,$B224,'7.  Persistence Report'!$J$27:$J$500,"Current year savings",'7.  Persistence Report'!$H$27:$H$500,"2016")</f>
        <v>0</v>
      </c>
      <c r="U224" s="295">
        <f>SUMIFS('7.  Persistence Report'!W$27:W$500,'7.  Persistence Report'!$D$27:$D$500,$B224,'7.  Persistence Report'!$J$27:$J$500,"Current year savings",'7.  Persistence Report'!$H$27:$H$500,"2016")</f>
        <v>0</v>
      </c>
      <c r="V224" s="295">
        <f>SUMIFS('7.  Persistence Report'!X$27:X$500,'7.  Persistence Report'!$D$27:$D$500,$B224,'7.  Persistence Report'!$J$27:$J$500,"Current year savings",'7.  Persistence Report'!$H$27:$H$500,"2016")</f>
        <v>0</v>
      </c>
      <c r="W224" s="295">
        <f>SUMIFS('7.  Persistence Report'!Y$27:Y$500,'7.  Persistence Report'!$D$27:$D$500,$B224,'7.  Persistence Report'!$J$27:$J$500,"Current year savings",'7.  Persistence Report'!$H$27:$H$500,"2016")</f>
        <v>0</v>
      </c>
      <c r="X224" s="295">
        <f>SUMIFS('7.  Persistence Report'!Z$27:Z$500,'7.  Persistence Report'!$D$27:$D$500,$B224,'7.  Persistence Report'!$J$27:$J$500,"Current year savings",'7.  Persistence Report'!$H$27:$H$500,"2016")</f>
        <v>0</v>
      </c>
      <c r="Y224" s="410">
        <v>1</v>
      </c>
      <c r="Z224" s="410"/>
      <c r="AA224" s="410"/>
      <c r="AB224" s="410"/>
      <c r="AC224" s="410"/>
      <c r="AD224" s="410"/>
      <c r="AE224" s="410"/>
      <c r="AF224" s="410"/>
      <c r="AG224" s="410"/>
      <c r="AH224" s="410"/>
      <c r="AI224" s="410"/>
      <c r="AJ224" s="410"/>
      <c r="AK224" s="410"/>
      <c r="AL224" s="410"/>
      <c r="AM224" s="296">
        <f>SUM(Y224:AL224)</f>
        <v>1</v>
      </c>
    </row>
    <row r="225" spans="1:39" ht="15.5" outlineLevel="1">
      <c r="B225" s="294" t="s">
        <v>289</v>
      </c>
      <c r="C225" s="291" t="s">
        <v>163</v>
      </c>
      <c r="D225" s="295">
        <f>SUMIFS('7.  Persistence Report'!AV$27:AV$500,'7.  Persistence Report'!$D$27:$D$500,$B224,'7.  Persistence Report'!$J$27:$J$500,"Adjustment",'7.  Persistence Report'!$H$27:$H$500,"2016")</f>
        <v>0</v>
      </c>
      <c r="E225" s="295">
        <f>SUMIFS('7.  Persistence Report'!AW$27:AW$500,'7.  Persistence Report'!$D$27:$D$500,$B224,'7.  Persistence Report'!$J$27:$J$500,"Adjustment",'7.  Persistence Report'!$H$27:$H$500,"2016")</f>
        <v>0</v>
      </c>
      <c r="F225" s="295">
        <f>SUMIFS('7.  Persistence Report'!AX$27:AX$500,'7.  Persistence Report'!$D$27:$D$500,$B224,'7.  Persistence Report'!$J$27:$J$500,"Adjustment",'7.  Persistence Report'!$H$27:$H$500,"2016")</f>
        <v>0</v>
      </c>
      <c r="G225" s="295">
        <f>SUMIFS('7.  Persistence Report'!AY$27:AY$500,'7.  Persistence Report'!$D$27:$D$500,$B224,'7.  Persistence Report'!$J$27:$J$500,"Adjustment",'7.  Persistence Report'!$H$27:$H$500,"2016")</f>
        <v>0</v>
      </c>
      <c r="H225" s="295">
        <f>SUMIFS('7.  Persistence Report'!AZ$27:AZ$500,'7.  Persistence Report'!$D$27:$D$500,$B224,'7.  Persistence Report'!$J$27:$J$500,"Adjustment",'7.  Persistence Report'!$H$27:$H$500,"2016")</f>
        <v>0</v>
      </c>
      <c r="I225" s="295">
        <f>SUMIFS('7.  Persistence Report'!BA$27:BA$500,'7.  Persistence Report'!$D$27:$D$500,$B224,'7.  Persistence Report'!$J$27:$J$500,"Adjustment",'7.  Persistence Report'!$H$27:$H$500,"2016")</f>
        <v>0</v>
      </c>
      <c r="J225" s="295">
        <f>SUMIFS('7.  Persistence Report'!BB$27:BB$500,'7.  Persistence Report'!$D$27:$D$500,$B224,'7.  Persistence Report'!$J$27:$J$500,"Adjustment",'7.  Persistence Report'!$H$27:$H$500,"2016")</f>
        <v>0</v>
      </c>
      <c r="K225" s="295">
        <f>SUMIFS('7.  Persistence Report'!BC$27:BC$500,'7.  Persistence Report'!$D$27:$D$500,$B224,'7.  Persistence Report'!$J$27:$J$500,"Adjustment",'7.  Persistence Report'!$H$27:$H$500,"2016")</f>
        <v>0</v>
      </c>
      <c r="L225" s="295">
        <f>SUMIFS('7.  Persistence Report'!BD$27:BD$500,'7.  Persistence Report'!$D$27:$D$500,$B224,'7.  Persistence Report'!$J$27:$J$500,"Adjustment",'7.  Persistence Report'!$H$27:$H$500,"2016")</f>
        <v>0</v>
      </c>
      <c r="M225" s="295">
        <f>SUMIFS('7.  Persistence Report'!BE$27:BE$500,'7.  Persistence Report'!$D$27:$D$500,$B224,'7.  Persistence Report'!$J$27:$J$500,"Adjustment",'7.  Persistence Report'!$H$27:$H$500,"2016")</f>
        <v>0</v>
      </c>
      <c r="N225" s="468"/>
      <c r="O225" s="295">
        <f>SUMIFS('7.  Persistence Report'!Q$27:Q$500,'7.  Persistence Report'!$D$27:$D$500,$B224,'7.  Persistence Report'!$J$27:$J$500,"Adjustment",'7.  Persistence Report'!$H$27:$H$500,"2016")</f>
        <v>0</v>
      </c>
      <c r="P225" s="295">
        <f>SUMIFS('7.  Persistence Report'!R$27:R$500,'7.  Persistence Report'!$D$27:$D$500,$B224,'7.  Persistence Report'!$J$27:$J$500,"Adjustment",'7.  Persistence Report'!$H$27:$H$500,"2016")</f>
        <v>0</v>
      </c>
      <c r="Q225" s="295">
        <f>SUMIFS('7.  Persistence Report'!S$27:S$500,'7.  Persistence Report'!$D$27:$D$500,$B224,'7.  Persistence Report'!$J$27:$J$500,"Adjustment",'7.  Persistence Report'!$H$27:$H$500,"2016")</f>
        <v>0</v>
      </c>
      <c r="R225" s="295">
        <f>SUMIFS('7.  Persistence Report'!T$27:T$500,'7.  Persistence Report'!$D$27:$D$500,$B224,'7.  Persistence Report'!$J$27:$J$500,"Adjustment",'7.  Persistence Report'!$H$27:$H$500,"2016")</f>
        <v>0</v>
      </c>
      <c r="S225" s="295">
        <f>SUMIFS('7.  Persistence Report'!U$27:U$500,'7.  Persistence Report'!$D$27:$D$500,$B224,'7.  Persistence Report'!$J$27:$J$500,"Adjustment",'7.  Persistence Report'!$H$27:$H$500,"2016")</f>
        <v>0</v>
      </c>
      <c r="T225" s="295">
        <f>SUMIFS('7.  Persistence Report'!V$27:V$500,'7.  Persistence Report'!$D$27:$D$500,$B224,'7.  Persistence Report'!$J$27:$J$500,"Adjustment",'7.  Persistence Report'!$H$27:$H$500,"2016")</f>
        <v>0</v>
      </c>
      <c r="U225" s="295">
        <f>SUMIFS('7.  Persistence Report'!W$27:W$500,'7.  Persistence Report'!$D$27:$D$500,$B224,'7.  Persistence Report'!$J$27:$J$500,"Adjustment",'7.  Persistence Report'!$H$27:$H$500,"2016")</f>
        <v>0</v>
      </c>
      <c r="V225" s="295">
        <f>SUMIFS('7.  Persistence Report'!X$27:X$500,'7.  Persistence Report'!$D$27:$D$500,$B224,'7.  Persistence Report'!$J$27:$J$500,"Adjustment",'7.  Persistence Report'!$H$27:$H$500,"2016")</f>
        <v>0</v>
      </c>
      <c r="W225" s="295">
        <f>SUMIFS('7.  Persistence Report'!Y$27:Y$500,'7.  Persistence Report'!$D$27:$D$500,$B224,'7.  Persistence Report'!$J$27:$J$500,"Adjustment",'7.  Persistence Report'!$H$27:$H$500,"2016")</f>
        <v>0</v>
      </c>
      <c r="X225" s="295">
        <f>SUMIFS('7.  Persistence Report'!Z$27:Z$500,'7.  Persistence Report'!$D$27:$D$500,$B224,'7.  Persistence Report'!$J$27:$J$500,"Adjustment",'7.  Persistence Report'!$H$27:$H$500,"2016")</f>
        <v>0</v>
      </c>
      <c r="Y225" s="411">
        <f>Y224</f>
        <v>1</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5" outlineLevel="1">
      <c r="A227" s="522">
        <v>3</v>
      </c>
      <c r="B227" s="520" t="s">
        <v>97</v>
      </c>
      <c r="C227" s="291" t="s">
        <v>25</v>
      </c>
      <c r="D227" s="295">
        <f>SUMIFS('7.  Persistence Report'!AV$27:AV$500,'7.  Persistence Report'!$D$27:$D$500,$B227,'7.  Persistence Report'!$J$27:$J$500,"Current year savings",'7.  Persistence Report'!$H$27:$H$500,"2016")</f>
        <v>0</v>
      </c>
      <c r="E227" s="295">
        <f>SUMIFS('7.  Persistence Report'!AW$27:AW$500,'7.  Persistence Report'!$D$27:$D$500,$B227,'7.  Persistence Report'!$J$27:$J$500,"Current year savings",'7.  Persistence Report'!$H$27:$H$500,"2016")</f>
        <v>0</v>
      </c>
      <c r="F227" s="295">
        <f>SUMIFS('7.  Persistence Report'!AX$27:AX$500,'7.  Persistence Report'!$D$27:$D$500,$B227,'7.  Persistence Report'!$J$27:$J$500,"Current year savings",'7.  Persistence Report'!$H$27:$H$500,"2016")</f>
        <v>0</v>
      </c>
      <c r="G227" s="295">
        <f>SUMIFS('7.  Persistence Report'!AY$27:AY$500,'7.  Persistence Report'!$D$27:$D$500,$B227,'7.  Persistence Report'!$J$27:$J$500,"Current year savings",'7.  Persistence Report'!$H$27:$H$500,"2016")</f>
        <v>0</v>
      </c>
      <c r="H227" s="295">
        <f>SUMIFS('7.  Persistence Report'!AZ$27:AZ$500,'7.  Persistence Report'!$D$27:$D$500,$B227,'7.  Persistence Report'!$J$27:$J$500,"Current year savings",'7.  Persistence Report'!$H$27:$H$500,"2016")</f>
        <v>0</v>
      </c>
      <c r="I227" s="295">
        <f>SUMIFS('7.  Persistence Report'!BA$27:BA$500,'7.  Persistence Report'!$D$27:$D$500,$B227,'7.  Persistence Report'!$J$27:$J$500,"Current year savings",'7.  Persistence Report'!$H$27:$H$500,"2016")</f>
        <v>0</v>
      </c>
      <c r="J227" s="295">
        <f>SUMIFS('7.  Persistence Report'!BB$27:BB$500,'7.  Persistence Report'!$D$27:$D$500,$B227,'7.  Persistence Report'!$J$27:$J$500,"Current year savings",'7.  Persistence Report'!$H$27:$H$500,"2016")</f>
        <v>0</v>
      </c>
      <c r="K227" s="295">
        <f>SUMIFS('7.  Persistence Report'!BC$27:BC$500,'7.  Persistence Report'!$D$27:$D$500,$B227,'7.  Persistence Report'!$J$27:$J$500,"Current year savings",'7.  Persistence Report'!$H$27:$H$500,"2016")</f>
        <v>0</v>
      </c>
      <c r="L227" s="295">
        <f>SUMIFS('7.  Persistence Report'!BD$27:BD$500,'7.  Persistence Report'!$D$27:$D$500,$B227,'7.  Persistence Report'!$J$27:$J$500,"Current year savings",'7.  Persistence Report'!$H$27:$H$500,"2016")</f>
        <v>0</v>
      </c>
      <c r="M227" s="295">
        <f>SUMIFS('7.  Persistence Report'!BE$27:BE$500,'7.  Persistence Report'!$D$27:$D$500,$B227,'7.  Persistence Report'!$J$27:$J$500,"Current year savings",'7.  Persistence Report'!$H$27:$H$500,"2016")</f>
        <v>0</v>
      </c>
      <c r="N227" s="291"/>
      <c r="O227" s="295">
        <f>SUMIFS('7.  Persistence Report'!Q$27:Q$500,'7.  Persistence Report'!$D$27:$D$500,$B227,'7.  Persistence Report'!$J$27:$J$500,"Current year savings",'7.  Persistence Report'!$H$27:$H$500,"2016")</f>
        <v>0</v>
      </c>
      <c r="P227" s="295">
        <f>SUMIFS('7.  Persistence Report'!R$27:R$500,'7.  Persistence Report'!$D$27:$D$500,$B227,'7.  Persistence Report'!$J$27:$J$500,"Current year savings",'7.  Persistence Report'!$H$27:$H$500,"2016")</f>
        <v>0</v>
      </c>
      <c r="Q227" s="295">
        <f>SUMIFS('7.  Persistence Report'!S$27:S$500,'7.  Persistence Report'!$D$27:$D$500,$B227,'7.  Persistence Report'!$J$27:$J$500,"Current year savings",'7.  Persistence Report'!$H$27:$H$500,"2016")</f>
        <v>0</v>
      </c>
      <c r="R227" s="295">
        <f>SUMIFS('7.  Persistence Report'!T$27:T$500,'7.  Persistence Report'!$D$27:$D$500,$B227,'7.  Persistence Report'!$J$27:$J$500,"Current year savings",'7.  Persistence Report'!$H$27:$H$500,"2016")</f>
        <v>0</v>
      </c>
      <c r="S227" s="295">
        <f>SUMIFS('7.  Persistence Report'!U$27:U$500,'7.  Persistence Report'!$D$27:$D$500,$B227,'7.  Persistence Report'!$J$27:$J$500,"Current year savings",'7.  Persistence Report'!$H$27:$H$500,"2016")</f>
        <v>0</v>
      </c>
      <c r="T227" s="295">
        <f>SUMIFS('7.  Persistence Report'!V$27:V$500,'7.  Persistence Report'!$D$27:$D$500,$B227,'7.  Persistence Report'!$J$27:$J$500,"Current year savings",'7.  Persistence Report'!$H$27:$H$500,"2016")</f>
        <v>0</v>
      </c>
      <c r="U227" s="295">
        <f>SUMIFS('7.  Persistence Report'!W$27:W$500,'7.  Persistence Report'!$D$27:$D$500,$B227,'7.  Persistence Report'!$J$27:$J$500,"Current year savings",'7.  Persistence Report'!$H$27:$H$500,"2016")</f>
        <v>0</v>
      </c>
      <c r="V227" s="295">
        <f>SUMIFS('7.  Persistence Report'!X$27:X$500,'7.  Persistence Report'!$D$27:$D$500,$B227,'7.  Persistence Report'!$J$27:$J$500,"Current year savings",'7.  Persistence Report'!$H$27:$H$500,"2016")</f>
        <v>0</v>
      </c>
      <c r="W227" s="295">
        <f>SUMIFS('7.  Persistence Report'!Y$27:Y$500,'7.  Persistence Report'!$D$27:$D$500,$B227,'7.  Persistence Report'!$J$27:$J$500,"Current year savings",'7.  Persistence Report'!$H$27:$H$500,"2016")</f>
        <v>0</v>
      </c>
      <c r="X227" s="295">
        <f>SUMIFS('7.  Persistence Report'!Z$27:Z$500,'7.  Persistence Report'!$D$27:$D$500,$B227,'7.  Persistence Report'!$J$27:$J$500,"Current year savings",'7.  Persistence Report'!$H$27:$H$500,"2016")</f>
        <v>0</v>
      </c>
      <c r="Y227" s="410">
        <v>1</v>
      </c>
      <c r="Z227" s="410"/>
      <c r="AA227" s="410"/>
      <c r="AB227" s="410"/>
      <c r="AC227" s="410"/>
      <c r="AD227" s="410"/>
      <c r="AE227" s="410"/>
      <c r="AF227" s="410"/>
      <c r="AG227" s="410"/>
      <c r="AH227" s="410"/>
      <c r="AI227" s="410"/>
      <c r="AJ227" s="410"/>
      <c r="AK227" s="410"/>
      <c r="AL227" s="410"/>
      <c r="AM227" s="296">
        <f>SUM(Y227:AL227)</f>
        <v>1</v>
      </c>
    </row>
    <row r="228" spans="1:39" ht="15.5" outlineLevel="1">
      <c r="B228" s="294" t="s">
        <v>289</v>
      </c>
      <c r="C228" s="291" t="s">
        <v>163</v>
      </c>
      <c r="D228" s="295">
        <f>SUMIFS('7.  Persistence Report'!AV$27:AV$500,'7.  Persistence Report'!$D$27:$D$500,$B227,'7.  Persistence Report'!$J$27:$J$500,"Adjustment",'7.  Persistence Report'!$H$27:$H$500,"2016")</f>
        <v>0</v>
      </c>
      <c r="E228" s="295">
        <f>SUMIFS('7.  Persistence Report'!AW$27:AW$500,'7.  Persistence Report'!$D$27:$D$500,$B227,'7.  Persistence Report'!$J$27:$J$500,"Adjustment",'7.  Persistence Report'!$H$27:$H$500,"2016")</f>
        <v>0</v>
      </c>
      <c r="F228" s="295">
        <f>SUMIFS('7.  Persistence Report'!AX$27:AX$500,'7.  Persistence Report'!$D$27:$D$500,$B227,'7.  Persistence Report'!$J$27:$J$500,"Adjustment",'7.  Persistence Report'!$H$27:$H$500,"2016")</f>
        <v>0</v>
      </c>
      <c r="G228" s="295">
        <f>SUMIFS('7.  Persistence Report'!AY$27:AY$500,'7.  Persistence Report'!$D$27:$D$500,$B227,'7.  Persistence Report'!$J$27:$J$500,"Adjustment",'7.  Persistence Report'!$H$27:$H$500,"2016")</f>
        <v>0</v>
      </c>
      <c r="H228" s="295">
        <f>SUMIFS('7.  Persistence Report'!AZ$27:AZ$500,'7.  Persistence Report'!$D$27:$D$500,$B227,'7.  Persistence Report'!$J$27:$J$500,"Adjustment",'7.  Persistence Report'!$H$27:$H$500,"2016")</f>
        <v>0</v>
      </c>
      <c r="I228" s="295">
        <f>SUMIFS('7.  Persistence Report'!BA$27:BA$500,'7.  Persistence Report'!$D$27:$D$500,$B227,'7.  Persistence Report'!$J$27:$J$500,"Adjustment",'7.  Persistence Report'!$H$27:$H$500,"2016")</f>
        <v>0</v>
      </c>
      <c r="J228" s="295">
        <f>SUMIFS('7.  Persistence Report'!BB$27:BB$500,'7.  Persistence Report'!$D$27:$D$500,$B227,'7.  Persistence Report'!$J$27:$J$500,"Adjustment",'7.  Persistence Report'!$H$27:$H$500,"2016")</f>
        <v>0</v>
      </c>
      <c r="K228" s="295">
        <f>SUMIFS('7.  Persistence Report'!BC$27:BC$500,'7.  Persistence Report'!$D$27:$D$500,$B227,'7.  Persistence Report'!$J$27:$J$500,"Adjustment",'7.  Persistence Report'!$H$27:$H$500,"2016")</f>
        <v>0</v>
      </c>
      <c r="L228" s="295">
        <f>SUMIFS('7.  Persistence Report'!BD$27:BD$500,'7.  Persistence Report'!$D$27:$D$500,$B227,'7.  Persistence Report'!$J$27:$J$500,"Adjustment",'7.  Persistence Report'!$H$27:$H$500,"2016")</f>
        <v>0</v>
      </c>
      <c r="M228" s="295">
        <f>SUMIFS('7.  Persistence Report'!BE$27:BE$500,'7.  Persistence Report'!$D$27:$D$500,$B227,'7.  Persistence Report'!$J$27:$J$500,"Adjustment",'7.  Persistence Report'!$H$27:$H$500,"2016")</f>
        <v>0</v>
      </c>
      <c r="N228" s="468"/>
      <c r="O228" s="295">
        <f>SUMIFS('7.  Persistence Report'!Q$27:Q$500,'7.  Persistence Report'!$D$27:$D$500,$B227,'7.  Persistence Report'!$J$27:$J$500,"Adjustment",'7.  Persistence Report'!$H$27:$H$500,"2016")</f>
        <v>0</v>
      </c>
      <c r="P228" s="295">
        <f>SUMIFS('7.  Persistence Report'!R$27:R$500,'7.  Persistence Report'!$D$27:$D$500,$B227,'7.  Persistence Report'!$J$27:$J$500,"Adjustment",'7.  Persistence Report'!$H$27:$H$500,"2016")</f>
        <v>0</v>
      </c>
      <c r="Q228" s="295">
        <f>SUMIFS('7.  Persistence Report'!S$27:S$500,'7.  Persistence Report'!$D$27:$D$500,$B227,'7.  Persistence Report'!$J$27:$J$500,"Adjustment",'7.  Persistence Report'!$H$27:$H$500,"2016")</f>
        <v>0</v>
      </c>
      <c r="R228" s="295">
        <f>SUMIFS('7.  Persistence Report'!T$27:T$500,'7.  Persistence Report'!$D$27:$D$500,$B227,'7.  Persistence Report'!$J$27:$J$500,"Adjustment",'7.  Persistence Report'!$H$27:$H$500,"2016")</f>
        <v>0</v>
      </c>
      <c r="S228" s="295">
        <f>SUMIFS('7.  Persistence Report'!U$27:U$500,'7.  Persistence Report'!$D$27:$D$500,$B227,'7.  Persistence Report'!$J$27:$J$500,"Adjustment",'7.  Persistence Report'!$H$27:$H$500,"2016")</f>
        <v>0</v>
      </c>
      <c r="T228" s="295">
        <f>SUMIFS('7.  Persistence Report'!V$27:V$500,'7.  Persistence Report'!$D$27:$D$500,$B227,'7.  Persistence Report'!$J$27:$J$500,"Adjustment",'7.  Persistence Report'!$H$27:$H$500,"2016")</f>
        <v>0</v>
      </c>
      <c r="U228" s="295">
        <f>SUMIFS('7.  Persistence Report'!W$27:W$500,'7.  Persistence Report'!$D$27:$D$500,$B227,'7.  Persistence Report'!$J$27:$J$500,"Adjustment",'7.  Persistence Report'!$H$27:$H$500,"2016")</f>
        <v>0</v>
      </c>
      <c r="V228" s="295">
        <f>SUMIFS('7.  Persistence Report'!X$27:X$500,'7.  Persistence Report'!$D$27:$D$500,$B227,'7.  Persistence Report'!$J$27:$J$500,"Adjustment",'7.  Persistence Report'!$H$27:$H$500,"2016")</f>
        <v>0</v>
      </c>
      <c r="W228" s="295">
        <f>SUMIFS('7.  Persistence Report'!Y$27:Y$500,'7.  Persistence Report'!$D$27:$D$500,$B227,'7.  Persistence Report'!$J$27:$J$500,"Adjustment",'7.  Persistence Report'!$H$27:$H$500,"2016")</f>
        <v>0</v>
      </c>
      <c r="X228" s="295">
        <f>SUMIFS('7.  Persistence Report'!Z$27:Z$500,'7.  Persistence Report'!$D$27:$D$500,$B227,'7.  Persistence Report'!$J$27:$J$500,"Adjustment",'7.  Persistence Report'!$H$27:$H$500,"2016")</f>
        <v>0</v>
      </c>
      <c r="Y228" s="411">
        <f>Y227</f>
        <v>1</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5" outlineLevel="1">
      <c r="A230" s="522">
        <v>4</v>
      </c>
      <c r="B230" s="520" t="s">
        <v>682</v>
      </c>
      <c r="C230" s="291" t="s">
        <v>25</v>
      </c>
      <c r="D230" s="295">
        <f>SUMIFS('7.  Persistence Report'!AV$27:AV$500,'7.  Persistence Report'!$D$27:$D$500,$B230,'7.  Persistence Report'!$J$27:$J$500,"Current year savings",'7.  Persistence Report'!$H$27:$H$500,"2016")</f>
        <v>0</v>
      </c>
      <c r="E230" s="295">
        <f>SUMIFS('7.  Persistence Report'!AW$27:AW$500,'7.  Persistence Report'!$D$27:$D$500,$B230,'7.  Persistence Report'!$J$27:$J$500,"Current year savings",'7.  Persistence Report'!$H$27:$H$500,"2016")</f>
        <v>0</v>
      </c>
      <c r="F230" s="295">
        <f>SUMIFS('7.  Persistence Report'!AX$27:AX$500,'7.  Persistence Report'!$D$27:$D$500,$B230,'7.  Persistence Report'!$J$27:$J$500,"Current year savings",'7.  Persistence Report'!$H$27:$H$500,"2016")</f>
        <v>0</v>
      </c>
      <c r="G230" s="295">
        <f>SUMIFS('7.  Persistence Report'!AY$27:AY$500,'7.  Persistence Report'!$D$27:$D$500,$B230,'7.  Persistence Report'!$J$27:$J$500,"Current year savings",'7.  Persistence Report'!$H$27:$H$500,"2016")</f>
        <v>0</v>
      </c>
      <c r="H230" s="295">
        <f>SUMIFS('7.  Persistence Report'!AZ$27:AZ$500,'7.  Persistence Report'!$D$27:$D$500,$B230,'7.  Persistence Report'!$J$27:$J$500,"Current year savings",'7.  Persistence Report'!$H$27:$H$500,"2016")</f>
        <v>0</v>
      </c>
      <c r="I230" s="295">
        <f>SUMIFS('7.  Persistence Report'!BA$27:BA$500,'7.  Persistence Report'!$D$27:$D$500,$B230,'7.  Persistence Report'!$J$27:$J$500,"Current year savings",'7.  Persistence Report'!$H$27:$H$500,"2016")</f>
        <v>0</v>
      </c>
      <c r="J230" s="295">
        <f>SUMIFS('7.  Persistence Report'!BB$27:BB$500,'7.  Persistence Report'!$D$27:$D$500,$B230,'7.  Persistence Report'!$J$27:$J$500,"Current year savings",'7.  Persistence Report'!$H$27:$H$500,"2016")</f>
        <v>0</v>
      </c>
      <c r="K230" s="295">
        <f>SUMIFS('7.  Persistence Report'!BC$27:BC$500,'7.  Persistence Report'!$D$27:$D$500,$B230,'7.  Persistence Report'!$J$27:$J$500,"Current year savings",'7.  Persistence Report'!$H$27:$H$500,"2016")</f>
        <v>0</v>
      </c>
      <c r="L230" s="295">
        <f>SUMIFS('7.  Persistence Report'!BD$27:BD$500,'7.  Persistence Report'!$D$27:$D$500,$B230,'7.  Persistence Report'!$J$27:$J$500,"Current year savings",'7.  Persistence Report'!$H$27:$H$500,"2016")</f>
        <v>0</v>
      </c>
      <c r="M230" s="295">
        <f>SUMIFS('7.  Persistence Report'!BE$27:BE$500,'7.  Persistence Report'!$D$27:$D$500,$B230,'7.  Persistence Report'!$J$27:$J$500,"Current year savings",'7.  Persistence Report'!$H$27:$H$500,"2016")</f>
        <v>0</v>
      </c>
      <c r="N230" s="291"/>
      <c r="O230" s="295">
        <f>SUMIFS('7.  Persistence Report'!Q$27:Q$500,'7.  Persistence Report'!$D$27:$D$500,$B230,'7.  Persistence Report'!$J$27:$J$500,"Current year savings",'7.  Persistence Report'!$H$27:$H$500,"2016")</f>
        <v>0</v>
      </c>
      <c r="P230" s="295">
        <f>SUMIFS('7.  Persistence Report'!R$27:R$500,'7.  Persistence Report'!$D$27:$D$500,$B230,'7.  Persistence Report'!$J$27:$J$500,"Current year savings",'7.  Persistence Report'!$H$27:$H$500,"2016")</f>
        <v>0</v>
      </c>
      <c r="Q230" s="295">
        <f>SUMIFS('7.  Persistence Report'!S$27:S$500,'7.  Persistence Report'!$D$27:$D$500,$B230,'7.  Persistence Report'!$J$27:$J$500,"Current year savings",'7.  Persistence Report'!$H$27:$H$500,"2016")</f>
        <v>0</v>
      </c>
      <c r="R230" s="295">
        <f>SUMIFS('7.  Persistence Report'!T$27:T$500,'7.  Persistence Report'!$D$27:$D$500,$B230,'7.  Persistence Report'!$J$27:$J$500,"Current year savings",'7.  Persistence Report'!$H$27:$H$500,"2016")</f>
        <v>0</v>
      </c>
      <c r="S230" s="295">
        <f>SUMIFS('7.  Persistence Report'!U$27:U$500,'7.  Persistence Report'!$D$27:$D$500,$B230,'7.  Persistence Report'!$J$27:$J$500,"Current year savings",'7.  Persistence Report'!$H$27:$H$500,"2016")</f>
        <v>0</v>
      </c>
      <c r="T230" s="295">
        <f>SUMIFS('7.  Persistence Report'!V$27:V$500,'7.  Persistence Report'!$D$27:$D$500,$B230,'7.  Persistence Report'!$J$27:$J$500,"Current year savings",'7.  Persistence Report'!$H$27:$H$500,"2016")</f>
        <v>0</v>
      </c>
      <c r="U230" s="295">
        <f>SUMIFS('7.  Persistence Report'!W$27:W$500,'7.  Persistence Report'!$D$27:$D$500,$B230,'7.  Persistence Report'!$J$27:$J$500,"Current year savings",'7.  Persistence Report'!$H$27:$H$500,"2016")</f>
        <v>0</v>
      </c>
      <c r="V230" s="295">
        <f>SUMIFS('7.  Persistence Report'!X$27:X$500,'7.  Persistence Report'!$D$27:$D$500,$B230,'7.  Persistence Report'!$J$27:$J$500,"Current year savings",'7.  Persistence Report'!$H$27:$H$500,"2016")</f>
        <v>0</v>
      </c>
      <c r="W230" s="295">
        <f>SUMIFS('7.  Persistence Report'!Y$27:Y$500,'7.  Persistence Report'!$D$27:$D$500,$B230,'7.  Persistence Report'!$J$27:$J$500,"Current year savings",'7.  Persistence Report'!$H$27:$H$500,"2016")</f>
        <v>0</v>
      </c>
      <c r="X230" s="295">
        <f>SUMIFS('7.  Persistence Report'!Z$27:Z$500,'7.  Persistence Report'!$D$27:$D$500,$B230,'7.  Persistence Report'!$J$27:$J$500,"Current year savings",'7.  Persistence Report'!$H$27:$H$500,"2016")</f>
        <v>0</v>
      </c>
      <c r="Y230" s="410">
        <v>1</v>
      </c>
      <c r="Z230" s="410"/>
      <c r="AA230" s="410"/>
      <c r="AB230" s="410"/>
      <c r="AC230" s="410"/>
      <c r="AD230" s="410"/>
      <c r="AE230" s="410"/>
      <c r="AF230" s="410"/>
      <c r="AG230" s="410"/>
      <c r="AH230" s="410"/>
      <c r="AI230" s="410"/>
      <c r="AJ230" s="410"/>
      <c r="AK230" s="410"/>
      <c r="AL230" s="410"/>
      <c r="AM230" s="296">
        <f>SUM(Y230:AL230)</f>
        <v>1</v>
      </c>
    </row>
    <row r="231" spans="1:39" ht="15.5" outlineLevel="1">
      <c r="B231" s="294" t="s">
        <v>289</v>
      </c>
      <c r="C231" s="291" t="s">
        <v>163</v>
      </c>
      <c r="D231" s="295">
        <f>SUMIFS('7.  Persistence Report'!AV$27:AV$500,'7.  Persistence Report'!$D$27:$D$500,$B230,'7.  Persistence Report'!$J$27:$J$500,"Adjustment",'7.  Persistence Report'!$H$27:$H$500,"2016")</f>
        <v>0</v>
      </c>
      <c r="E231" s="295">
        <f>SUMIFS('7.  Persistence Report'!AW$27:AW$500,'7.  Persistence Report'!$D$27:$D$500,$B230,'7.  Persistence Report'!$J$27:$J$500,"Adjustment",'7.  Persistence Report'!$H$27:$H$500,"2016")</f>
        <v>0</v>
      </c>
      <c r="F231" s="295">
        <f>SUMIFS('7.  Persistence Report'!AX$27:AX$500,'7.  Persistence Report'!$D$27:$D$500,$B230,'7.  Persistence Report'!$J$27:$J$500,"Adjustment",'7.  Persistence Report'!$H$27:$H$500,"2016")</f>
        <v>0</v>
      </c>
      <c r="G231" s="295">
        <f>SUMIFS('7.  Persistence Report'!AY$27:AY$500,'7.  Persistence Report'!$D$27:$D$500,$B230,'7.  Persistence Report'!$J$27:$J$500,"Adjustment",'7.  Persistence Report'!$H$27:$H$500,"2016")</f>
        <v>0</v>
      </c>
      <c r="H231" s="295">
        <f>SUMIFS('7.  Persistence Report'!AZ$27:AZ$500,'7.  Persistence Report'!$D$27:$D$500,$B230,'7.  Persistence Report'!$J$27:$J$500,"Adjustment",'7.  Persistence Report'!$H$27:$H$500,"2016")</f>
        <v>0</v>
      </c>
      <c r="I231" s="295">
        <f>SUMIFS('7.  Persistence Report'!BA$27:BA$500,'7.  Persistence Report'!$D$27:$D$500,$B230,'7.  Persistence Report'!$J$27:$J$500,"Adjustment",'7.  Persistence Report'!$H$27:$H$500,"2016")</f>
        <v>0</v>
      </c>
      <c r="J231" s="295">
        <f>SUMIFS('7.  Persistence Report'!BB$27:BB$500,'7.  Persistence Report'!$D$27:$D$500,$B230,'7.  Persistence Report'!$J$27:$J$500,"Adjustment",'7.  Persistence Report'!$H$27:$H$500,"2016")</f>
        <v>0</v>
      </c>
      <c r="K231" s="295">
        <f>SUMIFS('7.  Persistence Report'!BC$27:BC$500,'7.  Persistence Report'!$D$27:$D$500,$B230,'7.  Persistence Report'!$J$27:$J$500,"Adjustment",'7.  Persistence Report'!$H$27:$H$500,"2016")</f>
        <v>0</v>
      </c>
      <c r="L231" s="295">
        <f>SUMIFS('7.  Persistence Report'!BD$27:BD$500,'7.  Persistence Report'!$D$27:$D$500,$B230,'7.  Persistence Report'!$J$27:$J$500,"Adjustment",'7.  Persistence Report'!$H$27:$H$500,"2016")</f>
        <v>0</v>
      </c>
      <c r="M231" s="295">
        <f>SUMIFS('7.  Persistence Report'!BE$27:BE$500,'7.  Persistence Report'!$D$27:$D$500,$B230,'7.  Persistence Report'!$J$27:$J$500,"Adjustment",'7.  Persistence Report'!$H$27:$H$500,"2016")</f>
        <v>0</v>
      </c>
      <c r="N231" s="468"/>
      <c r="O231" s="295">
        <f>SUMIFS('7.  Persistence Report'!Q$27:Q$500,'7.  Persistence Report'!$D$27:$D$500,$B230,'7.  Persistence Report'!$J$27:$J$500,"Adjustment",'7.  Persistence Report'!$H$27:$H$500,"2016")</f>
        <v>0</v>
      </c>
      <c r="P231" s="295">
        <f>SUMIFS('7.  Persistence Report'!R$27:R$500,'7.  Persistence Report'!$D$27:$D$500,$B230,'7.  Persistence Report'!$J$27:$J$500,"Adjustment",'7.  Persistence Report'!$H$27:$H$500,"2016")</f>
        <v>0</v>
      </c>
      <c r="Q231" s="295">
        <f>SUMIFS('7.  Persistence Report'!S$27:S$500,'7.  Persistence Report'!$D$27:$D$500,$B230,'7.  Persistence Report'!$J$27:$J$500,"Adjustment",'7.  Persistence Report'!$H$27:$H$500,"2016")</f>
        <v>0</v>
      </c>
      <c r="R231" s="295">
        <f>SUMIFS('7.  Persistence Report'!T$27:T$500,'7.  Persistence Report'!$D$27:$D$500,$B230,'7.  Persistence Report'!$J$27:$J$500,"Adjustment",'7.  Persistence Report'!$H$27:$H$500,"2016")</f>
        <v>0</v>
      </c>
      <c r="S231" s="295">
        <f>SUMIFS('7.  Persistence Report'!U$27:U$500,'7.  Persistence Report'!$D$27:$D$500,$B230,'7.  Persistence Report'!$J$27:$J$500,"Adjustment",'7.  Persistence Report'!$H$27:$H$500,"2016")</f>
        <v>0</v>
      </c>
      <c r="T231" s="295">
        <f>SUMIFS('7.  Persistence Report'!V$27:V$500,'7.  Persistence Report'!$D$27:$D$500,$B230,'7.  Persistence Report'!$J$27:$J$500,"Adjustment",'7.  Persistence Report'!$H$27:$H$500,"2016")</f>
        <v>0</v>
      </c>
      <c r="U231" s="295">
        <f>SUMIFS('7.  Persistence Report'!W$27:W$500,'7.  Persistence Report'!$D$27:$D$500,$B230,'7.  Persistence Report'!$J$27:$J$500,"Adjustment",'7.  Persistence Report'!$H$27:$H$500,"2016")</f>
        <v>0</v>
      </c>
      <c r="V231" s="295">
        <f>SUMIFS('7.  Persistence Report'!X$27:X$500,'7.  Persistence Report'!$D$27:$D$500,$B230,'7.  Persistence Report'!$J$27:$J$500,"Adjustment",'7.  Persistence Report'!$H$27:$H$500,"2016")</f>
        <v>0</v>
      </c>
      <c r="W231" s="295">
        <f>SUMIFS('7.  Persistence Report'!Y$27:Y$500,'7.  Persistence Report'!$D$27:$D$500,$B230,'7.  Persistence Report'!$J$27:$J$500,"Adjustment",'7.  Persistence Report'!$H$27:$H$500,"2016")</f>
        <v>0</v>
      </c>
      <c r="X231" s="295">
        <f>SUMIFS('7.  Persistence Report'!Z$27:Z$500,'7.  Persistence Report'!$D$27:$D$500,$B230,'7.  Persistence Report'!$J$27:$J$500,"Adjustment",'7.  Persistence Report'!$H$27:$H$500,"2016")</f>
        <v>0</v>
      </c>
      <c r="Y231" s="411">
        <f>Y230</f>
        <v>1</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1" outlineLevel="1">
      <c r="A233" s="522">
        <v>5</v>
      </c>
      <c r="B233" s="520" t="s">
        <v>98</v>
      </c>
      <c r="C233" s="291" t="s">
        <v>25</v>
      </c>
      <c r="D233" s="295">
        <f>SUMIFS('7.  Persistence Report'!AV$27:AV$500,'7.  Persistence Report'!$D$27:$D$500,$B233,'7.  Persistence Report'!$J$27:$J$500,"Current year savings",'7.  Persistence Report'!$H$27:$H$500,"2016")</f>
        <v>0</v>
      </c>
      <c r="E233" s="295">
        <f>SUMIFS('7.  Persistence Report'!AW$27:AW$500,'7.  Persistence Report'!$D$27:$D$500,$B233,'7.  Persistence Report'!$J$27:$J$500,"Current year savings",'7.  Persistence Report'!$H$27:$H$500,"2016")</f>
        <v>0</v>
      </c>
      <c r="F233" s="295">
        <f>SUMIFS('7.  Persistence Report'!AX$27:AX$500,'7.  Persistence Report'!$D$27:$D$500,$B233,'7.  Persistence Report'!$J$27:$J$500,"Current year savings",'7.  Persistence Report'!$H$27:$H$500,"2016")</f>
        <v>0</v>
      </c>
      <c r="G233" s="295">
        <f>SUMIFS('7.  Persistence Report'!AY$27:AY$500,'7.  Persistence Report'!$D$27:$D$500,$B233,'7.  Persistence Report'!$J$27:$J$500,"Current year savings",'7.  Persistence Report'!$H$27:$H$500,"2016")</f>
        <v>0</v>
      </c>
      <c r="H233" s="295">
        <f>SUMIFS('7.  Persistence Report'!AZ$27:AZ$500,'7.  Persistence Report'!$D$27:$D$500,$B233,'7.  Persistence Report'!$J$27:$J$500,"Current year savings",'7.  Persistence Report'!$H$27:$H$500,"2016")</f>
        <v>0</v>
      </c>
      <c r="I233" s="295">
        <f>SUMIFS('7.  Persistence Report'!BA$27:BA$500,'7.  Persistence Report'!$D$27:$D$500,$B233,'7.  Persistence Report'!$J$27:$J$500,"Current year savings",'7.  Persistence Report'!$H$27:$H$500,"2016")</f>
        <v>0</v>
      </c>
      <c r="J233" s="295">
        <f>SUMIFS('7.  Persistence Report'!BB$27:BB$500,'7.  Persistence Report'!$D$27:$D$500,$B233,'7.  Persistence Report'!$J$27:$J$500,"Current year savings",'7.  Persistence Report'!$H$27:$H$500,"2016")</f>
        <v>0</v>
      </c>
      <c r="K233" s="295">
        <f>SUMIFS('7.  Persistence Report'!BC$27:BC$500,'7.  Persistence Report'!$D$27:$D$500,$B233,'7.  Persistence Report'!$J$27:$J$500,"Current year savings",'7.  Persistence Report'!$H$27:$H$500,"2016")</f>
        <v>0</v>
      </c>
      <c r="L233" s="295">
        <f>SUMIFS('7.  Persistence Report'!BD$27:BD$500,'7.  Persistence Report'!$D$27:$D$500,$B233,'7.  Persistence Report'!$J$27:$J$500,"Current year savings",'7.  Persistence Report'!$H$27:$H$500,"2016")</f>
        <v>0</v>
      </c>
      <c r="M233" s="295">
        <f>SUMIFS('7.  Persistence Report'!BE$27:BE$500,'7.  Persistence Report'!$D$27:$D$500,$B233,'7.  Persistence Report'!$J$27:$J$500,"Current year savings",'7.  Persistence Report'!$H$27:$H$500,"2016")</f>
        <v>0</v>
      </c>
      <c r="N233" s="291"/>
      <c r="O233" s="295">
        <f>SUMIFS('7.  Persistence Report'!Q$27:Q$500,'7.  Persistence Report'!$D$27:$D$500,$B233,'7.  Persistence Report'!$J$27:$J$500,"Current year savings",'7.  Persistence Report'!$H$27:$H$500,"2016")</f>
        <v>0</v>
      </c>
      <c r="P233" s="295">
        <f>SUMIFS('7.  Persistence Report'!R$27:R$500,'7.  Persistence Report'!$D$27:$D$500,$B233,'7.  Persistence Report'!$J$27:$J$500,"Current year savings",'7.  Persistence Report'!$H$27:$H$500,"2016")</f>
        <v>0</v>
      </c>
      <c r="Q233" s="295">
        <f>SUMIFS('7.  Persistence Report'!S$27:S$500,'7.  Persistence Report'!$D$27:$D$500,$B233,'7.  Persistence Report'!$J$27:$J$500,"Current year savings",'7.  Persistence Report'!$H$27:$H$500,"2016")</f>
        <v>0</v>
      </c>
      <c r="R233" s="295">
        <f>SUMIFS('7.  Persistence Report'!T$27:T$500,'7.  Persistence Report'!$D$27:$D$500,$B233,'7.  Persistence Report'!$J$27:$J$500,"Current year savings",'7.  Persistence Report'!$H$27:$H$500,"2016")</f>
        <v>0</v>
      </c>
      <c r="S233" s="295">
        <f>SUMIFS('7.  Persistence Report'!U$27:U$500,'7.  Persistence Report'!$D$27:$D$500,$B233,'7.  Persistence Report'!$J$27:$J$500,"Current year savings",'7.  Persistence Report'!$H$27:$H$500,"2016")</f>
        <v>0</v>
      </c>
      <c r="T233" s="295">
        <f>SUMIFS('7.  Persistence Report'!V$27:V$500,'7.  Persistence Report'!$D$27:$D$500,$B233,'7.  Persistence Report'!$J$27:$J$500,"Current year savings",'7.  Persistence Report'!$H$27:$H$500,"2016")</f>
        <v>0</v>
      </c>
      <c r="U233" s="295">
        <f>SUMIFS('7.  Persistence Report'!W$27:W$500,'7.  Persistence Report'!$D$27:$D$500,$B233,'7.  Persistence Report'!$J$27:$J$500,"Current year savings",'7.  Persistence Report'!$H$27:$H$500,"2016")</f>
        <v>0</v>
      </c>
      <c r="V233" s="295">
        <f>SUMIFS('7.  Persistence Report'!X$27:X$500,'7.  Persistence Report'!$D$27:$D$500,$B233,'7.  Persistence Report'!$J$27:$J$500,"Current year savings",'7.  Persistence Report'!$H$27:$H$500,"2016")</f>
        <v>0</v>
      </c>
      <c r="W233" s="295">
        <f>SUMIFS('7.  Persistence Report'!Y$27:Y$500,'7.  Persistence Report'!$D$27:$D$500,$B233,'7.  Persistence Report'!$J$27:$J$500,"Current year savings",'7.  Persistence Report'!$H$27:$H$500,"2016")</f>
        <v>0</v>
      </c>
      <c r="X233" s="295">
        <f>SUMIFS('7.  Persistence Report'!Z$27:Z$500,'7.  Persistence Report'!$D$27:$D$500,$B233,'7.  Persistence Report'!$J$27:$J$500,"Current year savings",'7.  Persistence Report'!$H$27:$H$500,"2016")</f>
        <v>0</v>
      </c>
      <c r="Y233" s="410">
        <v>1</v>
      </c>
      <c r="Z233" s="410"/>
      <c r="AA233" s="410"/>
      <c r="AB233" s="410"/>
      <c r="AC233" s="410"/>
      <c r="AD233" s="410"/>
      <c r="AE233" s="410"/>
      <c r="AF233" s="410"/>
      <c r="AG233" s="410"/>
      <c r="AH233" s="410"/>
      <c r="AI233" s="410"/>
      <c r="AJ233" s="410"/>
      <c r="AK233" s="410"/>
      <c r="AL233" s="410"/>
      <c r="AM233" s="296">
        <f>SUM(Y233:AL233)</f>
        <v>1</v>
      </c>
    </row>
    <row r="234" spans="1:39" ht="15.5" outlineLevel="1">
      <c r="B234" s="294" t="s">
        <v>289</v>
      </c>
      <c r="C234" s="291" t="s">
        <v>163</v>
      </c>
      <c r="D234" s="295">
        <f>SUMIFS('7.  Persistence Report'!AV$27:AV$500,'7.  Persistence Report'!$D$27:$D$500,$B233,'7.  Persistence Report'!$J$27:$J$500,"Adjustment",'7.  Persistence Report'!$H$27:$H$500,"2016")</f>
        <v>0</v>
      </c>
      <c r="E234" s="295">
        <f>SUMIFS('7.  Persistence Report'!AW$27:AW$500,'7.  Persistence Report'!$D$27:$D$500,$B233,'7.  Persistence Report'!$J$27:$J$500,"Adjustment",'7.  Persistence Report'!$H$27:$H$500,"2016")</f>
        <v>0</v>
      </c>
      <c r="F234" s="295">
        <f>SUMIFS('7.  Persistence Report'!AX$27:AX$500,'7.  Persistence Report'!$D$27:$D$500,$B233,'7.  Persistence Report'!$J$27:$J$500,"Adjustment",'7.  Persistence Report'!$H$27:$H$500,"2016")</f>
        <v>0</v>
      </c>
      <c r="G234" s="295">
        <f>SUMIFS('7.  Persistence Report'!AY$27:AY$500,'7.  Persistence Report'!$D$27:$D$500,$B233,'7.  Persistence Report'!$J$27:$J$500,"Adjustment",'7.  Persistence Report'!$H$27:$H$500,"2016")</f>
        <v>0</v>
      </c>
      <c r="H234" s="295">
        <f>SUMIFS('7.  Persistence Report'!AZ$27:AZ$500,'7.  Persistence Report'!$D$27:$D$500,$B233,'7.  Persistence Report'!$J$27:$J$500,"Adjustment",'7.  Persistence Report'!$H$27:$H$500,"2016")</f>
        <v>0</v>
      </c>
      <c r="I234" s="295">
        <f>SUMIFS('7.  Persistence Report'!BA$27:BA$500,'7.  Persistence Report'!$D$27:$D$500,$B233,'7.  Persistence Report'!$J$27:$J$500,"Adjustment",'7.  Persistence Report'!$H$27:$H$500,"2016")</f>
        <v>0</v>
      </c>
      <c r="J234" s="295">
        <f>SUMIFS('7.  Persistence Report'!BB$27:BB$500,'7.  Persistence Report'!$D$27:$D$500,$B233,'7.  Persistence Report'!$J$27:$J$500,"Adjustment",'7.  Persistence Report'!$H$27:$H$500,"2016")</f>
        <v>0</v>
      </c>
      <c r="K234" s="295">
        <f>SUMIFS('7.  Persistence Report'!BC$27:BC$500,'7.  Persistence Report'!$D$27:$D$500,$B233,'7.  Persistence Report'!$J$27:$J$500,"Adjustment",'7.  Persistence Report'!$H$27:$H$500,"2016")</f>
        <v>0</v>
      </c>
      <c r="L234" s="295">
        <f>SUMIFS('7.  Persistence Report'!BD$27:BD$500,'7.  Persistence Report'!$D$27:$D$500,$B233,'7.  Persistence Report'!$J$27:$J$500,"Adjustment",'7.  Persistence Report'!$H$27:$H$500,"2016")</f>
        <v>0</v>
      </c>
      <c r="M234" s="295">
        <f>SUMIFS('7.  Persistence Report'!BE$27:BE$500,'7.  Persistence Report'!$D$27:$D$500,$B233,'7.  Persistence Report'!$J$27:$J$500,"Adjustment",'7.  Persistence Report'!$H$27:$H$500,"2016")</f>
        <v>0</v>
      </c>
      <c r="N234" s="468"/>
      <c r="O234" s="295">
        <f>SUMIFS('7.  Persistence Report'!Q$27:Q$500,'7.  Persistence Report'!$D$27:$D$500,$B233,'7.  Persistence Report'!$J$27:$J$500,"Adjustment",'7.  Persistence Report'!$H$27:$H$500,"2016")</f>
        <v>0</v>
      </c>
      <c r="P234" s="295">
        <f>SUMIFS('7.  Persistence Report'!R$27:R$500,'7.  Persistence Report'!$D$27:$D$500,$B233,'7.  Persistence Report'!$J$27:$J$500,"Adjustment",'7.  Persistence Report'!$H$27:$H$500,"2016")</f>
        <v>0</v>
      </c>
      <c r="Q234" s="295">
        <f>SUMIFS('7.  Persistence Report'!S$27:S$500,'7.  Persistence Report'!$D$27:$D$500,$B233,'7.  Persistence Report'!$J$27:$J$500,"Adjustment",'7.  Persistence Report'!$H$27:$H$500,"2016")</f>
        <v>0</v>
      </c>
      <c r="R234" s="295">
        <f>SUMIFS('7.  Persistence Report'!T$27:T$500,'7.  Persistence Report'!$D$27:$D$500,$B233,'7.  Persistence Report'!$J$27:$J$500,"Adjustment",'7.  Persistence Report'!$H$27:$H$500,"2016")</f>
        <v>0</v>
      </c>
      <c r="S234" s="295">
        <f>SUMIFS('7.  Persistence Report'!U$27:U$500,'7.  Persistence Report'!$D$27:$D$500,$B233,'7.  Persistence Report'!$J$27:$J$500,"Adjustment",'7.  Persistence Report'!$H$27:$H$500,"2016")</f>
        <v>0</v>
      </c>
      <c r="T234" s="295">
        <f>SUMIFS('7.  Persistence Report'!V$27:V$500,'7.  Persistence Report'!$D$27:$D$500,$B233,'7.  Persistence Report'!$J$27:$J$500,"Adjustment",'7.  Persistence Report'!$H$27:$H$500,"2016")</f>
        <v>0</v>
      </c>
      <c r="U234" s="295">
        <f>SUMIFS('7.  Persistence Report'!W$27:W$500,'7.  Persistence Report'!$D$27:$D$500,$B233,'7.  Persistence Report'!$J$27:$J$500,"Adjustment",'7.  Persistence Report'!$H$27:$H$500,"2016")</f>
        <v>0</v>
      </c>
      <c r="V234" s="295">
        <f>SUMIFS('7.  Persistence Report'!X$27:X$500,'7.  Persistence Report'!$D$27:$D$500,$B233,'7.  Persistence Report'!$J$27:$J$500,"Adjustment",'7.  Persistence Report'!$H$27:$H$500,"2016")</f>
        <v>0</v>
      </c>
      <c r="W234" s="295">
        <f>SUMIFS('7.  Persistence Report'!Y$27:Y$500,'7.  Persistence Report'!$D$27:$D$500,$B233,'7.  Persistence Report'!$J$27:$J$500,"Adjustment",'7.  Persistence Report'!$H$27:$H$500,"2016")</f>
        <v>0</v>
      </c>
      <c r="X234" s="295">
        <f>SUMIFS('7.  Persistence Report'!Z$27:Z$500,'7.  Persistence Report'!$D$27:$D$500,$B233,'7.  Persistence Report'!$J$27:$J$500,"Adjustment",'7.  Persistence Report'!$H$27:$H$500,"2016")</f>
        <v>0</v>
      </c>
      <c r="Y234" s="411">
        <f>Y233</f>
        <v>1</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5"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5" outlineLevel="1">
      <c r="A237" s="522">
        <v>6</v>
      </c>
      <c r="B237" s="520" t="s">
        <v>99</v>
      </c>
      <c r="C237" s="291" t="s">
        <v>25</v>
      </c>
      <c r="D237" s="295">
        <f>SUMIFS('7.  Persistence Report'!AV$27:AV$500,'7.  Persistence Report'!$D$27:$D$500,$B237,'7.  Persistence Report'!$J$27:$J$500,"Current year savings",'7.  Persistence Report'!$H$27:$H$500,"2016")</f>
        <v>0</v>
      </c>
      <c r="E237" s="295">
        <f>SUMIFS('7.  Persistence Report'!AW$27:AW$500,'7.  Persistence Report'!$D$27:$D$500,$B237,'7.  Persistence Report'!$J$27:$J$500,"Current year savings",'7.  Persistence Report'!$H$27:$H$500,"2016")</f>
        <v>0</v>
      </c>
      <c r="F237" s="295">
        <f>SUMIFS('7.  Persistence Report'!AX$27:AX$500,'7.  Persistence Report'!$D$27:$D$500,$B237,'7.  Persistence Report'!$J$27:$J$500,"Current year savings",'7.  Persistence Report'!$H$27:$H$500,"2016")</f>
        <v>0</v>
      </c>
      <c r="G237" s="295">
        <f>SUMIFS('7.  Persistence Report'!AY$27:AY$500,'7.  Persistence Report'!$D$27:$D$500,$B237,'7.  Persistence Report'!$J$27:$J$500,"Current year savings",'7.  Persistence Report'!$H$27:$H$500,"2016")</f>
        <v>0</v>
      </c>
      <c r="H237" s="295">
        <f>SUMIFS('7.  Persistence Report'!AZ$27:AZ$500,'7.  Persistence Report'!$D$27:$D$500,$B237,'7.  Persistence Report'!$J$27:$J$500,"Current year savings",'7.  Persistence Report'!$H$27:$H$500,"2016")</f>
        <v>0</v>
      </c>
      <c r="I237" s="295">
        <f>SUMIFS('7.  Persistence Report'!BA$27:BA$500,'7.  Persistence Report'!$D$27:$D$500,$B237,'7.  Persistence Report'!$J$27:$J$500,"Current year savings",'7.  Persistence Report'!$H$27:$H$500,"2016")</f>
        <v>0</v>
      </c>
      <c r="J237" s="295">
        <f>SUMIFS('7.  Persistence Report'!BB$27:BB$500,'7.  Persistence Report'!$D$27:$D$500,$B237,'7.  Persistence Report'!$J$27:$J$500,"Current year savings",'7.  Persistence Report'!$H$27:$H$500,"2016")</f>
        <v>0</v>
      </c>
      <c r="K237" s="295">
        <f>SUMIFS('7.  Persistence Report'!BC$27:BC$500,'7.  Persistence Report'!$D$27:$D$500,$B237,'7.  Persistence Report'!$J$27:$J$500,"Current year savings",'7.  Persistence Report'!$H$27:$H$500,"2016")</f>
        <v>0</v>
      </c>
      <c r="L237" s="295">
        <f>SUMIFS('7.  Persistence Report'!BD$27:BD$500,'7.  Persistence Report'!$D$27:$D$500,$B237,'7.  Persistence Report'!$J$27:$J$500,"Current year savings",'7.  Persistence Report'!$H$27:$H$500,"2016")</f>
        <v>0</v>
      </c>
      <c r="M237" s="295">
        <f>SUMIFS('7.  Persistence Report'!BE$27:BE$500,'7.  Persistence Report'!$D$27:$D$500,$B237,'7.  Persistence Report'!$J$27:$J$500,"Current year savings",'7.  Persistence Report'!$H$27:$H$500,"2016")</f>
        <v>0</v>
      </c>
      <c r="N237" s="295">
        <v>12</v>
      </c>
      <c r="O237" s="295">
        <f>SUMIFS('7.  Persistence Report'!Q$27:Q$500,'7.  Persistence Report'!$D$27:$D$500,$B237,'7.  Persistence Report'!$J$27:$J$500,"Current year savings",'7.  Persistence Report'!$H$27:$H$500,"2016")</f>
        <v>0</v>
      </c>
      <c r="P237" s="295">
        <f>SUMIFS('7.  Persistence Report'!R$27:R$500,'7.  Persistence Report'!$D$27:$D$500,$B237,'7.  Persistence Report'!$J$27:$J$500,"Current year savings",'7.  Persistence Report'!$H$27:$H$500,"2016")</f>
        <v>0</v>
      </c>
      <c r="Q237" s="295">
        <f>SUMIFS('7.  Persistence Report'!S$27:S$500,'7.  Persistence Report'!$D$27:$D$500,$B237,'7.  Persistence Report'!$J$27:$J$500,"Current year savings",'7.  Persistence Report'!$H$27:$H$500,"2016")</f>
        <v>0</v>
      </c>
      <c r="R237" s="295">
        <f>SUMIFS('7.  Persistence Report'!T$27:T$500,'7.  Persistence Report'!$D$27:$D$500,$B237,'7.  Persistence Report'!$J$27:$J$500,"Current year savings",'7.  Persistence Report'!$H$27:$H$500,"2016")</f>
        <v>0</v>
      </c>
      <c r="S237" s="295">
        <f>SUMIFS('7.  Persistence Report'!U$27:U$500,'7.  Persistence Report'!$D$27:$D$500,$B237,'7.  Persistence Report'!$J$27:$J$500,"Current year savings",'7.  Persistence Report'!$H$27:$H$500,"2016")</f>
        <v>0</v>
      </c>
      <c r="T237" s="295">
        <f>SUMIFS('7.  Persistence Report'!V$27:V$500,'7.  Persistence Report'!$D$27:$D$500,$B237,'7.  Persistence Report'!$J$27:$J$500,"Current year savings",'7.  Persistence Report'!$H$27:$H$500,"2016")</f>
        <v>0</v>
      </c>
      <c r="U237" s="295">
        <f>SUMIFS('7.  Persistence Report'!W$27:W$500,'7.  Persistence Report'!$D$27:$D$500,$B237,'7.  Persistence Report'!$J$27:$J$500,"Current year savings",'7.  Persistence Report'!$H$27:$H$500,"2016")</f>
        <v>0</v>
      </c>
      <c r="V237" s="295">
        <f>SUMIFS('7.  Persistence Report'!X$27:X$500,'7.  Persistence Report'!$D$27:$D$500,$B237,'7.  Persistence Report'!$J$27:$J$500,"Current year savings",'7.  Persistence Report'!$H$27:$H$500,"2016")</f>
        <v>0</v>
      </c>
      <c r="W237" s="295">
        <f>SUMIFS('7.  Persistence Report'!Y$27:Y$500,'7.  Persistence Report'!$D$27:$D$500,$B237,'7.  Persistence Report'!$J$27:$J$500,"Current year savings",'7.  Persistence Report'!$H$27:$H$500,"2016")</f>
        <v>0</v>
      </c>
      <c r="X237" s="295">
        <f>SUMIFS('7.  Persistence Report'!Z$27:Z$500,'7.  Persistence Report'!$D$27:$D$500,$B237,'7.  Persistence Report'!$J$27:$J$500,"Current year savings",'7.  Persistence Report'!$H$27:$H$500,"2016")</f>
        <v>0</v>
      </c>
      <c r="Y237" s="415"/>
      <c r="Z237" s="410"/>
      <c r="AA237" s="410"/>
      <c r="AB237" s="410"/>
      <c r="AC237" s="410"/>
      <c r="AD237" s="410"/>
      <c r="AE237" s="410"/>
      <c r="AF237" s="415"/>
      <c r="AG237" s="415"/>
      <c r="AH237" s="415"/>
      <c r="AI237" s="415"/>
      <c r="AJ237" s="415"/>
      <c r="AK237" s="415"/>
      <c r="AL237" s="415"/>
      <c r="AM237" s="296">
        <f>SUM(Y237:AL237)</f>
        <v>0</v>
      </c>
    </row>
    <row r="238" spans="1:39" ht="15.5" outlineLevel="1">
      <c r="B238" s="294" t="s">
        <v>289</v>
      </c>
      <c r="C238" s="291" t="s">
        <v>163</v>
      </c>
      <c r="D238" s="295">
        <f>SUMIFS('7.  Persistence Report'!AV$27:AV$500,'7.  Persistence Report'!$D$27:$D$500,$B237,'7.  Persistence Report'!$J$27:$J$500,"Adjustment",'7.  Persistence Report'!$H$27:$H$500,"2016")</f>
        <v>0</v>
      </c>
      <c r="E238" s="295">
        <f>SUMIFS('7.  Persistence Report'!AW$27:AW$500,'7.  Persistence Report'!$D$27:$D$500,$B237,'7.  Persistence Report'!$J$27:$J$500,"Adjustment",'7.  Persistence Report'!$H$27:$H$500,"2016")</f>
        <v>0</v>
      </c>
      <c r="F238" s="295">
        <f>SUMIFS('7.  Persistence Report'!AX$27:AX$500,'7.  Persistence Report'!$D$27:$D$500,$B237,'7.  Persistence Report'!$J$27:$J$500,"Adjustment",'7.  Persistence Report'!$H$27:$H$500,"2016")</f>
        <v>0</v>
      </c>
      <c r="G238" s="295">
        <f>SUMIFS('7.  Persistence Report'!AY$27:AY$500,'7.  Persistence Report'!$D$27:$D$500,$B237,'7.  Persistence Report'!$J$27:$J$500,"Adjustment",'7.  Persistence Report'!$H$27:$H$500,"2016")</f>
        <v>0</v>
      </c>
      <c r="H238" s="295">
        <f>SUMIFS('7.  Persistence Report'!AZ$27:AZ$500,'7.  Persistence Report'!$D$27:$D$500,$B237,'7.  Persistence Report'!$J$27:$J$500,"Adjustment",'7.  Persistence Report'!$H$27:$H$500,"2016")</f>
        <v>0</v>
      </c>
      <c r="I238" s="295">
        <f>SUMIFS('7.  Persistence Report'!BA$27:BA$500,'7.  Persistence Report'!$D$27:$D$500,$B237,'7.  Persistence Report'!$J$27:$J$500,"Adjustment",'7.  Persistence Report'!$H$27:$H$500,"2016")</f>
        <v>0</v>
      </c>
      <c r="J238" s="295">
        <f>SUMIFS('7.  Persistence Report'!BB$27:BB$500,'7.  Persistence Report'!$D$27:$D$500,$B237,'7.  Persistence Report'!$J$27:$J$500,"Adjustment",'7.  Persistence Report'!$H$27:$H$500,"2016")</f>
        <v>0</v>
      </c>
      <c r="K238" s="295">
        <f>SUMIFS('7.  Persistence Report'!BC$27:BC$500,'7.  Persistence Report'!$D$27:$D$500,$B237,'7.  Persistence Report'!$J$27:$J$500,"Adjustment",'7.  Persistence Report'!$H$27:$H$500,"2016")</f>
        <v>0</v>
      </c>
      <c r="L238" s="295">
        <f>SUMIFS('7.  Persistence Report'!BD$27:BD$500,'7.  Persistence Report'!$D$27:$D$500,$B237,'7.  Persistence Report'!$J$27:$J$500,"Adjustment",'7.  Persistence Report'!$H$27:$H$500,"2016")</f>
        <v>0</v>
      </c>
      <c r="M238" s="295">
        <f>SUMIFS('7.  Persistence Report'!BE$27:BE$500,'7.  Persistence Report'!$D$27:$D$500,$B237,'7.  Persistence Report'!$J$27:$J$500,"Adjustment",'7.  Persistence Report'!$H$27:$H$500,"2016")</f>
        <v>0</v>
      </c>
      <c r="N238" s="295">
        <f>N237</f>
        <v>12</v>
      </c>
      <c r="O238" s="295">
        <f>SUMIFS('7.  Persistence Report'!Q$27:Q$500,'7.  Persistence Report'!$D$27:$D$500,$B237,'7.  Persistence Report'!$J$27:$J$500,"Adjustment",'7.  Persistence Report'!$H$27:$H$500,"2016")</f>
        <v>0</v>
      </c>
      <c r="P238" s="295">
        <f>SUMIFS('7.  Persistence Report'!R$27:R$500,'7.  Persistence Report'!$D$27:$D$500,$B237,'7.  Persistence Report'!$J$27:$J$500,"Adjustment",'7.  Persistence Report'!$H$27:$H$500,"2016")</f>
        <v>0</v>
      </c>
      <c r="Q238" s="295">
        <f>SUMIFS('7.  Persistence Report'!S$27:S$500,'7.  Persistence Report'!$D$27:$D$500,$B237,'7.  Persistence Report'!$J$27:$J$500,"Adjustment",'7.  Persistence Report'!$H$27:$H$500,"2016")</f>
        <v>0</v>
      </c>
      <c r="R238" s="295">
        <f>SUMIFS('7.  Persistence Report'!T$27:T$500,'7.  Persistence Report'!$D$27:$D$500,$B237,'7.  Persistence Report'!$J$27:$J$500,"Adjustment",'7.  Persistence Report'!$H$27:$H$500,"2016")</f>
        <v>0</v>
      </c>
      <c r="S238" s="295">
        <f>SUMIFS('7.  Persistence Report'!U$27:U$500,'7.  Persistence Report'!$D$27:$D$500,$B237,'7.  Persistence Report'!$J$27:$J$500,"Adjustment",'7.  Persistence Report'!$H$27:$H$500,"2016")</f>
        <v>0</v>
      </c>
      <c r="T238" s="295">
        <f>SUMIFS('7.  Persistence Report'!V$27:V$500,'7.  Persistence Report'!$D$27:$D$500,$B237,'7.  Persistence Report'!$J$27:$J$500,"Adjustment",'7.  Persistence Report'!$H$27:$H$500,"2016")</f>
        <v>0</v>
      </c>
      <c r="U238" s="295">
        <f>SUMIFS('7.  Persistence Report'!W$27:W$500,'7.  Persistence Report'!$D$27:$D$500,$B237,'7.  Persistence Report'!$J$27:$J$500,"Adjustment",'7.  Persistence Report'!$H$27:$H$500,"2016")</f>
        <v>0</v>
      </c>
      <c r="V238" s="295">
        <f>SUMIFS('7.  Persistence Report'!X$27:X$500,'7.  Persistence Report'!$D$27:$D$500,$B237,'7.  Persistence Report'!$J$27:$J$500,"Adjustment",'7.  Persistence Report'!$H$27:$H$500,"2016")</f>
        <v>0</v>
      </c>
      <c r="W238" s="295">
        <f>SUMIFS('7.  Persistence Report'!Y$27:Y$500,'7.  Persistence Report'!$D$27:$D$500,$B237,'7.  Persistence Report'!$J$27:$J$500,"Adjustment",'7.  Persistence Report'!$H$27:$H$500,"2016")</f>
        <v>0</v>
      </c>
      <c r="X238" s="295">
        <f>SUMIFS('7.  Persistence Report'!Z$27:Z$500,'7.  Persistence Report'!$D$27:$D$500,$B237,'7.  Persistence Report'!$J$27:$J$500,"Adjustment",'7.  Persistence Report'!$H$27:$H$500,"2016")</f>
        <v>0</v>
      </c>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1" outlineLevel="1">
      <c r="A240" s="522">
        <v>7</v>
      </c>
      <c r="B240" s="520" t="s">
        <v>100</v>
      </c>
      <c r="C240" s="291" t="s">
        <v>25</v>
      </c>
      <c r="D240" s="295">
        <f>SUMIFS('7.  Persistence Report'!AV$27:AV$500,'7.  Persistence Report'!$D$27:$D$500,$B240,'7.  Persistence Report'!$J$27:$J$500,"Current year savings",'7.  Persistence Report'!$H$27:$H$500,"2016")</f>
        <v>0</v>
      </c>
      <c r="E240" s="295">
        <f>SUMIFS('7.  Persistence Report'!AW$27:AW$500,'7.  Persistence Report'!$D$27:$D$500,$B240,'7.  Persistence Report'!$J$27:$J$500,"Current year savings",'7.  Persistence Report'!$H$27:$H$500,"2016")</f>
        <v>0</v>
      </c>
      <c r="F240" s="295">
        <f>SUMIFS('7.  Persistence Report'!AX$27:AX$500,'7.  Persistence Report'!$D$27:$D$500,$B240,'7.  Persistence Report'!$J$27:$J$500,"Current year savings",'7.  Persistence Report'!$H$27:$H$500,"2016")</f>
        <v>0</v>
      </c>
      <c r="G240" s="295">
        <f>SUMIFS('7.  Persistence Report'!AY$27:AY$500,'7.  Persistence Report'!$D$27:$D$500,$B240,'7.  Persistence Report'!$J$27:$J$500,"Current year savings",'7.  Persistence Report'!$H$27:$H$500,"2016")</f>
        <v>0</v>
      </c>
      <c r="H240" s="295">
        <f>SUMIFS('7.  Persistence Report'!AZ$27:AZ$500,'7.  Persistence Report'!$D$27:$D$500,$B240,'7.  Persistence Report'!$J$27:$J$500,"Current year savings",'7.  Persistence Report'!$H$27:$H$500,"2016")</f>
        <v>0</v>
      </c>
      <c r="I240" s="295">
        <f>SUMIFS('7.  Persistence Report'!BA$27:BA$500,'7.  Persistence Report'!$D$27:$D$500,$B240,'7.  Persistence Report'!$J$27:$J$500,"Current year savings",'7.  Persistence Report'!$H$27:$H$500,"2016")</f>
        <v>0</v>
      </c>
      <c r="J240" s="295">
        <f>SUMIFS('7.  Persistence Report'!BB$27:BB$500,'7.  Persistence Report'!$D$27:$D$500,$B240,'7.  Persistence Report'!$J$27:$J$500,"Current year savings",'7.  Persistence Report'!$H$27:$H$500,"2016")</f>
        <v>0</v>
      </c>
      <c r="K240" s="295">
        <f>SUMIFS('7.  Persistence Report'!BC$27:BC$500,'7.  Persistence Report'!$D$27:$D$500,$B240,'7.  Persistence Report'!$J$27:$J$500,"Current year savings",'7.  Persistence Report'!$H$27:$H$500,"2016")</f>
        <v>0</v>
      </c>
      <c r="L240" s="295">
        <f>SUMIFS('7.  Persistence Report'!BD$27:BD$500,'7.  Persistence Report'!$D$27:$D$500,$B240,'7.  Persistence Report'!$J$27:$J$500,"Current year savings",'7.  Persistence Report'!$H$27:$H$500,"2016")</f>
        <v>0</v>
      </c>
      <c r="M240" s="295">
        <f>SUMIFS('7.  Persistence Report'!BE$27:BE$500,'7.  Persistence Report'!$D$27:$D$500,$B240,'7.  Persistence Report'!$J$27:$J$500,"Current year savings",'7.  Persistence Report'!$H$27:$H$500,"2016")</f>
        <v>0</v>
      </c>
      <c r="N240" s="295">
        <v>12</v>
      </c>
      <c r="O240" s="295">
        <f>SUMIFS('7.  Persistence Report'!Q$27:Q$500,'7.  Persistence Report'!$D$27:$D$500,$B240,'7.  Persistence Report'!$J$27:$J$500,"Current year savings",'7.  Persistence Report'!$H$27:$H$500,"2016")</f>
        <v>0</v>
      </c>
      <c r="P240" s="295">
        <f>SUMIFS('7.  Persistence Report'!R$27:R$500,'7.  Persistence Report'!$D$27:$D$500,$B240,'7.  Persistence Report'!$J$27:$J$500,"Current year savings",'7.  Persistence Report'!$H$27:$H$500,"2016")</f>
        <v>0</v>
      </c>
      <c r="Q240" s="295">
        <f>SUMIFS('7.  Persistence Report'!S$27:S$500,'7.  Persistence Report'!$D$27:$D$500,$B240,'7.  Persistence Report'!$J$27:$J$500,"Current year savings",'7.  Persistence Report'!$H$27:$H$500,"2016")</f>
        <v>0</v>
      </c>
      <c r="R240" s="295">
        <f>SUMIFS('7.  Persistence Report'!T$27:T$500,'7.  Persistence Report'!$D$27:$D$500,$B240,'7.  Persistence Report'!$J$27:$J$500,"Current year savings",'7.  Persistence Report'!$H$27:$H$500,"2016")</f>
        <v>0</v>
      </c>
      <c r="S240" s="295">
        <f>SUMIFS('7.  Persistence Report'!U$27:U$500,'7.  Persistence Report'!$D$27:$D$500,$B240,'7.  Persistence Report'!$J$27:$J$500,"Current year savings",'7.  Persistence Report'!$H$27:$H$500,"2016")</f>
        <v>0</v>
      </c>
      <c r="T240" s="295">
        <f>SUMIFS('7.  Persistence Report'!V$27:V$500,'7.  Persistence Report'!$D$27:$D$500,$B240,'7.  Persistence Report'!$J$27:$J$500,"Current year savings",'7.  Persistence Report'!$H$27:$H$500,"2016")</f>
        <v>0</v>
      </c>
      <c r="U240" s="295">
        <f>SUMIFS('7.  Persistence Report'!W$27:W$500,'7.  Persistence Report'!$D$27:$D$500,$B240,'7.  Persistence Report'!$J$27:$J$500,"Current year savings",'7.  Persistence Report'!$H$27:$H$500,"2016")</f>
        <v>0</v>
      </c>
      <c r="V240" s="295">
        <f>SUMIFS('7.  Persistence Report'!X$27:X$500,'7.  Persistence Report'!$D$27:$D$500,$B240,'7.  Persistence Report'!$J$27:$J$500,"Current year savings",'7.  Persistence Report'!$H$27:$H$500,"2016")</f>
        <v>0</v>
      </c>
      <c r="W240" s="295">
        <f>SUMIFS('7.  Persistence Report'!Y$27:Y$500,'7.  Persistence Report'!$D$27:$D$500,$B240,'7.  Persistence Report'!$J$27:$J$500,"Current year savings",'7.  Persistence Report'!$H$27:$H$500,"2016")</f>
        <v>0</v>
      </c>
      <c r="X240" s="295">
        <f>SUMIFS('7.  Persistence Report'!Z$27:Z$500,'7.  Persistence Report'!$D$27:$D$500,$B240,'7.  Persistence Report'!$J$27:$J$500,"Current year savings",'7.  Persistence Report'!$H$27:$H$500,"2016")</f>
        <v>0</v>
      </c>
      <c r="Y240" s="415"/>
      <c r="Z240" s="410"/>
      <c r="AA240" s="410"/>
      <c r="AB240" s="410"/>
      <c r="AC240" s="410"/>
      <c r="AD240" s="410"/>
      <c r="AE240" s="410"/>
      <c r="AF240" s="415"/>
      <c r="AG240" s="415"/>
      <c r="AH240" s="415"/>
      <c r="AI240" s="415"/>
      <c r="AJ240" s="415"/>
      <c r="AK240" s="415"/>
      <c r="AL240" s="415"/>
      <c r="AM240" s="296">
        <f>SUM(Y240:AL240)</f>
        <v>0</v>
      </c>
    </row>
    <row r="241" spans="1:39" ht="15.5" outlineLevel="1">
      <c r="B241" s="294" t="s">
        <v>289</v>
      </c>
      <c r="C241" s="291" t="s">
        <v>163</v>
      </c>
      <c r="D241" s="295">
        <f>SUMIFS('7.  Persistence Report'!AV$27:AV$500,'7.  Persistence Report'!$D$27:$D$500,$B240,'7.  Persistence Report'!$J$27:$J$500,"Adjustment",'7.  Persistence Report'!$H$27:$H$500,"2016")</f>
        <v>0</v>
      </c>
      <c r="E241" s="295">
        <f>SUMIFS('7.  Persistence Report'!AW$27:AW$500,'7.  Persistence Report'!$D$27:$D$500,$B240,'7.  Persistence Report'!$J$27:$J$500,"Adjustment",'7.  Persistence Report'!$H$27:$H$500,"2016")</f>
        <v>0</v>
      </c>
      <c r="F241" s="295">
        <f>SUMIFS('7.  Persistence Report'!AX$27:AX$500,'7.  Persistence Report'!$D$27:$D$500,$B240,'7.  Persistence Report'!$J$27:$J$500,"Adjustment",'7.  Persistence Report'!$H$27:$H$500,"2016")</f>
        <v>0</v>
      </c>
      <c r="G241" s="295">
        <f>SUMIFS('7.  Persistence Report'!AY$27:AY$500,'7.  Persistence Report'!$D$27:$D$500,$B240,'7.  Persistence Report'!$J$27:$J$500,"Adjustment",'7.  Persistence Report'!$H$27:$H$500,"2016")</f>
        <v>0</v>
      </c>
      <c r="H241" s="295">
        <f>SUMIFS('7.  Persistence Report'!AZ$27:AZ$500,'7.  Persistence Report'!$D$27:$D$500,$B240,'7.  Persistence Report'!$J$27:$J$500,"Adjustment",'7.  Persistence Report'!$H$27:$H$500,"2016")</f>
        <v>0</v>
      </c>
      <c r="I241" s="295">
        <f>SUMIFS('7.  Persistence Report'!BA$27:BA$500,'7.  Persistence Report'!$D$27:$D$500,$B240,'7.  Persistence Report'!$J$27:$J$500,"Adjustment",'7.  Persistence Report'!$H$27:$H$500,"2016")</f>
        <v>0</v>
      </c>
      <c r="J241" s="295">
        <f>SUMIFS('7.  Persistence Report'!BB$27:BB$500,'7.  Persistence Report'!$D$27:$D$500,$B240,'7.  Persistence Report'!$J$27:$J$500,"Adjustment",'7.  Persistence Report'!$H$27:$H$500,"2016")</f>
        <v>0</v>
      </c>
      <c r="K241" s="295">
        <f>SUMIFS('7.  Persistence Report'!BC$27:BC$500,'7.  Persistence Report'!$D$27:$D$500,$B240,'7.  Persistence Report'!$J$27:$J$500,"Adjustment",'7.  Persistence Report'!$H$27:$H$500,"2016")</f>
        <v>0</v>
      </c>
      <c r="L241" s="295">
        <f>SUMIFS('7.  Persistence Report'!BD$27:BD$500,'7.  Persistence Report'!$D$27:$D$500,$B240,'7.  Persistence Report'!$J$27:$J$500,"Adjustment",'7.  Persistence Report'!$H$27:$H$500,"2016")</f>
        <v>0</v>
      </c>
      <c r="M241" s="295">
        <f>SUMIFS('7.  Persistence Report'!BE$27:BE$500,'7.  Persistence Report'!$D$27:$D$500,$B240,'7.  Persistence Report'!$J$27:$J$500,"Adjustment",'7.  Persistence Report'!$H$27:$H$500,"2016")</f>
        <v>0</v>
      </c>
      <c r="N241" s="295">
        <f>N240</f>
        <v>12</v>
      </c>
      <c r="O241" s="295">
        <f>SUMIFS('7.  Persistence Report'!Q$27:Q$500,'7.  Persistence Report'!$D$27:$D$500,$B240,'7.  Persistence Report'!$J$27:$J$500,"Adjustment",'7.  Persistence Report'!$H$27:$H$500,"2016")</f>
        <v>0</v>
      </c>
      <c r="P241" s="295">
        <f>SUMIFS('7.  Persistence Report'!R$27:R$500,'7.  Persistence Report'!$D$27:$D$500,$B240,'7.  Persistence Report'!$J$27:$J$500,"Adjustment",'7.  Persistence Report'!$H$27:$H$500,"2016")</f>
        <v>0</v>
      </c>
      <c r="Q241" s="295">
        <f>SUMIFS('7.  Persistence Report'!S$27:S$500,'7.  Persistence Report'!$D$27:$D$500,$B240,'7.  Persistence Report'!$J$27:$J$500,"Adjustment",'7.  Persistence Report'!$H$27:$H$500,"2016")</f>
        <v>0</v>
      </c>
      <c r="R241" s="295">
        <f>SUMIFS('7.  Persistence Report'!T$27:T$500,'7.  Persistence Report'!$D$27:$D$500,$B240,'7.  Persistence Report'!$J$27:$J$500,"Adjustment",'7.  Persistence Report'!$H$27:$H$500,"2016")</f>
        <v>0</v>
      </c>
      <c r="S241" s="295">
        <f>SUMIFS('7.  Persistence Report'!U$27:U$500,'7.  Persistence Report'!$D$27:$D$500,$B240,'7.  Persistence Report'!$J$27:$J$500,"Adjustment",'7.  Persistence Report'!$H$27:$H$500,"2016")</f>
        <v>0</v>
      </c>
      <c r="T241" s="295">
        <f>SUMIFS('7.  Persistence Report'!V$27:V$500,'7.  Persistence Report'!$D$27:$D$500,$B240,'7.  Persistence Report'!$J$27:$J$500,"Adjustment",'7.  Persistence Report'!$H$27:$H$500,"2016")</f>
        <v>0</v>
      </c>
      <c r="U241" s="295">
        <f>SUMIFS('7.  Persistence Report'!W$27:W$500,'7.  Persistence Report'!$D$27:$D$500,$B240,'7.  Persistence Report'!$J$27:$J$500,"Adjustment",'7.  Persistence Report'!$H$27:$H$500,"2016")</f>
        <v>0</v>
      </c>
      <c r="V241" s="295">
        <f>SUMIFS('7.  Persistence Report'!X$27:X$500,'7.  Persistence Report'!$D$27:$D$500,$B240,'7.  Persistence Report'!$J$27:$J$500,"Adjustment",'7.  Persistence Report'!$H$27:$H$500,"2016")</f>
        <v>0</v>
      </c>
      <c r="W241" s="295">
        <f>SUMIFS('7.  Persistence Report'!Y$27:Y$500,'7.  Persistence Report'!$D$27:$D$500,$B240,'7.  Persistence Report'!$J$27:$J$500,"Adjustment",'7.  Persistence Report'!$H$27:$H$500,"2016")</f>
        <v>0</v>
      </c>
      <c r="X241" s="295">
        <f>SUMIFS('7.  Persistence Report'!Z$27:Z$500,'7.  Persistence Report'!$D$27:$D$500,$B240,'7.  Persistence Report'!$J$27:$J$500,"Adjustment",'7.  Persistence Report'!$H$27:$H$500,"2016")</f>
        <v>0</v>
      </c>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1" outlineLevel="1">
      <c r="A243" s="522">
        <v>8</v>
      </c>
      <c r="B243" s="520" t="s">
        <v>101</v>
      </c>
      <c r="C243" s="291" t="s">
        <v>25</v>
      </c>
      <c r="D243" s="295">
        <f>SUMIFS('7.  Persistence Report'!AV$27:AV$500,'7.  Persistence Report'!$D$27:$D$500,$B243,'7.  Persistence Report'!$J$27:$J$500,"Current year savings",'7.  Persistence Report'!$H$27:$H$500,"2016")</f>
        <v>0</v>
      </c>
      <c r="E243" s="295">
        <f>SUMIFS('7.  Persistence Report'!AW$27:AW$500,'7.  Persistence Report'!$D$27:$D$500,$B243,'7.  Persistence Report'!$J$27:$J$500,"Current year savings",'7.  Persistence Report'!$H$27:$H$500,"2016")</f>
        <v>0</v>
      </c>
      <c r="F243" s="295">
        <f>SUMIFS('7.  Persistence Report'!AX$27:AX$500,'7.  Persistence Report'!$D$27:$D$500,$B243,'7.  Persistence Report'!$J$27:$J$500,"Current year savings",'7.  Persistence Report'!$H$27:$H$500,"2016")</f>
        <v>0</v>
      </c>
      <c r="G243" s="295">
        <f>SUMIFS('7.  Persistence Report'!AY$27:AY$500,'7.  Persistence Report'!$D$27:$D$500,$B243,'7.  Persistence Report'!$J$27:$J$500,"Current year savings",'7.  Persistence Report'!$H$27:$H$500,"2016")</f>
        <v>0</v>
      </c>
      <c r="H243" s="295">
        <f>SUMIFS('7.  Persistence Report'!AZ$27:AZ$500,'7.  Persistence Report'!$D$27:$D$500,$B243,'7.  Persistence Report'!$J$27:$J$500,"Current year savings",'7.  Persistence Report'!$H$27:$H$500,"2016")</f>
        <v>0</v>
      </c>
      <c r="I243" s="295">
        <f>SUMIFS('7.  Persistence Report'!BA$27:BA$500,'7.  Persistence Report'!$D$27:$D$500,$B243,'7.  Persistence Report'!$J$27:$J$500,"Current year savings",'7.  Persistence Report'!$H$27:$H$500,"2016")</f>
        <v>0</v>
      </c>
      <c r="J243" s="295">
        <f>SUMIFS('7.  Persistence Report'!BB$27:BB$500,'7.  Persistence Report'!$D$27:$D$500,$B243,'7.  Persistence Report'!$J$27:$J$500,"Current year savings",'7.  Persistence Report'!$H$27:$H$500,"2016")</f>
        <v>0</v>
      </c>
      <c r="K243" s="295">
        <f>SUMIFS('7.  Persistence Report'!BC$27:BC$500,'7.  Persistence Report'!$D$27:$D$500,$B243,'7.  Persistence Report'!$J$27:$J$500,"Current year savings",'7.  Persistence Report'!$H$27:$H$500,"2016")</f>
        <v>0</v>
      </c>
      <c r="L243" s="295">
        <f>SUMIFS('7.  Persistence Report'!BD$27:BD$500,'7.  Persistence Report'!$D$27:$D$500,$B243,'7.  Persistence Report'!$J$27:$J$500,"Current year savings",'7.  Persistence Report'!$H$27:$H$500,"2016")</f>
        <v>0</v>
      </c>
      <c r="M243" s="295">
        <f>SUMIFS('7.  Persistence Report'!BE$27:BE$500,'7.  Persistence Report'!$D$27:$D$500,$B243,'7.  Persistence Report'!$J$27:$J$500,"Current year savings",'7.  Persistence Report'!$H$27:$H$500,"2016")</f>
        <v>0</v>
      </c>
      <c r="N243" s="295">
        <v>12</v>
      </c>
      <c r="O243" s="295">
        <f>SUMIFS('7.  Persistence Report'!Q$27:Q$500,'7.  Persistence Report'!$D$27:$D$500,$B243,'7.  Persistence Report'!$J$27:$J$500,"Current year savings",'7.  Persistence Report'!$H$27:$H$500,"2016")</f>
        <v>0</v>
      </c>
      <c r="P243" s="295">
        <f>SUMIFS('7.  Persistence Report'!R$27:R$500,'7.  Persistence Report'!$D$27:$D$500,$B243,'7.  Persistence Report'!$J$27:$J$500,"Current year savings",'7.  Persistence Report'!$H$27:$H$500,"2016")</f>
        <v>0</v>
      </c>
      <c r="Q243" s="295">
        <f>SUMIFS('7.  Persistence Report'!S$27:S$500,'7.  Persistence Report'!$D$27:$D$500,$B243,'7.  Persistence Report'!$J$27:$J$500,"Current year savings",'7.  Persistence Report'!$H$27:$H$500,"2016")</f>
        <v>0</v>
      </c>
      <c r="R243" s="295">
        <f>SUMIFS('7.  Persistence Report'!T$27:T$500,'7.  Persistence Report'!$D$27:$D$500,$B243,'7.  Persistence Report'!$J$27:$J$500,"Current year savings",'7.  Persistence Report'!$H$27:$H$500,"2016")</f>
        <v>0</v>
      </c>
      <c r="S243" s="295">
        <f>SUMIFS('7.  Persistence Report'!U$27:U$500,'7.  Persistence Report'!$D$27:$D$500,$B243,'7.  Persistence Report'!$J$27:$J$500,"Current year savings",'7.  Persistence Report'!$H$27:$H$500,"2016")</f>
        <v>0</v>
      </c>
      <c r="T243" s="295">
        <f>SUMIFS('7.  Persistence Report'!V$27:V$500,'7.  Persistence Report'!$D$27:$D$500,$B243,'7.  Persistence Report'!$J$27:$J$500,"Current year savings",'7.  Persistence Report'!$H$27:$H$500,"2016")</f>
        <v>0</v>
      </c>
      <c r="U243" s="295">
        <f>SUMIFS('7.  Persistence Report'!W$27:W$500,'7.  Persistence Report'!$D$27:$D$500,$B243,'7.  Persistence Report'!$J$27:$J$500,"Current year savings",'7.  Persistence Report'!$H$27:$H$500,"2016")</f>
        <v>0</v>
      </c>
      <c r="V243" s="295">
        <f>SUMIFS('7.  Persistence Report'!X$27:X$500,'7.  Persistence Report'!$D$27:$D$500,$B243,'7.  Persistence Report'!$J$27:$J$500,"Current year savings",'7.  Persistence Report'!$H$27:$H$500,"2016")</f>
        <v>0</v>
      </c>
      <c r="W243" s="295">
        <f>SUMIFS('7.  Persistence Report'!Y$27:Y$500,'7.  Persistence Report'!$D$27:$D$500,$B243,'7.  Persistence Report'!$J$27:$J$500,"Current year savings",'7.  Persistence Report'!$H$27:$H$500,"2016")</f>
        <v>0</v>
      </c>
      <c r="X243" s="295">
        <f>SUMIFS('7.  Persistence Report'!Z$27:Z$500,'7.  Persistence Report'!$D$27:$D$500,$B243,'7.  Persistence Report'!$J$27:$J$500,"Current year savings",'7.  Persistence Report'!$H$27:$H$500,"2016")</f>
        <v>0</v>
      </c>
      <c r="Y243" s="415"/>
      <c r="Z243" s="410"/>
      <c r="AA243" s="410"/>
      <c r="AB243" s="410"/>
      <c r="AC243" s="410"/>
      <c r="AD243" s="410"/>
      <c r="AE243" s="410"/>
      <c r="AF243" s="415"/>
      <c r="AG243" s="415"/>
      <c r="AH243" s="415"/>
      <c r="AI243" s="415"/>
      <c r="AJ243" s="415"/>
      <c r="AK243" s="415"/>
      <c r="AL243" s="415"/>
      <c r="AM243" s="296">
        <f>SUM(Y243:AL243)</f>
        <v>0</v>
      </c>
    </row>
    <row r="244" spans="1:39" ht="15.5" outlineLevel="1">
      <c r="B244" s="294" t="s">
        <v>289</v>
      </c>
      <c r="C244" s="291" t="s">
        <v>163</v>
      </c>
      <c r="D244" s="295">
        <f>SUMIFS('7.  Persistence Report'!AV$27:AV$500,'7.  Persistence Report'!$D$27:$D$500,$B243,'7.  Persistence Report'!$J$27:$J$500,"Adjustment",'7.  Persistence Report'!$H$27:$H$500,"2016")</f>
        <v>0</v>
      </c>
      <c r="E244" s="295">
        <f>SUMIFS('7.  Persistence Report'!AW$27:AW$500,'7.  Persistence Report'!$D$27:$D$500,$B243,'7.  Persistence Report'!$J$27:$J$500,"Adjustment",'7.  Persistence Report'!$H$27:$H$500,"2016")</f>
        <v>0</v>
      </c>
      <c r="F244" s="295">
        <f>SUMIFS('7.  Persistence Report'!AX$27:AX$500,'7.  Persistence Report'!$D$27:$D$500,$B243,'7.  Persistence Report'!$J$27:$J$500,"Adjustment",'7.  Persistence Report'!$H$27:$H$500,"2016")</f>
        <v>0</v>
      </c>
      <c r="G244" s="295">
        <f>SUMIFS('7.  Persistence Report'!AY$27:AY$500,'7.  Persistence Report'!$D$27:$D$500,$B243,'7.  Persistence Report'!$J$27:$J$500,"Adjustment",'7.  Persistence Report'!$H$27:$H$500,"2016")</f>
        <v>0</v>
      </c>
      <c r="H244" s="295">
        <f>SUMIFS('7.  Persistence Report'!AZ$27:AZ$500,'7.  Persistence Report'!$D$27:$D$500,$B243,'7.  Persistence Report'!$J$27:$J$500,"Adjustment",'7.  Persistence Report'!$H$27:$H$500,"2016")</f>
        <v>0</v>
      </c>
      <c r="I244" s="295">
        <f>SUMIFS('7.  Persistence Report'!BA$27:BA$500,'7.  Persistence Report'!$D$27:$D$500,$B243,'7.  Persistence Report'!$J$27:$J$500,"Adjustment",'7.  Persistence Report'!$H$27:$H$500,"2016")</f>
        <v>0</v>
      </c>
      <c r="J244" s="295">
        <f>SUMIFS('7.  Persistence Report'!BB$27:BB$500,'7.  Persistence Report'!$D$27:$D$500,$B243,'7.  Persistence Report'!$J$27:$J$500,"Adjustment",'7.  Persistence Report'!$H$27:$H$500,"2016")</f>
        <v>0</v>
      </c>
      <c r="K244" s="295">
        <f>SUMIFS('7.  Persistence Report'!BC$27:BC$500,'7.  Persistence Report'!$D$27:$D$500,$B243,'7.  Persistence Report'!$J$27:$J$500,"Adjustment",'7.  Persistence Report'!$H$27:$H$500,"2016")</f>
        <v>0</v>
      </c>
      <c r="L244" s="295">
        <f>SUMIFS('7.  Persistence Report'!BD$27:BD$500,'7.  Persistence Report'!$D$27:$D$500,$B243,'7.  Persistence Report'!$J$27:$J$500,"Adjustment",'7.  Persistence Report'!$H$27:$H$500,"2016")</f>
        <v>0</v>
      </c>
      <c r="M244" s="295">
        <f>SUMIFS('7.  Persistence Report'!BE$27:BE$500,'7.  Persistence Report'!$D$27:$D$500,$B243,'7.  Persistence Report'!$J$27:$J$500,"Adjustment",'7.  Persistence Report'!$H$27:$H$500,"2016")</f>
        <v>0</v>
      </c>
      <c r="N244" s="295">
        <f>N243</f>
        <v>12</v>
      </c>
      <c r="O244" s="295">
        <f>SUMIFS('7.  Persistence Report'!Q$27:Q$500,'7.  Persistence Report'!$D$27:$D$500,$B243,'7.  Persistence Report'!$J$27:$J$500,"Adjustment",'7.  Persistence Report'!$H$27:$H$500,"2016")</f>
        <v>0</v>
      </c>
      <c r="P244" s="295">
        <f>SUMIFS('7.  Persistence Report'!R$27:R$500,'7.  Persistence Report'!$D$27:$D$500,$B243,'7.  Persistence Report'!$J$27:$J$500,"Adjustment",'7.  Persistence Report'!$H$27:$H$500,"2016")</f>
        <v>0</v>
      </c>
      <c r="Q244" s="295">
        <f>SUMIFS('7.  Persistence Report'!S$27:S$500,'7.  Persistence Report'!$D$27:$D$500,$B243,'7.  Persistence Report'!$J$27:$J$500,"Adjustment",'7.  Persistence Report'!$H$27:$H$500,"2016")</f>
        <v>0</v>
      </c>
      <c r="R244" s="295">
        <f>SUMIFS('7.  Persistence Report'!T$27:T$500,'7.  Persistence Report'!$D$27:$D$500,$B243,'7.  Persistence Report'!$J$27:$J$500,"Adjustment",'7.  Persistence Report'!$H$27:$H$500,"2016")</f>
        <v>0</v>
      </c>
      <c r="S244" s="295">
        <f>SUMIFS('7.  Persistence Report'!U$27:U$500,'7.  Persistence Report'!$D$27:$D$500,$B243,'7.  Persistence Report'!$J$27:$J$500,"Adjustment",'7.  Persistence Report'!$H$27:$H$500,"2016")</f>
        <v>0</v>
      </c>
      <c r="T244" s="295">
        <f>SUMIFS('7.  Persistence Report'!V$27:V$500,'7.  Persistence Report'!$D$27:$D$500,$B243,'7.  Persistence Report'!$J$27:$J$500,"Adjustment",'7.  Persistence Report'!$H$27:$H$500,"2016")</f>
        <v>0</v>
      </c>
      <c r="U244" s="295">
        <f>SUMIFS('7.  Persistence Report'!W$27:W$500,'7.  Persistence Report'!$D$27:$D$500,$B243,'7.  Persistence Report'!$J$27:$J$500,"Adjustment",'7.  Persistence Report'!$H$27:$H$500,"2016")</f>
        <v>0</v>
      </c>
      <c r="V244" s="295">
        <f>SUMIFS('7.  Persistence Report'!X$27:X$500,'7.  Persistence Report'!$D$27:$D$500,$B243,'7.  Persistence Report'!$J$27:$J$500,"Adjustment",'7.  Persistence Report'!$H$27:$H$500,"2016")</f>
        <v>0</v>
      </c>
      <c r="W244" s="295">
        <f>SUMIFS('7.  Persistence Report'!Y$27:Y$500,'7.  Persistence Report'!$D$27:$D$500,$B243,'7.  Persistence Report'!$J$27:$J$500,"Adjustment",'7.  Persistence Report'!$H$27:$H$500,"2016")</f>
        <v>0</v>
      </c>
      <c r="X244" s="295">
        <f>SUMIFS('7.  Persistence Report'!Z$27:Z$500,'7.  Persistence Report'!$D$27:$D$500,$B243,'7.  Persistence Report'!$J$27:$J$500,"Adjustment",'7.  Persistence Report'!$H$27:$H$500,"2016")</f>
        <v>0</v>
      </c>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1" outlineLevel="1">
      <c r="A246" s="522">
        <v>9</v>
      </c>
      <c r="B246" s="520" t="s">
        <v>102</v>
      </c>
      <c r="C246" s="291" t="s">
        <v>25</v>
      </c>
      <c r="D246" s="295">
        <f>SUMIFS('7.  Persistence Report'!AV$27:AV$500,'7.  Persistence Report'!$D$27:$D$500,$B246,'7.  Persistence Report'!$J$27:$J$500,"Current year savings",'7.  Persistence Report'!$H$27:$H$500,"2016")</f>
        <v>0</v>
      </c>
      <c r="E246" s="295">
        <f>SUMIFS('7.  Persistence Report'!AW$27:AW$500,'7.  Persistence Report'!$D$27:$D$500,$B246,'7.  Persistence Report'!$J$27:$J$500,"Current year savings",'7.  Persistence Report'!$H$27:$H$500,"2016")</f>
        <v>0</v>
      </c>
      <c r="F246" s="295">
        <f>SUMIFS('7.  Persistence Report'!AX$27:AX$500,'7.  Persistence Report'!$D$27:$D$500,$B246,'7.  Persistence Report'!$J$27:$J$500,"Current year savings",'7.  Persistence Report'!$H$27:$H$500,"2016")</f>
        <v>0</v>
      </c>
      <c r="G246" s="295">
        <f>SUMIFS('7.  Persistence Report'!AY$27:AY$500,'7.  Persistence Report'!$D$27:$D$500,$B246,'7.  Persistence Report'!$J$27:$J$500,"Current year savings",'7.  Persistence Report'!$H$27:$H$500,"2016")</f>
        <v>0</v>
      </c>
      <c r="H246" s="295">
        <f>SUMIFS('7.  Persistence Report'!AZ$27:AZ$500,'7.  Persistence Report'!$D$27:$D$500,$B246,'7.  Persistence Report'!$J$27:$J$500,"Current year savings",'7.  Persistence Report'!$H$27:$H$500,"2016")</f>
        <v>0</v>
      </c>
      <c r="I246" s="295">
        <f>SUMIFS('7.  Persistence Report'!BA$27:BA$500,'7.  Persistence Report'!$D$27:$D$500,$B246,'7.  Persistence Report'!$J$27:$J$500,"Current year savings",'7.  Persistence Report'!$H$27:$H$500,"2016")</f>
        <v>0</v>
      </c>
      <c r="J246" s="295">
        <f>SUMIFS('7.  Persistence Report'!BB$27:BB$500,'7.  Persistence Report'!$D$27:$D$500,$B246,'7.  Persistence Report'!$J$27:$J$500,"Current year savings",'7.  Persistence Report'!$H$27:$H$500,"2016")</f>
        <v>0</v>
      </c>
      <c r="K246" s="295">
        <f>SUMIFS('7.  Persistence Report'!BC$27:BC$500,'7.  Persistence Report'!$D$27:$D$500,$B246,'7.  Persistence Report'!$J$27:$J$500,"Current year savings",'7.  Persistence Report'!$H$27:$H$500,"2016")</f>
        <v>0</v>
      </c>
      <c r="L246" s="295">
        <f>SUMIFS('7.  Persistence Report'!BD$27:BD$500,'7.  Persistence Report'!$D$27:$D$500,$B246,'7.  Persistence Report'!$J$27:$J$500,"Current year savings",'7.  Persistence Report'!$H$27:$H$500,"2016")</f>
        <v>0</v>
      </c>
      <c r="M246" s="295">
        <f>SUMIFS('7.  Persistence Report'!BE$27:BE$500,'7.  Persistence Report'!$D$27:$D$500,$B246,'7.  Persistence Report'!$J$27:$J$500,"Current year savings",'7.  Persistence Report'!$H$27:$H$500,"2016")</f>
        <v>0</v>
      </c>
      <c r="N246" s="295">
        <v>12</v>
      </c>
      <c r="O246" s="295">
        <f>SUMIFS('7.  Persistence Report'!Q$27:Q$500,'7.  Persistence Report'!$D$27:$D$500,$B246,'7.  Persistence Report'!$J$27:$J$500,"Current year savings",'7.  Persistence Report'!$H$27:$H$500,"2016")</f>
        <v>0</v>
      </c>
      <c r="P246" s="295">
        <f>SUMIFS('7.  Persistence Report'!R$27:R$500,'7.  Persistence Report'!$D$27:$D$500,$B246,'7.  Persistence Report'!$J$27:$J$500,"Current year savings",'7.  Persistence Report'!$H$27:$H$500,"2016")</f>
        <v>0</v>
      </c>
      <c r="Q246" s="295">
        <f>SUMIFS('7.  Persistence Report'!S$27:S$500,'7.  Persistence Report'!$D$27:$D$500,$B246,'7.  Persistence Report'!$J$27:$J$500,"Current year savings",'7.  Persistence Report'!$H$27:$H$500,"2016")</f>
        <v>0</v>
      </c>
      <c r="R246" s="295">
        <f>SUMIFS('7.  Persistence Report'!T$27:T$500,'7.  Persistence Report'!$D$27:$D$500,$B246,'7.  Persistence Report'!$J$27:$J$500,"Current year savings",'7.  Persistence Report'!$H$27:$H$500,"2016")</f>
        <v>0</v>
      </c>
      <c r="S246" s="295">
        <f>SUMIFS('7.  Persistence Report'!U$27:U$500,'7.  Persistence Report'!$D$27:$D$500,$B246,'7.  Persistence Report'!$J$27:$J$500,"Current year savings",'7.  Persistence Report'!$H$27:$H$500,"2016")</f>
        <v>0</v>
      </c>
      <c r="T246" s="295">
        <f>SUMIFS('7.  Persistence Report'!V$27:V$500,'7.  Persistence Report'!$D$27:$D$500,$B246,'7.  Persistence Report'!$J$27:$J$500,"Current year savings",'7.  Persistence Report'!$H$27:$H$500,"2016")</f>
        <v>0</v>
      </c>
      <c r="U246" s="295">
        <f>SUMIFS('7.  Persistence Report'!W$27:W$500,'7.  Persistence Report'!$D$27:$D$500,$B246,'7.  Persistence Report'!$J$27:$J$500,"Current year savings",'7.  Persistence Report'!$H$27:$H$500,"2016")</f>
        <v>0</v>
      </c>
      <c r="V246" s="295">
        <f>SUMIFS('7.  Persistence Report'!X$27:X$500,'7.  Persistence Report'!$D$27:$D$500,$B246,'7.  Persistence Report'!$J$27:$J$500,"Current year savings",'7.  Persistence Report'!$H$27:$H$500,"2016")</f>
        <v>0</v>
      </c>
      <c r="W246" s="295">
        <f>SUMIFS('7.  Persistence Report'!Y$27:Y$500,'7.  Persistence Report'!$D$27:$D$500,$B246,'7.  Persistence Report'!$J$27:$J$500,"Current year savings",'7.  Persistence Report'!$H$27:$H$500,"2016")</f>
        <v>0</v>
      </c>
      <c r="X246" s="295">
        <f>SUMIFS('7.  Persistence Report'!Z$27:Z$500,'7.  Persistence Report'!$D$27:$D$500,$B246,'7.  Persistence Report'!$J$27:$J$500,"Current year savings",'7.  Persistence Report'!$H$27:$H$500,"2016")</f>
        <v>0</v>
      </c>
      <c r="Y246" s="415"/>
      <c r="Z246" s="410"/>
      <c r="AA246" s="410"/>
      <c r="AB246" s="410"/>
      <c r="AC246" s="410"/>
      <c r="AD246" s="410"/>
      <c r="AE246" s="410"/>
      <c r="AF246" s="415"/>
      <c r="AG246" s="415"/>
      <c r="AH246" s="415"/>
      <c r="AI246" s="415"/>
      <c r="AJ246" s="415"/>
      <c r="AK246" s="415"/>
      <c r="AL246" s="415"/>
      <c r="AM246" s="296">
        <f>SUM(Y246:AL246)</f>
        <v>0</v>
      </c>
    </row>
    <row r="247" spans="1:39" ht="15.5" outlineLevel="1">
      <c r="B247" s="294" t="s">
        <v>289</v>
      </c>
      <c r="C247" s="291" t="s">
        <v>163</v>
      </c>
      <c r="D247" s="295">
        <f>SUMIFS('7.  Persistence Report'!AV$27:AV$500,'7.  Persistence Report'!$D$27:$D$500,$B246,'7.  Persistence Report'!$J$27:$J$500,"Adjustment",'7.  Persistence Report'!$H$27:$H$500,"2016")</f>
        <v>0</v>
      </c>
      <c r="E247" s="295">
        <f>SUMIFS('7.  Persistence Report'!AW$27:AW$500,'7.  Persistence Report'!$D$27:$D$500,$B246,'7.  Persistence Report'!$J$27:$J$500,"Adjustment",'7.  Persistence Report'!$H$27:$H$500,"2016")</f>
        <v>0</v>
      </c>
      <c r="F247" s="295">
        <f>SUMIFS('7.  Persistence Report'!AX$27:AX$500,'7.  Persistence Report'!$D$27:$D$500,$B246,'7.  Persistence Report'!$J$27:$J$500,"Adjustment",'7.  Persistence Report'!$H$27:$H$500,"2016")</f>
        <v>0</v>
      </c>
      <c r="G247" s="295">
        <f>SUMIFS('7.  Persistence Report'!AY$27:AY$500,'7.  Persistence Report'!$D$27:$D$500,$B246,'7.  Persistence Report'!$J$27:$J$500,"Adjustment",'7.  Persistence Report'!$H$27:$H$500,"2016")</f>
        <v>0</v>
      </c>
      <c r="H247" s="295">
        <f>SUMIFS('7.  Persistence Report'!AZ$27:AZ$500,'7.  Persistence Report'!$D$27:$D$500,$B246,'7.  Persistence Report'!$J$27:$J$500,"Adjustment",'7.  Persistence Report'!$H$27:$H$500,"2016")</f>
        <v>0</v>
      </c>
      <c r="I247" s="295">
        <f>SUMIFS('7.  Persistence Report'!BA$27:BA$500,'7.  Persistence Report'!$D$27:$D$500,$B246,'7.  Persistence Report'!$J$27:$J$500,"Adjustment",'7.  Persistence Report'!$H$27:$H$500,"2016")</f>
        <v>0</v>
      </c>
      <c r="J247" s="295">
        <f>SUMIFS('7.  Persistence Report'!BB$27:BB$500,'7.  Persistence Report'!$D$27:$D$500,$B246,'7.  Persistence Report'!$J$27:$J$500,"Adjustment",'7.  Persistence Report'!$H$27:$H$500,"2016")</f>
        <v>0</v>
      </c>
      <c r="K247" s="295">
        <f>SUMIFS('7.  Persistence Report'!BC$27:BC$500,'7.  Persistence Report'!$D$27:$D$500,$B246,'7.  Persistence Report'!$J$27:$J$500,"Adjustment",'7.  Persistence Report'!$H$27:$H$500,"2016")</f>
        <v>0</v>
      </c>
      <c r="L247" s="295">
        <f>SUMIFS('7.  Persistence Report'!BD$27:BD$500,'7.  Persistence Report'!$D$27:$D$500,$B246,'7.  Persistence Report'!$J$27:$J$500,"Adjustment",'7.  Persistence Report'!$H$27:$H$500,"2016")</f>
        <v>0</v>
      </c>
      <c r="M247" s="295">
        <f>SUMIFS('7.  Persistence Report'!BE$27:BE$500,'7.  Persistence Report'!$D$27:$D$500,$B246,'7.  Persistence Report'!$J$27:$J$500,"Adjustment",'7.  Persistence Report'!$H$27:$H$500,"2016")</f>
        <v>0</v>
      </c>
      <c r="N247" s="295">
        <f>N246</f>
        <v>12</v>
      </c>
      <c r="O247" s="295">
        <f>SUMIFS('7.  Persistence Report'!Q$27:Q$500,'7.  Persistence Report'!$D$27:$D$500,$B246,'7.  Persistence Report'!$J$27:$J$500,"Adjustment",'7.  Persistence Report'!$H$27:$H$500,"2016")</f>
        <v>0</v>
      </c>
      <c r="P247" s="295">
        <f>SUMIFS('7.  Persistence Report'!R$27:R$500,'7.  Persistence Report'!$D$27:$D$500,$B246,'7.  Persistence Report'!$J$27:$J$500,"Adjustment",'7.  Persistence Report'!$H$27:$H$500,"2016")</f>
        <v>0</v>
      </c>
      <c r="Q247" s="295">
        <f>SUMIFS('7.  Persistence Report'!S$27:S$500,'7.  Persistence Report'!$D$27:$D$500,$B246,'7.  Persistence Report'!$J$27:$J$500,"Adjustment",'7.  Persistence Report'!$H$27:$H$500,"2016")</f>
        <v>0</v>
      </c>
      <c r="R247" s="295">
        <f>SUMIFS('7.  Persistence Report'!T$27:T$500,'7.  Persistence Report'!$D$27:$D$500,$B246,'7.  Persistence Report'!$J$27:$J$500,"Adjustment",'7.  Persistence Report'!$H$27:$H$500,"2016")</f>
        <v>0</v>
      </c>
      <c r="S247" s="295">
        <f>SUMIFS('7.  Persistence Report'!U$27:U$500,'7.  Persistence Report'!$D$27:$D$500,$B246,'7.  Persistence Report'!$J$27:$J$500,"Adjustment",'7.  Persistence Report'!$H$27:$H$500,"2016")</f>
        <v>0</v>
      </c>
      <c r="T247" s="295">
        <f>SUMIFS('7.  Persistence Report'!V$27:V$500,'7.  Persistence Report'!$D$27:$D$500,$B246,'7.  Persistence Report'!$J$27:$J$500,"Adjustment",'7.  Persistence Report'!$H$27:$H$500,"2016")</f>
        <v>0</v>
      </c>
      <c r="U247" s="295">
        <f>SUMIFS('7.  Persistence Report'!W$27:W$500,'7.  Persistence Report'!$D$27:$D$500,$B246,'7.  Persistence Report'!$J$27:$J$500,"Adjustment",'7.  Persistence Report'!$H$27:$H$500,"2016")</f>
        <v>0</v>
      </c>
      <c r="V247" s="295">
        <f>SUMIFS('7.  Persistence Report'!X$27:X$500,'7.  Persistence Report'!$D$27:$D$500,$B246,'7.  Persistence Report'!$J$27:$J$500,"Adjustment",'7.  Persistence Report'!$H$27:$H$500,"2016")</f>
        <v>0</v>
      </c>
      <c r="W247" s="295">
        <f>SUMIFS('7.  Persistence Report'!Y$27:Y$500,'7.  Persistence Report'!$D$27:$D$500,$B246,'7.  Persistence Report'!$J$27:$J$500,"Adjustment",'7.  Persistence Report'!$H$27:$H$500,"2016")</f>
        <v>0</v>
      </c>
      <c r="X247" s="295">
        <f>SUMIFS('7.  Persistence Report'!Z$27:Z$500,'7.  Persistence Report'!$D$27:$D$500,$B246,'7.  Persistence Report'!$J$27:$J$500,"Adjustment",'7.  Persistence Report'!$H$27:$H$500,"2016")</f>
        <v>0</v>
      </c>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1" outlineLevel="1">
      <c r="A249" s="522">
        <v>10</v>
      </c>
      <c r="B249" s="520" t="s">
        <v>103</v>
      </c>
      <c r="C249" s="291" t="s">
        <v>25</v>
      </c>
      <c r="D249" s="295">
        <f>SUMIFS('7.  Persistence Report'!AV$27:AV$500,'7.  Persistence Report'!$D$27:$D$500,$B249,'7.  Persistence Report'!$J$27:$J$500,"Current year savings",'7.  Persistence Report'!$H$27:$H$500,"2016")</f>
        <v>0</v>
      </c>
      <c r="E249" s="295">
        <f>SUMIFS('7.  Persistence Report'!AW$27:AW$500,'7.  Persistence Report'!$D$27:$D$500,$B249,'7.  Persistence Report'!$J$27:$J$500,"Current year savings",'7.  Persistence Report'!$H$27:$H$500,"2016")</f>
        <v>0</v>
      </c>
      <c r="F249" s="295">
        <f>SUMIFS('7.  Persistence Report'!AX$27:AX$500,'7.  Persistence Report'!$D$27:$D$500,$B249,'7.  Persistence Report'!$J$27:$J$500,"Current year savings",'7.  Persistence Report'!$H$27:$H$500,"2016")</f>
        <v>0</v>
      </c>
      <c r="G249" s="295">
        <f>SUMIFS('7.  Persistence Report'!AY$27:AY$500,'7.  Persistence Report'!$D$27:$D$500,$B249,'7.  Persistence Report'!$J$27:$J$500,"Current year savings",'7.  Persistence Report'!$H$27:$H$500,"2016")</f>
        <v>0</v>
      </c>
      <c r="H249" s="295">
        <f>SUMIFS('7.  Persistence Report'!AZ$27:AZ$500,'7.  Persistence Report'!$D$27:$D$500,$B249,'7.  Persistence Report'!$J$27:$J$500,"Current year savings",'7.  Persistence Report'!$H$27:$H$500,"2016")</f>
        <v>0</v>
      </c>
      <c r="I249" s="295">
        <f>SUMIFS('7.  Persistence Report'!BA$27:BA$500,'7.  Persistence Report'!$D$27:$D$500,$B249,'7.  Persistence Report'!$J$27:$J$500,"Current year savings",'7.  Persistence Report'!$H$27:$H$500,"2016")</f>
        <v>0</v>
      </c>
      <c r="J249" s="295">
        <f>SUMIFS('7.  Persistence Report'!BB$27:BB$500,'7.  Persistence Report'!$D$27:$D$500,$B249,'7.  Persistence Report'!$J$27:$J$500,"Current year savings",'7.  Persistence Report'!$H$27:$H$500,"2016")</f>
        <v>0</v>
      </c>
      <c r="K249" s="295">
        <f>SUMIFS('7.  Persistence Report'!BC$27:BC$500,'7.  Persistence Report'!$D$27:$D$500,$B249,'7.  Persistence Report'!$J$27:$J$500,"Current year savings",'7.  Persistence Report'!$H$27:$H$500,"2016")</f>
        <v>0</v>
      </c>
      <c r="L249" s="295">
        <f>SUMIFS('7.  Persistence Report'!BD$27:BD$500,'7.  Persistence Report'!$D$27:$D$500,$B249,'7.  Persistence Report'!$J$27:$J$500,"Current year savings",'7.  Persistence Report'!$H$27:$H$500,"2016")</f>
        <v>0</v>
      </c>
      <c r="M249" s="295">
        <f>SUMIFS('7.  Persistence Report'!BE$27:BE$500,'7.  Persistence Report'!$D$27:$D$500,$B249,'7.  Persistence Report'!$J$27:$J$500,"Current year savings",'7.  Persistence Report'!$H$27:$H$500,"2016")</f>
        <v>0</v>
      </c>
      <c r="N249" s="295">
        <v>3</v>
      </c>
      <c r="O249" s="295">
        <f>SUMIFS('7.  Persistence Report'!Q$27:Q$500,'7.  Persistence Report'!$D$27:$D$500,$B249,'7.  Persistence Report'!$J$27:$J$500,"Current year savings",'7.  Persistence Report'!$H$27:$H$500,"2016")</f>
        <v>0</v>
      </c>
      <c r="P249" s="295">
        <f>SUMIFS('7.  Persistence Report'!R$27:R$500,'7.  Persistence Report'!$D$27:$D$500,$B249,'7.  Persistence Report'!$J$27:$J$500,"Current year savings",'7.  Persistence Report'!$H$27:$H$500,"2016")</f>
        <v>0</v>
      </c>
      <c r="Q249" s="295">
        <f>SUMIFS('7.  Persistence Report'!S$27:S$500,'7.  Persistence Report'!$D$27:$D$500,$B249,'7.  Persistence Report'!$J$27:$J$500,"Current year savings",'7.  Persistence Report'!$H$27:$H$500,"2016")</f>
        <v>0</v>
      </c>
      <c r="R249" s="295">
        <f>SUMIFS('7.  Persistence Report'!T$27:T$500,'7.  Persistence Report'!$D$27:$D$500,$B249,'7.  Persistence Report'!$J$27:$J$500,"Current year savings",'7.  Persistence Report'!$H$27:$H$500,"2016")</f>
        <v>0</v>
      </c>
      <c r="S249" s="295">
        <f>SUMIFS('7.  Persistence Report'!U$27:U$500,'7.  Persistence Report'!$D$27:$D$500,$B249,'7.  Persistence Report'!$J$27:$J$500,"Current year savings",'7.  Persistence Report'!$H$27:$H$500,"2016")</f>
        <v>0</v>
      </c>
      <c r="T249" s="295">
        <f>SUMIFS('7.  Persistence Report'!V$27:V$500,'7.  Persistence Report'!$D$27:$D$500,$B249,'7.  Persistence Report'!$J$27:$J$500,"Current year savings",'7.  Persistence Report'!$H$27:$H$500,"2016")</f>
        <v>0</v>
      </c>
      <c r="U249" s="295">
        <f>SUMIFS('7.  Persistence Report'!W$27:W$500,'7.  Persistence Report'!$D$27:$D$500,$B249,'7.  Persistence Report'!$J$27:$J$500,"Current year savings",'7.  Persistence Report'!$H$27:$H$500,"2016")</f>
        <v>0</v>
      </c>
      <c r="V249" s="295">
        <f>SUMIFS('7.  Persistence Report'!X$27:X$500,'7.  Persistence Report'!$D$27:$D$500,$B249,'7.  Persistence Report'!$J$27:$J$500,"Current year savings",'7.  Persistence Report'!$H$27:$H$500,"2016")</f>
        <v>0</v>
      </c>
      <c r="W249" s="295">
        <f>SUMIFS('7.  Persistence Report'!Y$27:Y$500,'7.  Persistence Report'!$D$27:$D$500,$B249,'7.  Persistence Report'!$J$27:$J$500,"Current year savings",'7.  Persistence Report'!$H$27:$H$500,"2016")</f>
        <v>0</v>
      </c>
      <c r="X249" s="295">
        <f>SUMIFS('7.  Persistence Report'!Z$27:Z$500,'7.  Persistence Report'!$D$27:$D$500,$B249,'7.  Persistence Report'!$J$27:$J$500,"Current year savings",'7.  Persistence Report'!$H$27:$H$500,"2016")</f>
        <v>0</v>
      </c>
      <c r="Y249" s="415"/>
      <c r="Z249" s="410"/>
      <c r="AA249" s="410"/>
      <c r="AB249" s="410"/>
      <c r="AC249" s="410"/>
      <c r="AD249" s="410"/>
      <c r="AE249" s="410"/>
      <c r="AF249" s="415"/>
      <c r="AG249" s="415"/>
      <c r="AH249" s="415"/>
      <c r="AI249" s="415"/>
      <c r="AJ249" s="415"/>
      <c r="AK249" s="415"/>
      <c r="AL249" s="415"/>
      <c r="AM249" s="296">
        <f>SUM(Y249:AL249)</f>
        <v>0</v>
      </c>
    </row>
    <row r="250" spans="1:39" ht="15.5" outlineLevel="1">
      <c r="B250" s="294" t="s">
        <v>289</v>
      </c>
      <c r="C250" s="291" t="s">
        <v>163</v>
      </c>
      <c r="D250" s="295">
        <f>SUMIFS('7.  Persistence Report'!AV$27:AV$500,'7.  Persistence Report'!$D$27:$D$500,$B249,'7.  Persistence Report'!$J$27:$J$500,"Adjustment",'7.  Persistence Report'!$H$27:$H$500,"2016")</f>
        <v>0</v>
      </c>
      <c r="E250" s="295">
        <f>SUMIFS('7.  Persistence Report'!AW$27:AW$500,'7.  Persistence Report'!$D$27:$D$500,$B249,'7.  Persistence Report'!$J$27:$J$500,"Adjustment",'7.  Persistence Report'!$H$27:$H$500,"2016")</f>
        <v>0</v>
      </c>
      <c r="F250" s="295">
        <f>SUMIFS('7.  Persistence Report'!AX$27:AX$500,'7.  Persistence Report'!$D$27:$D$500,$B249,'7.  Persistence Report'!$J$27:$J$500,"Adjustment",'7.  Persistence Report'!$H$27:$H$500,"2016")</f>
        <v>0</v>
      </c>
      <c r="G250" s="295">
        <f>SUMIFS('7.  Persistence Report'!AY$27:AY$500,'7.  Persistence Report'!$D$27:$D$500,$B249,'7.  Persistence Report'!$J$27:$J$500,"Adjustment",'7.  Persistence Report'!$H$27:$H$500,"2016")</f>
        <v>0</v>
      </c>
      <c r="H250" s="295">
        <f>SUMIFS('7.  Persistence Report'!AZ$27:AZ$500,'7.  Persistence Report'!$D$27:$D$500,$B249,'7.  Persistence Report'!$J$27:$J$500,"Adjustment",'7.  Persistence Report'!$H$27:$H$500,"2016")</f>
        <v>0</v>
      </c>
      <c r="I250" s="295">
        <f>SUMIFS('7.  Persistence Report'!BA$27:BA$500,'7.  Persistence Report'!$D$27:$D$500,$B249,'7.  Persistence Report'!$J$27:$J$500,"Adjustment",'7.  Persistence Report'!$H$27:$H$500,"2016")</f>
        <v>0</v>
      </c>
      <c r="J250" s="295">
        <f>SUMIFS('7.  Persistence Report'!BB$27:BB$500,'7.  Persistence Report'!$D$27:$D$500,$B249,'7.  Persistence Report'!$J$27:$J$500,"Adjustment",'7.  Persistence Report'!$H$27:$H$500,"2016")</f>
        <v>0</v>
      </c>
      <c r="K250" s="295">
        <f>SUMIFS('7.  Persistence Report'!BC$27:BC$500,'7.  Persistence Report'!$D$27:$D$500,$B249,'7.  Persistence Report'!$J$27:$J$500,"Adjustment",'7.  Persistence Report'!$H$27:$H$500,"2016")</f>
        <v>0</v>
      </c>
      <c r="L250" s="295">
        <f>SUMIFS('7.  Persistence Report'!BD$27:BD$500,'7.  Persistence Report'!$D$27:$D$500,$B249,'7.  Persistence Report'!$J$27:$J$500,"Adjustment",'7.  Persistence Report'!$H$27:$H$500,"2016")</f>
        <v>0</v>
      </c>
      <c r="M250" s="295">
        <f>SUMIFS('7.  Persistence Report'!BE$27:BE$500,'7.  Persistence Report'!$D$27:$D$500,$B249,'7.  Persistence Report'!$J$27:$J$500,"Adjustment",'7.  Persistence Report'!$H$27:$H$500,"2016")</f>
        <v>0</v>
      </c>
      <c r="N250" s="295">
        <f>N249</f>
        <v>3</v>
      </c>
      <c r="O250" s="295">
        <f>SUMIFS('7.  Persistence Report'!Q$27:Q$500,'7.  Persistence Report'!$D$27:$D$500,$B249,'7.  Persistence Report'!$J$27:$J$500,"Adjustment",'7.  Persistence Report'!$H$27:$H$500,"2016")</f>
        <v>0</v>
      </c>
      <c r="P250" s="295">
        <f>SUMIFS('7.  Persistence Report'!R$27:R$500,'7.  Persistence Report'!$D$27:$D$500,$B249,'7.  Persistence Report'!$J$27:$J$500,"Adjustment",'7.  Persistence Report'!$H$27:$H$500,"2016")</f>
        <v>0</v>
      </c>
      <c r="Q250" s="295">
        <f>SUMIFS('7.  Persistence Report'!S$27:S$500,'7.  Persistence Report'!$D$27:$D$500,$B249,'7.  Persistence Report'!$J$27:$J$500,"Adjustment",'7.  Persistence Report'!$H$27:$H$500,"2016")</f>
        <v>0</v>
      </c>
      <c r="R250" s="295">
        <f>SUMIFS('7.  Persistence Report'!T$27:T$500,'7.  Persistence Report'!$D$27:$D$500,$B249,'7.  Persistence Report'!$J$27:$J$500,"Adjustment",'7.  Persistence Report'!$H$27:$H$500,"2016")</f>
        <v>0</v>
      </c>
      <c r="S250" s="295">
        <f>SUMIFS('7.  Persistence Report'!U$27:U$500,'7.  Persistence Report'!$D$27:$D$500,$B249,'7.  Persistence Report'!$J$27:$J$500,"Adjustment",'7.  Persistence Report'!$H$27:$H$500,"2016")</f>
        <v>0</v>
      </c>
      <c r="T250" s="295">
        <f>SUMIFS('7.  Persistence Report'!V$27:V$500,'7.  Persistence Report'!$D$27:$D$500,$B249,'7.  Persistence Report'!$J$27:$J$500,"Adjustment",'7.  Persistence Report'!$H$27:$H$500,"2016")</f>
        <v>0</v>
      </c>
      <c r="U250" s="295">
        <f>SUMIFS('7.  Persistence Report'!W$27:W$500,'7.  Persistence Report'!$D$27:$D$500,$B249,'7.  Persistence Report'!$J$27:$J$500,"Adjustment",'7.  Persistence Report'!$H$27:$H$500,"2016")</f>
        <v>0</v>
      </c>
      <c r="V250" s="295">
        <f>SUMIFS('7.  Persistence Report'!X$27:X$500,'7.  Persistence Report'!$D$27:$D$500,$B249,'7.  Persistence Report'!$J$27:$J$500,"Adjustment",'7.  Persistence Report'!$H$27:$H$500,"2016")</f>
        <v>0</v>
      </c>
      <c r="W250" s="295">
        <f>SUMIFS('7.  Persistence Report'!Y$27:Y$500,'7.  Persistence Report'!$D$27:$D$500,$B249,'7.  Persistence Report'!$J$27:$J$500,"Adjustment",'7.  Persistence Report'!$H$27:$H$500,"2016")</f>
        <v>0</v>
      </c>
      <c r="X250" s="295">
        <f>SUMIFS('7.  Persistence Report'!Z$27:Z$500,'7.  Persistence Report'!$D$27:$D$500,$B249,'7.  Persistence Report'!$J$27:$J$500,"Adjustment",'7.  Persistence Report'!$H$27:$H$500,"2016")</f>
        <v>0</v>
      </c>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1" outlineLevel="1">
      <c r="A253" s="522">
        <v>11</v>
      </c>
      <c r="B253" s="520" t="s">
        <v>104</v>
      </c>
      <c r="C253" s="291" t="s">
        <v>25</v>
      </c>
      <c r="D253" s="295">
        <f>SUMIFS('7.  Persistence Report'!AV$27:AV$500,'7.  Persistence Report'!$D$27:$D$500,$B253,'7.  Persistence Report'!$J$27:$J$500,"Current year savings",'7.  Persistence Report'!$H$27:$H$500,"2016")</f>
        <v>0</v>
      </c>
      <c r="E253" s="295">
        <f>SUMIFS('7.  Persistence Report'!AW$27:AW$500,'7.  Persistence Report'!$D$27:$D$500,$B253,'7.  Persistence Report'!$J$27:$J$500,"Current year savings",'7.  Persistence Report'!$H$27:$H$500,"2016")</f>
        <v>0</v>
      </c>
      <c r="F253" s="295">
        <f>SUMIFS('7.  Persistence Report'!AX$27:AX$500,'7.  Persistence Report'!$D$27:$D$500,$B253,'7.  Persistence Report'!$J$27:$J$500,"Current year savings",'7.  Persistence Report'!$H$27:$H$500,"2016")</f>
        <v>0</v>
      </c>
      <c r="G253" s="295">
        <f>SUMIFS('7.  Persistence Report'!AY$27:AY$500,'7.  Persistence Report'!$D$27:$D$500,$B253,'7.  Persistence Report'!$J$27:$J$500,"Current year savings",'7.  Persistence Report'!$H$27:$H$500,"2016")</f>
        <v>0</v>
      </c>
      <c r="H253" s="295">
        <f>SUMIFS('7.  Persistence Report'!AZ$27:AZ$500,'7.  Persistence Report'!$D$27:$D$500,$B253,'7.  Persistence Report'!$J$27:$J$500,"Current year savings",'7.  Persistence Report'!$H$27:$H$500,"2016")</f>
        <v>0</v>
      </c>
      <c r="I253" s="295">
        <f>SUMIFS('7.  Persistence Report'!BA$27:BA$500,'7.  Persistence Report'!$D$27:$D$500,$B253,'7.  Persistence Report'!$J$27:$J$500,"Current year savings",'7.  Persistence Report'!$H$27:$H$500,"2016")</f>
        <v>0</v>
      </c>
      <c r="J253" s="295">
        <f>SUMIFS('7.  Persistence Report'!BB$27:BB$500,'7.  Persistence Report'!$D$27:$D$500,$B253,'7.  Persistence Report'!$J$27:$J$500,"Current year savings",'7.  Persistence Report'!$H$27:$H$500,"2016")</f>
        <v>0</v>
      </c>
      <c r="K253" s="295">
        <f>SUMIFS('7.  Persistence Report'!BC$27:BC$500,'7.  Persistence Report'!$D$27:$D$500,$B253,'7.  Persistence Report'!$J$27:$J$500,"Current year savings",'7.  Persistence Report'!$H$27:$H$500,"2016")</f>
        <v>0</v>
      </c>
      <c r="L253" s="295">
        <f>SUMIFS('7.  Persistence Report'!BD$27:BD$500,'7.  Persistence Report'!$D$27:$D$500,$B253,'7.  Persistence Report'!$J$27:$J$500,"Current year savings",'7.  Persistence Report'!$H$27:$H$500,"2016")</f>
        <v>0</v>
      </c>
      <c r="M253" s="295">
        <f>SUMIFS('7.  Persistence Report'!BE$27:BE$500,'7.  Persistence Report'!$D$27:$D$500,$B253,'7.  Persistence Report'!$J$27:$J$500,"Current year savings",'7.  Persistence Report'!$H$27:$H$500,"2016")</f>
        <v>0</v>
      </c>
      <c r="N253" s="295">
        <v>12</v>
      </c>
      <c r="O253" s="295">
        <f>SUMIFS('7.  Persistence Report'!Q$27:Q$500,'7.  Persistence Report'!$D$27:$D$500,$B253,'7.  Persistence Report'!$J$27:$J$500,"Current year savings",'7.  Persistence Report'!$H$27:$H$500,"2016")</f>
        <v>0</v>
      </c>
      <c r="P253" s="295">
        <f>SUMIFS('7.  Persistence Report'!R$27:R$500,'7.  Persistence Report'!$D$27:$D$500,$B253,'7.  Persistence Report'!$J$27:$J$500,"Current year savings",'7.  Persistence Report'!$H$27:$H$500,"2016")</f>
        <v>0</v>
      </c>
      <c r="Q253" s="295">
        <f>SUMIFS('7.  Persistence Report'!S$27:S$500,'7.  Persistence Report'!$D$27:$D$500,$B253,'7.  Persistence Report'!$J$27:$J$500,"Current year savings",'7.  Persistence Report'!$H$27:$H$500,"2016")</f>
        <v>0</v>
      </c>
      <c r="R253" s="295">
        <f>SUMIFS('7.  Persistence Report'!T$27:T$500,'7.  Persistence Report'!$D$27:$D$500,$B253,'7.  Persistence Report'!$J$27:$J$500,"Current year savings",'7.  Persistence Report'!$H$27:$H$500,"2016")</f>
        <v>0</v>
      </c>
      <c r="S253" s="295">
        <f>SUMIFS('7.  Persistence Report'!U$27:U$500,'7.  Persistence Report'!$D$27:$D$500,$B253,'7.  Persistence Report'!$J$27:$J$500,"Current year savings",'7.  Persistence Report'!$H$27:$H$500,"2016")</f>
        <v>0</v>
      </c>
      <c r="T253" s="295">
        <f>SUMIFS('7.  Persistence Report'!V$27:V$500,'7.  Persistence Report'!$D$27:$D$500,$B253,'7.  Persistence Report'!$J$27:$J$500,"Current year savings",'7.  Persistence Report'!$H$27:$H$500,"2016")</f>
        <v>0</v>
      </c>
      <c r="U253" s="295">
        <f>SUMIFS('7.  Persistence Report'!W$27:W$500,'7.  Persistence Report'!$D$27:$D$500,$B253,'7.  Persistence Report'!$J$27:$J$500,"Current year savings",'7.  Persistence Report'!$H$27:$H$500,"2016")</f>
        <v>0</v>
      </c>
      <c r="V253" s="295">
        <f>SUMIFS('7.  Persistence Report'!X$27:X$500,'7.  Persistence Report'!$D$27:$D$500,$B253,'7.  Persistence Report'!$J$27:$J$500,"Current year savings",'7.  Persistence Report'!$H$27:$H$500,"2016")</f>
        <v>0</v>
      </c>
      <c r="W253" s="295">
        <f>SUMIFS('7.  Persistence Report'!Y$27:Y$500,'7.  Persistence Report'!$D$27:$D$500,$B253,'7.  Persistence Report'!$J$27:$J$500,"Current year savings",'7.  Persistence Report'!$H$27:$H$500,"2016")</f>
        <v>0</v>
      </c>
      <c r="X253" s="295">
        <f>SUMIFS('7.  Persistence Report'!Z$27:Z$500,'7.  Persistence Report'!$D$27:$D$500,$B253,'7.  Persistence Report'!$J$27:$J$500,"Current year savings",'7.  Persistence Report'!$H$27:$H$500,"2016")</f>
        <v>0</v>
      </c>
      <c r="Y253" s="426"/>
      <c r="Z253" s="410"/>
      <c r="AA253" s="410"/>
      <c r="AB253" s="410"/>
      <c r="AC253" s="410"/>
      <c r="AD253" s="410"/>
      <c r="AE253" s="410"/>
      <c r="AF253" s="415"/>
      <c r="AG253" s="415"/>
      <c r="AH253" s="415"/>
      <c r="AI253" s="415"/>
      <c r="AJ253" s="415"/>
      <c r="AK253" s="415"/>
      <c r="AL253" s="415"/>
      <c r="AM253" s="296">
        <f>SUM(Y253:AL253)</f>
        <v>0</v>
      </c>
    </row>
    <row r="254" spans="1:39" ht="15.5" outlineLevel="1">
      <c r="B254" s="294" t="s">
        <v>289</v>
      </c>
      <c r="C254" s="291" t="s">
        <v>163</v>
      </c>
      <c r="D254" s="295">
        <f>SUMIFS('7.  Persistence Report'!AV$27:AV$500,'7.  Persistence Report'!$D$27:$D$500,$B253,'7.  Persistence Report'!$J$27:$J$500,"Adjustment",'7.  Persistence Report'!$H$27:$H$500,"2016")</f>
        <v>0</v>
      </c>
      <c r="E254" s="295">
        <f>SUMIFS('7.  Persistence Report'!AW$27:AW$500,'7.  Persistence Report'!$D$27:$D$500,$B253,'7.  Persistence Report'!$J$27:$J$500,"Adjustment",'7.  Persistence Report'!$H$27:$H$500,"2016")</f>
        <v>0</v>
      </c>
      <c r="F254" s="295">
        <f>SUMIFS('7.  Persistence Report'!AX$27:AX$500,'7.  Persistence Report'!$D$27:$D$500,$B253,'7.  Persistence Report'!$J$27:$J$500,"Adjustment",'7.  Persistence Report'!$H$27:$H$500,"2016")</f>
        <v>0</v>
      </c>
      <c r="G254" s="295">
        <f>SUMIFS('7.  Persistence Report'!AY$27:AY$500,'7.  Persistence Report'!$D$27:$D$500,$B253,'7.  Persistence Report'!$J$27:$J$500,"Adjustment",'7.  Persistence Report'!$H$27:$H$500,"2016")</f>
        <v>0</v>
      </c>
      <c r="H254" s="295">
        <f>SUMIFS('7.  Persistence Report'!AZ$27:AZ$500,'7.  Persistence Report'!$D$27:$D$500,$B253,'7.  Persistence Report'!$J$27:$J$500,"Adjustment",'7.  Persistence Report'!$H$27:$H$500,"2016")</f>
        <v>0</v>
      </c>
      <c r="I254" s="295">
        <f>SUMIFS('7.  Persistence Report'!BA$27:BA$500,'7.  Persistence Report'!$D$27:$D$500,$B253,'7.  Persistence Report'!$J$27:$J$500,"Adjustment",'7.  Persistence Report'!$H$27:$H$500,"2016")</f>
        <v>0</v>
      </c>
      <c r="J254" s="295">
        <f>SUMIFS('7.  Persistence Report'!BB$27:BB$500,'7.  Persistence Report'!$D$27:$D$500,$B253,'7.  Persistence Report'!$J$27:$J$500,"Adjustment",'7.  Persistence Report'!$H$27:$H$500,"2016")</f>
        <v>0</v>
      </c>
      <c r="K254" s="295">
        <f>SUMIFS('7.  Persistence Report'!BC$27:BC$500,'7.  Persistence Report'!$D$27:$D$500,$B253,'7.  Persistence Report'!$J$27:$J$500,"Adjustment",'7.  Persistence Report'!$H$27:$H$500,"2016")</f>
        <v>0</v>
      </c>
      <c r="L254" s="295">
        <f>SUMIFS('7.  Persistence Report'!BD$27:BD$500,'7.  Persistence Report'!$D$27:$D$500,$B253,'7.  Persistence Report'!$J$27:$J$500,"Adjustment",'7.  Persistence Report'!$H$27:$H$500,"2016")</f>
        <v>0</v>
      </c>
      <c r="M254" s="295">
        <f>SUMIFS('7.  Persistence Report'!BE$27:BE$500,'7.  Persistence Report'!$D$27:$D$500,$B253,'7.  Persistence Report'!$J$27:$J$500,"Adjustment",'7.  Persistence Report'!$H$27:$H$500,"2016")</f>
        <v>0</v>
      </c>
      <c r="N254" s="295">
        <f>N253</f>
        <v>12</v>
      </c>
      <c r="O254" s="295">
        <f>SUMIFS('7.  Persistence Report'!Q$27:Q$500,'7.  Persistence Report'!$D$27:$D$500,$B253,'7.  Persistence Report'!$J$27:$J$500,"Adjustment",'7.  Persistence Report'!$H$27:$H$500,"2016")</f>
        <v>0</v>
      </c>
      <c r="P254" s="295">
        <f>SUMIFS('7.  Persistence Report'!R$27:R$500,'7.  Persistence Report'!$D$27:$D$500,$B253,'7.  Persistence Report'!$J$27:$J$500,"Adjustment",'7.  Persistence Report'!$H$27:$H$500,"2016")</f>
        <v>0</v>
      </c>
      <c r="Q254" s="295">
        <f>SUMIFS('7.  Persistence Report'!S$27:S$500,'7.  Persistence Report'!$D$27:$D$500,$B253,'7.  Persistence Report'!$J$27:$J$500,"Adjustment",'7.  Persistence Report'!$H$27:$H$500,"2016")</f>
        <v>0</v>
      </c>
      <c r="R254" s="295">
        <f>SUMIFS('7.  Persistence Report'!T$27:T$500,'7.  Persistence Report'!$D$27:$D$500,$B253,'7.  Persistence Report'!$J$27:$J$500,"Adjustment",'7.  Persistence Report'!$H$27:$H$500,"2016")</f>
        <v>0</v>
      </c>
      <c r="S254" s="295">
        <f>SUMIFS('7.  Persistence Report'!U$27:U$500,'7.  Persistence Report'!$D$27:$D$500,$B253,'7.  Persistence Report'!$J$27:$J$500,"Adjustment",'7.  Persistence Report'!$H$27:$H$500,"2016")</f>
        <v>0</v>
      </c>
      <c r="T254" s="295">
        <f>SUMIFS('7.  Persistence Report'!V$27:V$500,'7.  Persistence Report'!$D$27:$D$500,$B253,'7.  Persistence Report'!$J$27:$J$500,"Adjustment",'7.  Persistence Report'!$H$27:$H$500,"2016")</f>
        <v>0</v>
      </c>
      <c r="U254" s="295">
        <f>SUMIFS('7.  Persistence Report'!W$27:W$500,'7.  Persistence Report'!$D$27:$D$500,$B253,'7.  Persistence Report'!$J$27:$J$500,"Adjustment",'7.  Persistence Report'!$H$27:$H$500,"2016")</f>
        <v>0</v>
      </c>
      <c r="V254" s="295">
        <f>SUMIFS('7.  Persistence Report'!X$27:X$500,'7.  Persistence Report'!$D$27:$D$500,$B253,'7.  Persistence Report'!$J$27:$J$500,"Adjustment",'7.  Persistence Report'!$H$27:$H$500,"2016")</f>
        <v>0</v>
      </c>
      <c r="W254" s="295">
        <f>SUMIFS('7.  Persistence Report'!Y$27:Y$500,'7.  Persistence Report'!$D$27:$D$500,$B253,'7.  Persistence Report'!$J$27:$J$500,"Adjustment",'7.  Persistence Report'!$H$27:$H$500,"2016")</f>
        <v>0</v>
      </c>
      <c r="X254" s="295">
        <f>SUMIFS('7.  Persistence Report'!Z$27:Z$500,'7.  Persistence Report'!$D$27:$D$500,$B253,'7.  Persistence Report'!$J$27:$J$500,"Adjustment",'7.  Persistence Report'!$H$27:$H$500,"2016")</f>
        <v>0</v>
      </c>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1" outlineLevel="1">
      <c r="A256" s="522">
        <v>12</v>
      </c>
      <c r="B256" s="520" t="s">
        <v>105</v>
      </c>
      <c r="C256" s="291" t="s">
        <v>25</v>
      </c>
      <c r="D256" s="295">
        <f>SUMIFS('7.  Persistence Report'!AV$27:AV$500,'7.  Persistence Report'!$D$27:$D$500,$B256,'7.  Persistence Report'!$J$27:$J$500,"Current year savings",'7.  Persistence Report'!$H$27:$H$500,"2016")</f>
        <v>0</v>
      </c>
      <c r="E256" s="295">
        <f>SUMIFS('7.  Persistence Report'!AW$27:AW$500,'7.  Persistence Report'!$D$27:$D$500,$B256,'7.  Persistence Report'!$J$27:$J$500,"Current year savings",'7.  Persistence Report'!$H$27:$H$500,"2016")</f>
        <v>0</v>
      </c>
      <c r="F256" s="295">
        <f>SUMIFS('7.  Persistence Report'!AX$27:AX$500,'7.  Persistence Report'!$D$27:$D$500,$B256,'7.  Persistence Report'!$J$27:$J$500,"Current year savings",'7.  Persistence Report'!$H$27:$H$500,"2016")</f>
        <v>0</v>
      </c>
      <c r="G256" s="295">
        <f>SUMIFS('7.  Persistence Report'!AY$27:AY$500,'7.  Persistence Report'!$D$27:$D$500,$B256,'7.  Persistence Report'!$J$27:$J$500,"Current year savings",'7.  Persistence Report'!$H$27:$H$500,"2016")</f>
        <v>0</v>
      </c>
      <c r="H256" s="295">
        <f>SUMIFS('7.  Persistence Report'!AZ$27:AZ$500,'7.  Persistence Report'!$D$27:$D$500,$B256,'7.  Persistence Report'!$J$27:$J$500,"Current year savings",'7.  Persistence Report'!$H$27:$H$500,"2016")</f>
        <v>0</v>
      </c>
      <c r="I256" s="295">
        <f>SUMIFS('7.  Persistence Report'!BA$27:BA$500,'7.  Persistence Report'!$D$27:$D$500,$B256,'7.  Persistence Report'!$J$27:$J$500,"Current year savings",'7.  Persistence Report'!$H$27:$H$500,"2016")</f>
        <v>0</v>
      </c>
      <c r="J256" s="295">
        <f>SUMIFS('7.  Persistence Report'!BB$27:BB$500,'7.  Persistence Report'!$D$27:$D$500,$B256,'7.  Persistence Report'!$J$27:$J$500,"Current year savings",'7.  Persistence Report'!$H$27:$H$500,"2016")</f>
        <v>0</v>
      </c>
      <c r="K256" s="295">
        <f>SUMIFS('7.  Persistence Report'!BC$27:BC$500,'7.  Persistence Report'!$D$27:$D$500,$B256,'7.  Persistence Report'!$J$27:$J$500,"Current year savings",'7.  Persistence Report'!$H$27:$H$500,"2016")</f>
        <v>0</v>
      </c>
      <c r="L256" s="295">
        <f>SUMIFS('7.  Persistence Report'!BD$27:BD$500,'7.  Persistence Report'!$D$27:$D$500,$B256,'7.  Persistence Report'!$J$27:$J$500,"Current year savings",'7.  Persistence Report'!$H$27:$H$500,"2016")</f>
        <v>0</v>
      </c>
      <c r="M256" s="295">
        <f>SUMIFS('7.  Persistence Report'!BE$27:BE$500,'7.  Persistence Report'!$D$27:$D$500,$B256,'7.  Persistence Report'!$J$27:$J$500,"Current year savings",'7.  Persistence Report'!$H$27:$H$500,"2016")</f>
        <v>0</v>
      </c>
      <c r="N256" s="295">
        <v>12</v>
      </c>
      <c r="O256" s="295">
        <f>SUMIFS('7.  Persistence Report'!Q$27:Q$500,'7.  Persistence Report'!$D$27:$D$500,$B256,'7.  Persistence Report'!$J$27:$J$500,"Current year savings",'7.  Persistence Report'!$H$27:$H$500,"2016")</f>
        <v>0</v>
      </c>
      <c r="P256" s="295">
        <f>SUMIFS('7.  Persistence Report'!R$27:R$500,'7.  Persistence Report'!$D$27:$D$500,$B256,'7.  Persistence Report'!$J$27:$J$500,"Current year savings",'7.  Persistence Report'!$H$27:$H$500,"2016")</f>
        <v>0</v>
      </c>
      <c r="Q256" s="295">
        <f>SUMIFS('7.  Persistence Report'!S$27:S$500,'7.  Persistence Report'!$D$27:$D$500,$B256,'7.  Persistence Report'!$J$27:$J$500,"Current year savings",'7.  Persistence Report'!$H$27:$H$500,"2016")</f>
        <v>0</v>
      </c>
      <c r="R256" s="295">
        <f>SUMIFS('7.  Persistence Report'!T$27:T$500,'7.  Persistence Report'!$D$27:$D$500,$B256,'7.  Persistence Report'!$J$27:$J$500,"Current year savings",'7.  Persistence Report'!$H$27:$H$500,"2016")</f>
        <v>0</v>
      </c>
      <c r="S256" s="295">
        <f>SUMIFS('7.  Persistence Report'!U$27:U$500,'7.  Persistence Report'!$D$27:$D$500,$B256,'7.  Persistence Report'!$J$27:$J$500,"Current year savings",'7.  Persistence Report'!$H$27:$H$500,"2016")</f>
        <v>0</v>
      </c>
      <c r="T256" s="295">
        <f>SUMIFS('7.  Persistence Report'!V$27:V$500,'7.  Persistence Report'!$D$27:$D$500,$B256,'7.  Persistence Report'!$J$27:$J$500,"Current year savings",'7.  Persistence Report'!$H$27:$H$500,"2016")</f>
        <v>0</v>
      </c>
      <c r="U256" s="295">
        <f>SUMIFS('7.  Persistence Report'!W$27:W$500,'7.  Persistence Report'!$D$27:$D$500,$B256,'7.  Persistence Report'!$J$27:$J$500,"Current year savings",'7.  Persistence Report'!$H$27:$H$500,"2016")</f>
        <v>0</v>
      </c>
      <c r="V256" s="295">
        <f>SUMIFS('7.  Persistence Report'!X$27:X$500,'7.  Persistence Report'!$D$27:$D$500,$B256,'7.  Persistence Report'!$J$27:$J$500,"Current year savings",'7.  Persistence Report'!$H$27:$H$500,"2016")</f>
        <v>0</v>
      </c>
      <c r="W256" s="295">
        <f>SUMIFS('7.  Persistence Report'!Y$27:Y$500,'7.  Persistence Report'!$D$27:$D$500,$B256,'7.  Persistence Report'!$J$27:$J$500,"Current year savings",'7.  Persistence Report'!$H$27:$H$500,"2016")</f>
        <v>0</v>
      </c>
      <c r="X256" s="295">
        <f>SUMIFS('7.  Persistence Report'!Z$27:Z$500,'7.  Persistence Report'!$D$27:$D$500,$B256,'7.  Persistence Report'!$J$27:$J$500,"Current year savings",'7.  Persistence Report'!$H$27:$H$500,"2016")</f>
        <v>0</v>
      </c>
      <c r="Y256" s="410"/>
      <c r="Z256" s="410"/>
      <c r="AA256" s="410"/>
      <c r="AB256" s="410"/>
      <c r="AC256" s="410"/>
      <c r="AD256" s="410"/>
      <c r="AE256" s="410"/>
      <c r="AF256" s="415"/>
      <c r="AG256" s="415"/>
      <c r="AH256" s="415"/>
      <c r="AI256" s="415"/>
      <c r="AJ256" s="415"/>
      <c r="AK256" s="415"/>
      <c r="AL256" s="415"/>
      <c r="AM256" s="296">
        <f>SUM(Y256:AL256)</f>
        <v>0</v>
      </c>
    </row>
    <row r="257" spans="1:40" ht="15.5" outlineLevel="1">
      <c r="B257" s="294" t="s">
        <v>289</v>
      </c>
      <c r="C257" s="291" t="s">
        <v>163</v>
      </c>
      <c r="D257" s="295">
        <f>SUMIFS('7.  Persistence Report'!AV$27:AV$500,'7.  Persistence Report'!$D$27:$D$500,$B256,'7.  Persistence Report'!$J$27:$J$500,"Adjustment",'7.  Persistence Report'!$H$27:$H$500,"2016")</f>
        <v>0</v>
      </c>
      <c r="E257" s="295">
        <f>SUMIFS('7.  Persistence Report'!AW$27:AW$500,'7.  Persistence Report'!$D$27:$D$500,$B256,'7.  Persistence Report'!$J$27:$J$500,"Adjustment",'7.  Persistence Report'!$H$27:$H$500,"2016")</f>
        <v>0</v>
      </c>
      <c r="F257" s="295">
        <f>SUMIFS('7.  Persistence Report'!AX$27:AX$500,'7.  Persistence Report'!$D$27:$D$500,$B256,'7.  Persistence Report'!$J$27:$J$500,"Adjustment",'7.  Persistence Report'!$H$27:$H$500,"2016")</f>
        <v>0</v>
      </c>
      <c r="G257" s="295">
        <f>SUMIFS('7.  Persistence Report'!AY$27:AY$500,'7.  Persistence Report'!$D$27:$D$500,$B256,'7.  Persistence Report'!$J$27:$J$500,"Adjustment",'7.  Persistence Report'!$H$27:$H$500,"2016")</f>
        <v>0</v>
      </c>
      <c r="H257" s="295">
        <f>SUMIFS('7.  Persistence Report'!AZ$27:AZ$500,'7.  Persistence Report'!$D$27:$D$500,$B256,'7.  Persistence Report'!$J$27:$J$500,"Adjustment",'7.  Persistence Report'!$H$27:$H$500,"2016")</f>
        <v>0</v>
      </c>
      <c r="I257" s="295">
        <f>SUMIFS('7.  Persistence Report'!BA$27:BA$500,'7.  Persistence Report'!$D$27:$D$500,$B256,'7.  Persistence Report'!$J$27:$J$500,"Adjustment",'7.  Persistence Report'!$H$27:$H$500,"2016")</f>
        <v>0</v>
      </c>
      <c r="J257" s="295">
        <f>SUMIFS('7.  Persistence Report'!BB$27:BB$500,'7.  Persistence Report'!$D$27:$D$500,$B256,'7.  Persistence Report'!$J$27:$J$500,"Adjustment",'7.  Persistence Report'!$H$27:$H$500,"2016")</f>
        <v>0</v>
      </c>
      <c r="K257" s="295">
        <f>SUMIFS('7.  Persistence Report'!BC$27:BC$500,'7.  Persistence Report'!$D$27:$D$500,$B256,'7.  Persistence Report'!$J$27:$J$500,"Adjustment",'7.  Persistence Report'!$H$27:$H$500,"2016")</f>
        <v>0</v>
      </c>
      <c r="L257" s="295">
        <f>SUMIFS('7.  Persistence Report'!BD$27:BD$500,'7.  Persistence Report'!$D$27:$D$500,$B256,'7.  Persistence Report'!$J$27:$J$500,"Adjustment",'7.  Persistence Report'!$H$27:$H$500,"2016")</f>
        <v>0</v>
      </c>
      <c r="M257" s="295">
        <f>SUMIFS('7.  Persistence Report'!BE$27:BE$500,'7.  Persistence Report'!$D$27:$D$500,$B256,'7.  Persistence Report'!$J$27:$J$500,"Adjustment",'7.  Persistence Report'!$H$27:$H$500,"2016")</f>
        <v>0</v>
      </c>
      <c r="N257" s="295">
        <f>N256</f>
        <v>12</v>
      </c>
      <c r="O257" s="295">
        <f>SUMIFS('7.  Persistence Report'!Q$27:Q$500,'7.  Persistence Report'!$D$27:$D$500,$B256,'7.  Persistence Report'!$J$27:$J$500,"Adjustment",'7.  Persistence Report'!$H$27:$H$500,"2016")</f>
        <v>0</v>
      </c>
      <c r="P257" s="295">
        <f>SUMIFS('7.  Persistence Report'!R$27:R$500,'7.  Persistence Report'!$D$27:$D$500,$B256,'7.  Persistence Report'!$J$27:$J$500,"Adjustment",'7.  Persistence Report'!$H$27:$H$500,"2016")</f>
        <v>0</v>
      </c>
      <c r="Q257" s="295">
        <f>SUMIFS('7.  Persistence Report'!S$27:S$500,'7.  Persistence Report'!$D$27:$D$500,$B256,'7.  Persistence Report'!$J$27:$J$500,"Adjustment",'7.  Persistence Report'!$H$27:$H$500,"2016")</f>
        <v>0</v>
      </c>
      <c r="R257" s="295">
        <f>SUMIFS('7.  Persistence Report'!T$27:T$500,'7.  Persistence Report'!$D$27:$D$500,$B256,'7.  Persistence Report'!$J$27:$J$500,"Adjustment",'7.  Persistence Report'!$H$27:$H$500,"2016")</f>
        <v>0</v>
      </c>
      <c r="S257" s="295">
        <f>SUMIFS('7.  Persistence Report'!U$27:U$500,'7.  Persistence Report'!$D$27:$D$500,$B256,'7.  Persistence Report'!$J$27:$J$500,"Adjustment",'7.  Persistence Report'!$H$27:$H$500,"2016")</f>
        <v>0</v>
      </c>
      <c r="T257" s="295">
        <f>SUMIFS('7.  Persistence Report'!V$27:V$500,'7.  Persistence Report'!$D$27:$D$500,$B256,'7.  Persistence Report'!$J$27:$J$500,"Adjustment",'7.  Persistence Report'!$H$27:$H$500,"2016")</f>
        <v>0</v>
      </c>
      <c r="U257" s="295">
        <f>SUMIFS('7.  Persistence Report'!W$27:W$500,'7.  Persistence Report'!$D$27:$D$500,$B256,'7.  Persistence Report'!$J$27:$J$500,"Adjustment",'7.  Persistence Report'!$H$27:$H$500,"2016")</f>
        <v>0</v>
      </c>
      <c r="V257" s="295">
        <f>SUMIFS('7.  Persistence Report'!X$27:X$500,'7.  Persistence Report'!$D$27:$D$500,$B256,'7.  Persistence Report'!$J$27:$J$500,"Adjustment",'7.  Persistence Report'!$H$27:$H$500,"2016")</f>
        <v>0</v>
      </c>
      <c r="W257" s="295">
        <f>SUMIFS('7.  Persistence Report'!Y$27:Y$500,'7.  Persistence Report'!$D$27:$D$500,$B256,'7.  Persistence Report'!$J$27:$J$500,"Adjustment",'7.  Persistence Report'!$H$27:$H$500,"2016")</f>
        <v>0</v>
      </c>
      <c r="X257" s="295">
        <f>SUMIFS('7.  Persistence Report'!Z$27:Z$500,'7.  Persistence Report'!$D$27:$D$500,$B256,'7.  Persistence Report'!$J$27:$J$500,"Adjustment",'7.  Persistence Report'!$H$27:$H$500,"2016")</f>
        <v>0</v>
      </c>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1" outlineLevel="1">
      <c r="A259" s="522">
        <v>13</v>
      </c>
      <c r="B259" s="520" t="s">
        <v>106</v>
      </c>
      <c r="C259" s="291" t="s">
        <v>25</v>
      </c>
      <c r="D259" s="295">
        <f>SUMIFS('7.  Persistence Report'!AV$27:AV$500,'7.  Persistence Report'!$D$27:$D$500,$B259,'7.  Persistence Report'!$J$27:$J$500,"Current year savings",'7.  Persistence Report'!$H$27:$H$500,"2016")</f>
        <v>0</v>
      </c>
      <c r="E259" s="295">
        <f>SUMIFS('7.  Persistence Report'!AW$27:AW$500,'7.  Persistence Report'!$D$27:$D$500,$B259,'7.  Persistence Report'!$J$27:$J$500,"Current year savings",'7.  Persistence Report'!$H$27:$H$500,"2016")</f>
        <v>0</v>
      </c>
      <c r="F259" s="295">
        <f>SUMIFS('7.  Persistence Report'!AX$27:AX$500,'7.  Persistence Report'!$D$27:$D$500,$B259,'7.  Persistence Report'!$J$27:$J$500,"Current year savings",'7.  Persistence Report'!$H$27:$H$500,"2016")</f>
        <v>0</v>
      </c>
      <c r="G259" s="295">
        <f>SUMIFS('7.  Persistence Report'!AY$27:AY$500,'7.  Persistence Report'!$D$27:$D$500,$B259,'7.  Persistence Report'!$J$27:$J$500,"Current year savings",'7.  Persistence Report'!$H$27:$H$500,"2016")</f>
        <v>0</v>
      </c>
      <c r="H259" s="295">
        <f>SUMIFS('7.  Persistence Report'!AZ$27:AZ$500,'7.  Persistence Report'!$D$27:$D$500,$B259,'7.  Persistence Report'!$J$27:$J$500,"Current year savings",'7.  Persistence Report'!$H$27:$H$500,"2016")</f>
        <v>0</v>
      </c>
      <c r="I259" s="295">
        <f>SUMIFS('7.  Persistence Report'!BA$27:BA$500,'7.  Persistence Report'!$D$27:$D$500,$B259,'7.  Persistence Report'!$J$27:$J$500,"Current year savings",'7.  Persistence Report'!$H$27:$H$500,"2016")</f>
        <v>0</v>
      </c>
      <c r="J259" s="295">
        <f>SUMIFS('7.  Persistence Report'!BB$27:BB$500,'7.  Persistence Report'!$D$27:$D$500,$B259,'7.  Persistence Report'!$J$27:$J$500,"Current year savings",'7.  Persistence Report'!$H$27:$H$500,"2016")</f>
        <v>0</v>
      </c>
      <c r="K259" s="295">
        <f>SUMIFS('7.  Persistence Report'!BC$27:BC$500,'7.  Persistence Report'!$D$27:$D$500,$B259,'7.  Persistence Report'!$J$27:$J$500,"Current year savings",'7.  Persistence Report'!$H$27:$H$500,"2016")</f>
        <v>0</v>
      </c>
      <c r="L259" s="295">
        <f>SUMIFS('7.  Persistence Report'!BD$27:BD$500,'7.  Persistence Report'!$D$27:$D$500,$B259,'7.  Persistence Report'!$J$27:$J$500,"Current year savings",'7.  Persistence Report'!$H$27:$H$500,"2016")</f>
        <v>0</v>
      </c>
      <c r="M259" s="295">
        <f>SUMIFS('7.  Persistence Report'!BE$27:BE$500,'7.  Persistence Report'!$D$27:$D$500,$B259,'7.  Persistence Report'!$J$27:$J$500,"Current year savings",'7.  Persistence Report'!$H$27:$H$500,"2016")</f>
        <v>0</v>
      </c>
      <c r="N259" s="295">
        <v>12</v>
      </c>
      <c r="O259" s="295">
        <f>SUMIFS('7.  Persistence Report'!Q$27:Q$500,'7.  Persistence Report'!$D$27:$D$500,$B259,'7.  Persistence Report'!$J$27:$J$500,"Current year savings",'7.  Persistence Report'!$H$27:$H$500,"2016")</f>
        <v>0</v>
      </c>
      <c r="P259" s="295">
        <f>SUMIFS('7.  Persistence Report'!R$27:R$500,'7.  Persistence Report'!$D$27:$D$500,$B259,'7.  Persistence Report'!$J$27:$J$500,"Current year savings",'7.  Persistence Report'!$H$27:$H$500,"2016")</f>
        <v>0</v>
      </c>
      <c r="Q259" s="295">
        <f>SUMIFS('7.  Persistence Report'!S$27:S$500,'7.  Persistence Report'!$D$27:$D$500,$B259,'7.  Persistence Report'!$J$27:$J$500,"Current year savings",'7.  Persistence Report'!$H$27:$H$500,"2016")</f>
        <v>0</v>
      </c>
      <c r="R259" s="295">
        <f>SUMIFS('7.  Persistence Report'!T$27:T$500,'7.  Persistence Report'!$D$27:$D$500,$B259,'7.  Persistence Report'!$J$27:$J$500,"Current year savings",'7.  Persistence Report'!$H$27:$H$500,"2016")</f>
        <v>0</v>
      </c>
      <c r="S259" s="295">
        <f>SUMIFS('7.  Persistence Report'!U$27:U$500,'7.  Persistence Report'!$D$27:$D$500,$B259,'7.  Persistence Report'!$J$27:$J$500,"Current year savings",'7.  Persistence Report'!$H$27:$H$500,"2016")</f>
        <v>0</v>
      </c>
      <c r="T259" s="295">
        <f>SUMIFS('7.  Persistence Report'!V$27:V$500,'7.  Persistence Report'!$D$27:$D$500,$B259,'7.  Persistence Report'!$J$27:$J$500,"Current year savings",'7.  Persistence Report'!$H$27:$H$500,"2016")</f>
        <v>0</v>
      </c>
      <c r="U259" s="295">
        <f>SUMIFS('7.  Persistence Report'!W$27:W$500,'7.  Persistence Report'!$D$27:$D$500,$B259,'7.  Persistence Report'!$J$27:$J$500,"Current year savings",'7.  Persistence Report'!$H$27:$H$500,"2016")</f>
        <v>0</v>
      </c>
      <c r="V259" s="295">
        <f>SUMIFS('7.  Persistence Report'!X$27:X$500,'7.  Persistence Report'!$D$27:$D$500,$B259,'7.  Persistence Report'!$J$27:$J$500,"Current year savings",'7.  Persistence Report'!$H$27:$H$500,"2016")</f>
        <v>0</v>
      </c>
      <c r="W259" s="295">
        <f>SUMIFS('7.  Persistence Report'!Y$27:Y$500,'7.  Persistence Report'!$D$27:$D$500,$B259,'7.  Persistence Report'!$J$27:$J$500,"Current year savings",'7.  Persistence Report'!$H$27:$H$500,"2016")</f>
        <v>0</v>
      </c>
      <c r="X259" s="295">
        <f>SUMIFS('7.  Persistence Report'!Z$27:Z$500,'7.  Persistence Report'!$D$27:$D$500,$B259,'7.  Persistence Report'!$J$27:$J$500,"Current year savings",'7.  Persistence Report'!$H$27:$H$500,"2016")</f>
        <v>0</v>
      </c>
      <c r="Y259" s="410"/>
      <c r="Z259" s="410"/>
      <c r="AA259" s="410"/>
      <c r="AB259" s="410"/>
      <c r="AC259" s="410"/>
      <c r="AD259" s="410"/>
      <c r="AE259" s="410"/>
      <c r="AF259" s="415"/>
      <c r="AG259" s="415"/>
      <c r="AH259" s="415"/>
      <c r="AI259" s="415"/>
      <c r="AJ259" s="415"/>
      <c r="AK259" s="415"/>
      <c r="AL259" s="415"/>
      <c r="AM259" s="296">
        <f>SUM(Y259:AL259)</f>
        <v>0</v>
      </c>
    </row>
    <row r="260" spans="1:40" ht="15.5" outlineLevel="1">
      <c r="B260" s="294" t="s">
        <v>289</v>
      </c>
      <c r="C260" s="291" t="s">
        <v>163</v>
      </c>
      <c r="D260" s="295">
        <f>SUMIFS('7.  Persistence Report'!AV$27:AV$500,'7.  Persistence Report'!$D$27:$D$500,$B259,'7.  Persistence Report'!$J$27:$J$500,"Adjustment",'7.  Persistence Report'!$H$27:$H$500,"2016")</f>
        <v>0</v>
      </c>
      <c r="E260" s="295">
        <f>SUMIFS('7.  Persistence Report'!AW$27:AW$500,'7.  Persistence Report'!$D$27:$D$500,$B259,'7.  Persistence Report'!$J$27:$J$500,"Adjustment",'7.  Persistence Report'!$H$27:$H$500,"2016")</f>
        <v>0</v>
      </c>
      <c r="F260" s="295">
        <f>SUMIFS('7.  Persistence Report'!AX$27:AX$500,'7.  Persistence Report'!$D$27:$D$500,$B259,'7.  Persistence Report'!$J$27:$J$500,"Adjustment",'7.  Persistence Report'!$H$27:$H$500,"2016")</f>
        <v>0</v>
      </c>
      <c r="G260" s="295">
        <f>SUMIFS('7.  Persistence Report'!AY$27:AY$500,'7.  Persistence Report'!$D$27:$D$500,$B259,'7.  Persistence Report'!$J$27:$J$500,"Adjustment",'7.  Persistence Report'!$H$27:$H$500,"2016")</f>
        <v>0</v>
      </c>
      <c r="H260" s="295">
        <f>SUMIFS('7.  Persistence Report'!AZ$27:AZ$500,'7.  Persistence Report'!$D$27:$D$500,$B259,'7.  Persistence Report'!$J$27:$J$500,"Adjustment",'7.  Persistence Report'!$H$27:$H$500,"2016")</f>
        <v>0</v>
      </c>
      <c r="I260" s="295">
        <f>SUMIFS('7.  Persistence Report'!BA$27:BA$500,'7.  Persistence Report'!$D$27:$D$500,$B259,'7.  Persistence Report'!$J$27:$J$500,"Adjustment",'7.  Persistence Report'!$H$27:$H$500,"2016")</f>
        <v>0</v>
      </c>
      <c r="J260" s="295">
        <f>SUMIFS('7.  Persistence Report'!BB$27:BB$500,'7.  Persistence Report'!$D$27:$D$500,$B259,'7.  Persistence Report'!$J$27:$J$500,"Adjustment",'7.  Persistence Report'!$H$27:$H$500,"2016")</f>
        <v>0</v>
      </c>
      <c r="K260" s="295">
        <f>SUMIFS('7.  Persistence Report'!BC$27:BC$500,'7.  Persistence Report'!$D$27:$D$500,$B259,'7.  Persistence Report'!$J$27:$J$500,"Adjustment",'7.  Persistence Report'!$H$27:$H$500,"2016")</f>
        <v>0</v>
      </c>
      <c r="L260" s="295">
        <f>SUMIFS('7.  Persistence Report'!BD$27:BD$500,'7.  Persistence Report'!$D$27:$D$500,$B259,'7.  Persistence Report'!$J$27:$J$500,"Adjustment",'7.  Persistence Report'!$H$27:$H$500,"2016")</f>
        <v>0</v>
      </c>
      <c r="M260" s="295">
        <f>SUMIFS('7.  Persistence Report'!BE$27:BE$500,'7.  Persistence Report'!$D$27:$D$500,$B259,'7.  Persistence Report'!$J$27:$J$500,"Adjustment",'7.  Persistence Report'!$H$27:$H$500,"2016")</f>
        <v>0</v>
      </c>
      <c r="N260" s="295">
        <f>N259</f>
        <v>12</v>
      </c>
      <c r="O260" s="295">
        <f>SUMIFS('7.  Persistence Report'!Q$27:Q$500,'7.  Persistence Report'!$D$27:$D$500,$B259,'7.  Persistence Report'!$J$27:$J$500,"Adjustment",'7.  Persistence Report'!$H$27:$H$500,"2016")</f>
        <v>0</v>
      </c>
      <c r="P260" s="295">
        <f>SUMIFS('7.  Persistence Report'!R$27:R$500,'7.  Persistence Report'!$D$27:$D$500,$B259,'7.  Persistence Report'!$J$27:$J$500,"Adjustment",'7.  Persistence Report'!$H$27:$H$500,"2016")</f>
        <v>0</v>
      </c>
      <c r="Q260" s="295">
        <f>SUMIFS('7.  Persistence Report'!S$27:S$500,'7.  Persistence Report'!$D$27:$D$500,$B259,'7.  Persistence Report'!$J$27:$J$500,"Adjustment",'7.  Persistence Report'!$H$27:$H$500,"2016")</f>
        <v>0</v>
      </c>
      <c r="R260" s="295">
        <f>SUMIFS('7.  Persistence Report'!T$27:T$500,'7.  Persistence Report'!$D$27:$D$500,$B259,'7.  Persistence Report'!$J$27:$J$500,"Adjustment",'7.  Persistence Report'!$H$27:$H$500,"2016")</f>
        <v>0</v>
      </c>
      <c r="S260" s="295">
        <f>SUMIFS('7.  Persistence Report'!U$27:U$500,'7.  Persistence Report'!$D$27:$D$500,$B259,'7.  Persistence Report'!$J$27:$J$500,"Adjustment",'7.  Persistence Report'!$H$27:$H$500,"2016")</f>
        <v>0</v>
      </c>
      <c r="T260" s="295">
        <f>SUMIFS('7.  Persistence Report'!V$27:V$500,'7.  Persistence Report'!$D$27:$D$500,$B259,'7.  Persistence Report'!$J$27:$J$500,"Adjustment",'7.  Persistence Report'!$H$27:$H$500,"2016")</f>
        <v>0</v>
      </c>
      <c r="U260" s="295">
        <f>SUMIFS('7.  Persistence Report'!W$27:W$500,'7.  Persistence Report'!$D$27:$D$500,$B259,'7.  Persistence Report'!$J$27:$J$500,"Adjustment",'7.  Persistence Report'!$H$27:$H$500,"2016")</f>
        <v>0</v>
      </c>
      <c r="V260" s="295">
        <f>SUMIFS('7.  Persistence Report'!X$27:X$500,'7.  Persistence Report'!$D$27:$D$500,$B259,'7.  Persistence Report'!$J$27:$J$500,"Adjustment",'7.  Persistence Report'!$H$27:$H$500,"2016")</f>
        <v>0</v>
      </c>
      <c r="W260" s="295">
        <f>SUMIFS('7.  Persistence Report'!Y$27:Y$500,'7.  Persistence Report'!$D$27:$D$500,$B259,'7.  Persistence Report'!$J$27:$J$500,"Adjustment",'7.  Persistence Report'!$H$27:$H$500,"2016")</f>
        <v>0</v>
      </c>
      <c r="X260" s="295">
        <f>SUMIFS('7.  Persistence Report'!Z$27:Z$500,'7.  Persistence Report'!$D$27:$D$500,$B259,'7.  Persistence Report'!$J$27:$J$500,"Adjustment",'7.  Persistence Report'!$H$27:$H$500,"2016")</f>
        <v>0</v>
      </c>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5" outlineLevel="1">
      <c r="A263" s="522">
        <v>14</v>
      </c>
      <c r="B263" s="315" t="s">
        <v>108</v>
      </c>
      <c r="C263" s="291" t="s">
        <v>25</v>
      </c>
      <c r="D263" s="295">
        <f>SUMIFS('7.  Persistence Report'!AV$27:AV$500,'7.  Persistence Report'!$D$27:$D$500,$B263,'7.  Persistence Report'!$J$27:$J$500,"Current year savings",'7.  Persistence Report'!$H$27:$H$500,"2016")</f>
        <v>0</v>
      </c>
      <c r="E263" s="295">
        <f>SUMIFS('7.  Persistence Report'!AW$27:AW$500,'7.  Persistence Report'!$D$27:$D$500,$B263,'7.  Persistence Report'!$J$27:$J$500,"Current year savings",'7.  Persistence Report'!$H$27:$H$500,"2016")</f>
        <v>0</v>
      </c>
      <c r="F263" s="295">
        <f>SUMIFS('7.  Persistence Report'!AX$27:AX$500,'7.  Persistence Report'!$D$27:$D$500,$B263,'7.  Persistence Report'!$J$27:$J$500,"Current year savings",'7.  Persistence Report'!$H$27:$H$500,"2016")</f>
        <v>0</v>
      </c>
      <c r="G263" s="295">
        <f>SUMIFS('7.  Persistence Report'!AY$27:AY$500,'7.  Persistence Report'!$D$27:$D$500,$B263,'7.  Persistence Report'!$J$27:$J$500,"Current year savings",'7.  Persistence Report'!$H$27:$H$500,"2016")</f>
        <v>0</v>
      </c>
      <c r="H263" s="295">
        <f>SUMIFS('7.  Persistence Report'!AZ$27:AZ$500,'7.  Persistence Report'!$D$27:$D$500,$B263,'7.  Persistence Report'!$J$27:$J$500,"Current year savings",'7.  Persistence Report'!$H$27:$H$500,"2016")</f>
        <v>0</v>
      </c>
      <c r="I263" s="295">
        <f>SUMIFS('7.  Persistence Report'!BA$27:BA$500,'7.  Persistence Report'!$D$27:$D$500,$B263,'7.  Persistence Report'!$J$27:$J$500,"Current year savings",'7.  Persistence Report'!$H$27:$H$500,"2016")</f>
        <v>0</v>
      </c>
      <c r="J263" s="295">
        <f>SUMIFS('7.  Persistence Report'!BB$27:BB$500,'7.  Persistence Report'!$D$27:$D$500,$B263,'7.  Persistence Report'!$J$27:$J$500,"Current year savings",'7.  Persistence Report'!$H$27:$H$500,"2016")</f>
        <v>0</v>
      </c>
      <c r="K263" s="295">
        <f>SUMIFS('7.  Persistence Report'!BC$27:BC$500,'7.  Persistence Report'!$D$27:$D$500,$B263,'7.  Persistence Report'!$J$27:$J$500,"Current year savings",'7.  Persistence Report'!$H$27:$H$500,"2016")</f>
        <v>0</v>
      </c>
      <c r="L263" s="295">
        <f>SUMIFS('7.  Persistence Report'!BD$27:BD$500,'7.  Persistence Report'!$D$27:$D$500,$B263,'7.  Persistence Report'!$J$27:$J$500,"Current year savings",'7.  Persistence Report'!$H$27:$H$500,"2016")</f>
        <v>0</v>
      </c>
      <c r="M263" s="295">
        <f>SUMIFS('7.  Persistence Report'!BE$27:BE$500,'7.  Persistence Report'!$D$27:$D$500,$B263,'7.  Persistence Report'!$J$27:$J$500,"Current year savings",'7.  Persistence Report'!$H$27:$H$500,"2016")</f>
        <v>0</v>
      </c>
      <c r="N263" s="295">
        <v>12</v>
      </c>
      <c r="O263" s="295">
        <f>SUMIFS('7.  Persistence Report'!Q$27:Q$500,'7.  Persistence Report'!$D$27:$D$500,$B263,'7.  Persistence Report'!$J$27:$J$500,"Current year savings",'7.  Persistence Report'!$H$27:$H$500,"2016")</f>
        <v>0</v>
      </c>
      <c r="P263" s="295">
        <f>SUMIFS('7.  Persistence Report'!R$27:R$500,'7.  Persistence Report'!$D$27:$D$500,$B263,'7.  Persistence Report'!$J$27:$J$500,"Current year savings",'7.  Persistence Report'!$H$27:$H$500,"2016")</f>
        <v>0</v>
      </c>
      <c r="Q263" s="295">
        <f>SUMIFS('7.  Persistence Report'!S$27:S$500,'7.  Persistence Report'!$D$27:$D$500,$B263,'7.  Persistence Report'!$J$27:$J$500,"Current year savings",'7.  Persistence Report'!$H$27:$H$500,"2016")</f>
        <v>0</v>
      </c>
      <c r="R263" s="295">
        <f>SUMIFS('7.  Persistence Report'!T$27:T$500,'7.  Persistence Report'!$D$27:$D$500,$B263,'7.  Persistence Report'!$J$27:$J$500,"Current year savings",'7.  Persistence Report'!$H$27:$H$500,"2016")</f>
        <v>0</v>
      </c>
      <c r="S263" s="295">
        <f>SUMIFS('7.  Persistence Report'!U$27:U$500,'7.  Persistence Report'!$D$27:$D$500,$B263,'7.  Persistence Report'!$J$27:$J$500,"Current year savings",'7.  Persistence Report'!$H$27:$H$500,"2016")</f>
        <v>0</v>
      </c>
      <c r="T263" s="295">
        <f>SUMIFS('7.  Persistence Report'!V$27:V$500,'7.  Persistence Report'!$D$27:$D$500,$B263,'7.  Persistence Report'!$J$27:$J$500,"Current year savings",'7.  Persistence Report'!$H$27:$H$500,"2016")</f>
        <v>0</v>
      </c>
      <c r="U263" s="295">
        <f>SUMIFS('7.  Persistence Report'!W$27:W$500,'7.  Persistence Report'!$D$27:$D$500,$B263,'7.  Persistence Report'!$J$27:$J$500,"Current year savings",'7.  Persistence Report'!$H$27:$H$500,"2016")</f>
        <v>0</v>
      </c>
      <c r="V263" s="295">
        <f>SUMIFS('7.  Persistence Report'!X$27:X$500,'7.  Persistence Report'!$D$27:$D$500,$B263,'7.  Persistence Report'!$J$27:$J$500,"Current year savings",'7.  Persistence Report'!$H$27:$H$500,"2016")</f>
        <v>0</v>
      </c>
      <c r="W263" s="295">
        <f>SUMIFS('7.  Persistence Report'!Y$27:Y$500,'7.  Persistence Report'!$D$27:$D$500,$B263,'7.  Persistence Report'!$J$27:$J$500,"Current year savings",'7.  Persistence Report'!$H$27:$H$500,"2016")</f>
        <v>0</v>
      </c>
      <c r="X263" s="295">
        <f>SUMIFS('7.  Persistence Report'!Z$27:Z$500,'7.  Persistence Report'!$D$27:$D$500,$B263,'7.  Persistence Report'!$J$27:$J$500,"Current year savings",'7.  Persistence Report'!$H$27:$H$500,"2016")</f>
        <v>0</v>
      </c>
      <c r="Y263" s="410"/>
      <c r="Z263" s="410"/>
      <c r="AA263" s="410"/>
      <c r="AB263" s="410"/>
      <c r="AC263" s="410"/>
      <c r="AD263" s="410"/>
      <c r="AE263" s="410"/>
      <c r="AF263" s="410"/>
      <c r="AG263" s="410"/>
      <c r="AH263" s="410"/>
      <c r="AI263" s="410"/>
      <c r="AJ263" s="410"/>
      <c r="AK263" s="410"/>
      <c r="AL263" s="410"/>
      <c r="AM263" s="296">
        <f>SUM(Y263:AL263)</f>
        <v>0</v>
      </c>
    </row>
    <row r="264" spans="1:40" ht="15.5" outlineLevel="1">
      <c r="B264" s="294" t="s">
        <v>289</v>
      </c>
      <c r="C264" s="291" t="s">
        <v>163</v>
      </c>
      <c r="D264" s="295">
        <f>SUMIFS('7.  Persistence Report'!AV$27:AV$500,'7.  Persistence Report'!$D$27:$D$500,$B263,'7.  Persistence Report'!$J$27:$J$500,"Adjustment",'7.  Persistence Report'!$H$27:$H$500,"2016")</f>
        <v>0</v>
      </c>
      <c r="E264" s="295">
        <f>SUMIFS('7.  Persistence Report'!AW$27:AW$500,'7.  Persistence Report'!$D$27:$D$500,$B263,'7.  Persistence Report'!$J$27:$J$500,"Adjustment",'7.  Persistence Report'!$H$27:$H$500,"2016")</f>
        <v>0</v>
      </c>
      <c r="F264" s="295">
        <f>SUMIFS('7.  Persistence Report'!AX$27:AX$500,'7.  Persistence Report'!$D$27:$D$500,$B263,'7.  Persistence Report'!$J$27:$J$500,"Adjustment",'7.  Persistence Report'!$H$27:$H$500,"2016")</f>
        <v>0</v>
      </c>
      <c r="G264" s="295">
        <f>SUMIFS('7.  Persistence Report'!AY$27:AY$500,'7.  Persistence Report'!$D$27:$D$500,$B263,'7.  Persistence Report'!$J$27:$J$500,"Adjustment",'7.  Persistence Report'!$H$27:$H$500,"2016")</f>
        <v>0</v>
      </c>
      <c r="H264" s="295">
        <f>SUMIFS('7.  Persistence Report'!AZ$27:AZ$500,'7.  Persistence Report'!$D$27:$D$500,$B263,'7.  Persistence Report'!$J$27:$J$500,"Adjustment",'7.  Persistence Report'!$H$27:$H$500,"2016")</f>
        <v>0</v>
      </c>
      <c r="I264" s="295">
        <f>SUMIFS('7.  Persistence Report'!BA$27:BA$500,'7.  Persistence Report'!$D$27:$D$500,$B263,'7.  Persistence Report'!$J$27:$J$500,"Adjustment",'7.  Persistence Report'!$H$27:$H$500,"2016")</f>
        <v>0</v>
      </c>
      <c r="J264" s="295">
        <f>SUMIFS('7.  Persistence Report'!BB$27:BB$500,'7.  Persistence Report'!$D$27:$D$500,$B263,'7.  Persistence Report'!$J$27:$J$500,"Adjustment",'7.  Persistence Report'!$H$27:$H$500,"2016")</f>
        <v>0</v>
      </c>
      <c r="K264" s="295">
        <f>SUMIFS('7.  Persistence Report'!BC$27:BC$500,'7.  Persistence Report'!$D$27:$D$500,$B263,'7.  Persistence Report'!$J$27:$J$500,"Adjustment",'7.  Persistence Report'!$H$27:$H$500,"2016")</f>
        <v>0</v>
      </c>
      <c r="L264" s="295">
        <f>SUMIFS('7.  Persistence Report'!BD$27:BD$500,'7.  Persistence Report'!$D$27:$D$500,$B263,'7.  Persistence Report'!$J$27:$J$500,"Adjustment",'7.  Persistence Report'!$H$27:$H$500,"2016")</f>
        <v>0</v>
      </c>
      <c r="M264" s="295">
        <f>SUMIFS('7.  Persistence Report'!BE$27:BE$500,'7.  Persistence Report'!$D$27:$D$500,$B263,'7.  Persistence Report'!$J$27:$J$500,"Adjustment",'7.  Persistence Report'!$H$27:$H$500,"2016")</f>
        <v>0</v>
      </c>
      <c r="N264" s="295">
        <f>N263</f>
        <v>12</v>
      </c>
      <c r="O264" s="295">
        <f>SUMIFS('7.  Persistence Report'!Q$27:Q$500,'7.  Persistence Report'!$D$27:$D$500,$B263,'7.  Persistence Report'!$J$27:$J$500,"Adjustment",'7.  Persistence Report'!$H$27:$H$500,"2016")</f>
        <v>0</v>
      </c>
      <c r="P264" s="295">
        <f>SUMIFS('7.  Persistence Report'!R$27:R$500,'7.  Persistence Report'!$D$27:$D$500,$B263,'7.  Persistence Report'!$J$27:$J$500,"Adjustment",'7.  Persistence Report'!$H$27:$H$500,"2016")</f>
        <v>0</v>
      </c>
      <c r="Q264" s="295">
        <f>SUMIFS('7.  Persistence Report'!S$27:S$500,'7.  Persistence Report'!$D$27:$D$500,$B263,'7.  Persistence Report'!$J$27:$J$500,"Adjustment",'7.  Persistence Report'!$H$27:$H$500,"2016")</f>
        <v>0</v>
      </c>
      <c r="R264" s="295">
        <f>SUMIFS('7.  Persistence Report'!T$27:T$500,'7.  Persistence Report'!$D$27:$D$500,$B263,'7.  Persistence Report'!$J$27:$J$500,"Adjustment",'7.  Persistence Report'!$H$27:$H$500,"2016")</f>
        <v>0</v>
      </c>
      <c r="S264" s="295">
        <f>SUMIFS('7.  Persistence Report'!U$27:U$500,'7.  Persistence Report'!$D$27:$D$500,$B263,'7.  Persistence Report'!$J$27:$J$500,"Adjustment",'7.  Persistence Report'!$H$27:$H$500,"2016")</f>
        <v>0</v>
      </c>
      <c r="T264" s="295">
        <f>SUMIFS('7.  Persistence Report'!V$27:V$500,'7.  Persistence Report'!$D$27:$D$500,$B263,'7.  Persistence Report'!$J$27:$J$500,"Adjustment",'7.  Persistence Report'!$H$27:$H$500,"2016")</f>
        <v>0</v>
      </c>
      <c r="U264" s="295">
        <f>SUMIFS('7.  Persistence Report'!W$27:W$500,'7.  Persistence Report'!$D$27:$D$500,$B263,'7.  Persistence Report'!$J$27:$J$500,"Adjustment",'7.  Persistence Report'!$H$27:$H$500,"2016")</f>
        <v>0</v>
      </c>
      <c r="V264" s="295">
        <f>SUMIFS('7.  Persistence Report'!X$27:X$500,'7.  Persistence Report'!$D$27:$D$500,$B263,'7.  Persistence Report'!$J$27:$J$500,"Adjustment",'7.  Persistence Report'!$H$27:$H$500,"2016")</f>
        <v>0</v>
      </c>
      <c r="W264" s="295">
        <f>SUMIFS('7.  Persistence Report'!Y$27:Y$500,'7.  Persistence Report'!$D$27:$D$500,$B263,'7.  Persistence Report'!$J$27:$J$500,"Adjustment",'7.  Persistence Report'!$H$27:$H$500,"2016")</f>
        <v>0</v>
      </c>
      <c r="X264" s="295">
        <f>SUMIFS('7.  Persistence Report'!Z$27:Z$500,'7.  Persistence Report'!$D$27:$D$500,$B263,'7.  Persistence Report'!$J$27:$J$500,"Adjustment",'7.  Persistence Report'!$H$27:$H$500,"2016")</f>
        <v>0</v>
      </c>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5"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5" outlineLevel="1">
      <c r="A267" s="522">
        <v>15</v>
      </c>
      <c r="B267" s="294" t="s">
        <v>494</v>
      </c>
      <c r="C267" s="291" t="s">
        <v>25</v>
      </c>
      <c r="D267" s="295">
        <f>SUMIFS('7.  Persistence Report'!AV$27:AV$500,'7.  Persistence Report'!$D$27:$D$500,$B267,'7.  Persistence Report'!$J$27:$J$500,"Current year savings",'7.  Persistence Report'!$H$27:$H$500,"2016")</f>
        <v>0</v>
      </c>
      <c r="E267" s="295">
        <f>SUMIFS('7.  Persistence Report'!AW$27:AW$500,'7.  Persistence Report'!$D$27:$D$500,$B267,'7.  Persistence Report'!$J$27:$J$500,"Current year savings",'7.  Persistence Report'!$H$27:$H$500,"2016")</f>
        <v>0</v>
      </c>
      <c r="F267" s="295">
        <f>SUMIFS('7.  Persistence Report'!AX$27:AX$500,'7.  Persistence Report'!$D$27:$D$500,$B267,'7.  Persistence Report'!$J$27:$J$500,"Current year savings",'7.  Persistence Report'!$H$27:$H$500,"2016")</f>
        <v>0</v>
      </c>
      <c r="G267" s="295">
        <f>SUMIFS('7.  Persistence Report'!AY$27:AY$500,'7.  Persistence Report'!$D$27:$D$500,$B267,'7.  Persistence Report'!$J$27:$J$500,"Current year savings",'7.  Persistence Report'!$H$27:$H$500,"2016")</f>
        <v>0</v>
      </c>
      <c r="H267" s="295">
        <f>SUMIFS('7.  Persistence Report'!AZ$27:AZ$500,'7.  Persistence Report'!$D$27:$D$500,$B267,'7.  Persistence Report'!$J$27:$J$500,"Current year savings",'7.  Persistence Report'!$H$27:$H$500,"2016")</f>
        <v>0</v>
      </c>
      <c r="I267" s="295">
        <f>SUMIFS('7.  Persistence Report'!BA$27:BA$500,'7.  Persistence Report'!$D$27:$D$500,$B267,'7.  Persistence Report'!$J$27:$J$500,"Current year savings",'7.  Persistence Report'!$H$27:$H$500,"2016")</f>
        <v>0</v>
      </c>
      <c r="J267" s="295">
        <f>SUMIFS('7.  Persistence Report'!BB$27:BB$500,'7.  Persistence Report'!$D$27:$D$500,$B267,'7.  Persistence Report'!$J$27:$J$500,"Current year savings",'7.  Persistence Report'!$H$27:$H$500,"2016")</f>
        <v>0</v>
      </c>
      <c r="K267" s="295">
        <f>SUMIFS('7.  Persistence Report'!BC$27:BC$500,'7.  Persistence Report'!$D$27:$D$500,$B267,'7.  Persistence Report'!$J$27:$J$500,"Current year savings",'7.  Persistence Report'!$H$27:$H$500,"2016")</f>
        <v>0</v>
      </c>
      <c r="L267" s="295">
        <f>SUMIFS('7.  Persistence Report'!BD$27:BD$500,'7.  Persistence Report'!$D$27:$D$500,$B267,'7.  Persistence Report'!$J$27:$J$500,"Current year savings",'7.  Persistence Report'!$H$27:$H$500,"2016")</f>
        <v>0</v>
      </c>
      <c r="M267" s="295">
        <f>SUMIFS('7.  Persistence Report'!BE$27:BE$500,'7.  Persistence Report'!$D$27:$D$500,$B267,'7.  Persistence Report'!$J$27:$J$500,"Current year savings",'7.  Persistence Report'!$H$27:$H$500,"2016")</f>
        <v>0</v>
      </c>
      <c r="N267" s="295">
        <v>0</v>
      </c>
      <c r="O267" s="295">
        <f>SUMIFS('7.  Persistence Report'!Q$27:Q$500,'7.  Persistence Report'!$D$27:$D$500,$B267,'7.  Persistence Report'!$J$27:$J$500,"Current year savings",'7.  Persistence Report'!$H$27:$H$500,"2016")</f>
        <v>0</v>
      </c>
      <c r="P267" s="295">
        <f>SUMIFS('7.  Persistence Report'!R$27:R$500,'7.  Persistence Report'!$D$27:$D$500,$B267,'7.  Persistence Report'!$J$27:$J$500,"Current year savings",'7.  Persistence Report'!$H$27:$H$500,"2016")</f>
        <v>0</v>
      </c>
      <c r="Q267" s="295">
        <f>SUMIFS('7.  Persistence Report'!S$27:S$500,'7.  Persistence Report'!$D$27:$D$500,$B267,'7.  Persistence Report'!$J$27:$J$500,"Current year savings",'7.  Persistence Report'!$H$27:$H$500,"2016")</f>
        <v>0</v>
      </c>
      <c r="R267" s="295">
        <f>SUMIFS('7.  Persistence Report'!T$27:T$500,'7.  Persistence Report'!$D$27:$D$500,$B267,'7.  Persistence Report'!$J$27:$J$500,"Current year savings",'7.  Persistence Report'!$H$27:$H$500,"2016")</f>
        <v>0</v>
      </c>
      <c r="S267" s="295">
        <f>SUMIFS('7.  Persistence Report'!U$27:U$500,'7.  Persistence Report'!$D$27:$D$500,$B267,'7.  Persistence Report'!$J$27:$J$500,"Current year savings",'7.  Persistence Report'!$H$27:$H$500,"2016")</f>
        <v>0</v>
      </c>
      <c r="T267" s="295">
        <f>SUMIFS('7.  Persistence Report'!V$27:V$500,'7.  Persistence Report'!$D$27:$D$500,$B267,'7.  Persistence Report'!$J$27:$J$500,"Current year savings",'7.  Persistence Report'!$H$27:$H$500,"2016")</f>
        <v>0</v>
      </c>
      <c r="U267" s="295">
        <f>SUMIFS('7.  Persistence Report'!W$27:W$500,'7.  Persistence Report'!$D$27:$D$500,$B267,'7.  Persistence Report'!$J$27:$J$500,"Current year savings",'7.  Persistence Report'!$H$27:$H$500,"2016")</f>
        <v>0</v>
      </c>
      <c r="V267" s="295">
        <f>SUMIFS('7.  Persistence Report'!X$27:X$500,'7.  Persistence Report'!$D$27:$D$500,$B267,'7.  Persistence Report'!$J$27:$J$500,"Current year savings",'7.  Persistence Report'!$H$27:$H$500,"2016")</f>
        <v>0</v>
      </c>
      <c r="W267" s="295">
        <f>SUMIFS('7.  Persistence Report'!Y$27:Y$500,'7.  Persistence Report'!$D$27:$D$500,$B267,'7.  Persistence Report'!$J$27:$J$500,"Current year savings",'7.  Persistence Report'!$H$27:$H$500,"2016")</f>
        <v>0</v>
      </c>
      <c r="X267" s="295">
        <f>SUMIFS('7.  Persistence Report'!Z$27:Z$500,'7.  Persistence Report'!$D$27:$D$500,$B267,'7.  Persistence Report'!$J$27:$J$500,"Current year savings",'7.  Persistence Report'!$H$27:$H$500,"2016")</f>
        <v>0</v>
      </c>
      <c r="Y267" s="410"/>
      <c r="Z267" s="410"/>
      <c r="AA267" s="410"/>
      <c r="AB267" s="410"/>
      <c r="AC267" s="410"/>
      <c r="AD267" s="410"/>
      <c r="AE267" s="410"/>
      <c r="AF267" s="410"/>
      <c r="AG267" s="410"/>
      <c r="AH267" s="410"/>
      <c r="AI267" s="410"/>
      <c r="AJ267" s="410"/>
      <c r="AK267" s="410"/>
      <c r="AL267" s="410"/>
      <c r="AM267" s="296">
        <f>SUM(Y267:AL267)</f>
        <v>0</v>
      </c>
    </row>
    <row r="268" spans="1:40" ht="15.5" outlineLevel="1">
      <c r="B268" s="294" t="s">
        <v>289</v>
      </c>
      <c r="C268" s="291" t="s">
        <v>163</v>
      </c>
      <c r="D268" s="295">
        <f>SUMIFS('7.  Persistence Report'!AV$27:AV$500,'7.  Persistence Report'!$D$27:$D$500,$B267,'7.  Persistence Report'!$J$27:$J$500,"Adjustment",'7.  Persistence Report'!$H$27:$H$500,"2016")</f>
        <v>0</v>
      </c>
      <c r="E268" s="295">
        <f>SUMIFS('7.  Persistence Report'!AW$27:AW$500,'7.  Persistence Report'!$D$27:$D$500,$B267,'7.  Persistence Report'!$J$27:$J$500,"Adjustment",'7.  Persistence Report'!$H$27:$H$500,"2016")</f>
        <v>0</v>
      </c>
      <c r="F268" s="295">
        <f>SUMIFS('7.  Persistence Report'!AX$27:AX$500,'7.  Persistence Report'!$D$27:$D$500,$B267,'7.  Persistence Report'!$J$27:$J$500,"Adjustment",'7.  Persistence Report'!$H$27:$H$500,"2016")</f>
        <v>0</v>
      </c>
      <c r="G268" s="295">
        <f>SUMIFS('7.  Persistence Report'!AY$27:AY$500,'7.  Persistence Report'!$D$27:$D$500,$B267,'7.  Persistence Report'!$J$27:$J$500,"Adjustment",'7.  Persistence Report'!$H$27:$H$500,"2016")</f>
        <v>0</v>
      </c>
      <c r="H268" s="295">
        <f>SUMIFS('7.  Persistence Report'!AZ$27:AZ$500,'7.  Persistence Report'!$D$27:$D$500,$B267,'7.  Persistence Report'!$J$27:$J$500,"Adjustment",'7.  Persistence Report'!$H$27:$H$500,"2016")</f>
        <v>0</v>
      </c>
      <c r="I268" s="295">
        <f>SUMIFS('7.  Persistence Report'!BA$27:BA$500,'7.  Persistence Report'!$D$27:$D$500,$B267,'7.  Persistence Report'!$J$27:$J$500,"Adjustment",'7.  Persistence Report'!$H$27:$H$500,"2016")</f>
        <v>0</v>
      </c>
      <c r="J268" s="295">
        <f>SUMIFS('7.  Persistence Report'!BB$27:BB$500,'7.  Persistence Report'!$D$27:$D$500,$B267,'7.  Persistence Report'!$J$27:$J$500,"Adjustment",'7.  Persistence Report'!$H$27:$H$500,"2016")</f>
        <v>0</v>
      </c>
      <c r="K268" s="295">
        <f>SUMIFS('7.  Persistence Report'!BC$27:BC$500,'7.  Persistence Report'!$D$27:$D$500,$B267,'7.  Persistence Report'!$J$27:$J$500,"Adjustment",'7.  Persistence Report'!$H$27:$H$500,"2016")</f>
        <v>0</v>
      </c>
      <c r="L268" s="295">
        <f>SUMIFS('7.  Persistence Report'!BD$27:BD$500,'7.  Persistence Report'!$D$27:$D$500,$B267,'7.  Persistence Report'!$J$27:$J$500,"Adjustment",'7.  Persistence Report'!$H$27:$H$500,"2016")</f>
        <v>0</v>
      </c>
      <c r="M268" s="295">
        <f>SUMIFS('7.  Persistence Report'!BE$27:BE$500,'7.  Persistence Report'!$D$27:$D$500,$B267,'7.  Persistence Report'!$J$27:$J$500,"Adjustment",'7.  Persistence Report'!$H$27:$H$500,"2016")</f>
        <v>0</v>
      </c>
      <c r="N268" s="295">
        <f>N267</f>
        <v>0</v>
      </c>
      <c r="O268" s="295">
        <f>SUMIFS('7.  Persistence Report'!Q$27:Q$500,'7.  Persistence Report'!$D$27:$D$500,$B267,'7.  Persistence Report'!$J$27:$J$500,"Adjustment",'7.  Persistence Report'!$H$27:$H$500,"2016")</f>
        <v>0</v>
      </c>
      <c r="P268" s="295">
        <f>SUMIFS('7.  Persistence Report'!R$27:R$500,'7.  Persistence Report'!$D$27:$D$500,$B267,'7.  Persistence Report'!$J$27:$J$500,"Adjustment",'7.  Persistence Report'!$H$27:$H$500,"2016")</f>
        <v>0</v>
      </c>
      <c r="Q268" s="295">
        <f>SUMIFS('7.  Persistence Report'!S$27:S$500,'7.  Persistence Report'!$D$27:$D$500,$B267,'7.  Persistence Report'!$J$27:$J$500,"Adjustment",'7.  Persistence Report'!$H$27:$H$500,"2016")</f>
        <v>0</v>
      </c>
      <c r="R268" s="295">
        <f>SUMIFS('7.  Persistence Report'!T$27:T$500,'7.  Persistence Report'!$D$27:$D$500,$B267,'7.  Persistence Report'!$J$27:$J$500,"Adjustment",'7.  Persistence Report'!$H$27:$H$500,"2016")</f>
        <v>0</v>
      </c>
      <c r="S268" s="295">
        <f>SUMIFS('7.  Persistence Report'!U$27:U$500,'7.  Persistence Report'!$D$27:$D$500,$B267,'7.  Persistence Report'!$J$27:$J$500,"Adjustment",'7.  Persistence Report'!$H$27:$H$500,"2016")</f>
        <v>0</v>
      </c>
      <c r="T268" s="295">
        <f>SUMIFS('7.  Persistence Report'!V$27:V$500,'7.  Persistence Report'!$D$27:$D$500,$B267,'7.  Persistence Report'!$J$27:$J$500,"Adjustment",'7.  Persistence Report'!$H$27:$H$500,"2016")</f>
        <v>0</v>
      </c>
      <c r="U268" s="295">
        <f>SUMIFS('7.  Persistence Report'!W$27:W$500,'7.  Persistence Report'!$D$27:$D$500,$B267,'7.  Persistence Report'!$J$27:$J$500,"Adjustment",'7.  Persistence Report'!$H$27:$H$500,"2016")</f>
        <v>0</v>
      </c>
      <c r="V268" s="295">
        <f>SUMIFS('7.  Persistence Report'!X$27:X$500,'7.  Persistence Report'!$D$27:$D$500,$B267,'7.  Persistence Report'!$J$27:$J$500,"Adjustment",'7.  Persistence Report'!$H$27:$H$500,"2016")</f>
        <v>0</v>
      </c>
      <c r="W268" s="295">
        <f>SUMIFS('7.  Persistence Report'!Y$27:Y$500,'7.  Persistence Report'!$D$27:$D$500,$B267,'7.  Persistence Report'!$J$27:$J$500,"Adjustment",'7.  Persistence Report'!$H$27:$H$500,"2016")</f>
        <v>0</v>
      </c>
      <c r="X268" s="295">
        <f>SUMIFS('7.  Persistence Report'!Z$27:Z$500,'7.  Persistence Report'!$D$27:$D$500,$B267,'7.  Persistence Report'!$J$27:$J$500,"Adjustment",'7.  Persistence Report'!$H$27:$H$500,"2016")</f>
        <v>0</v>
      </c>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5" outlineLevel="1">
      <c r="A270" s="522">
        <v>16</v>
      </c>
      <c r="B270" s="324" t="s">
        <v>490</v>
      </c>
      <c r="C270" s="291" t="s">
        <v>25</v>
      </c>
      <c r="D270" s="295">
        <f>SUMIFS('7.  Persistence Report'!AV$27:AV$500,'7.  Persistence Report'!$D$27:$D$500,$B270,'7.  Persistence Report'!$J$27:$J$500,"Current year savings",'7.  Persistence Report'!$H$27:$H$500,"2016")</f>
        <v>0</v>
      </c>
      <c r="E270" s="295">
        <f>SUMIFS('7.  Persistence Report'!AW$27:AW$500,'7.  Persistence Report'!$D$27:$D$500,$B270,'7.  Persistence Report'!$J$27:$J$500,"Current year savings",'7.  Persistence Report'!$H$27:$H$500,"2016")</f>
        <v>0</v>
      </c>
      <c r="F270" s="295">
        <f>SUMIFS('7.  Persistence Report'!AX$27:AX$500,'7.  Persistence Report'!$D$27:$D$500,$B270,'7.  Persistence Report'!$J$27:$J$500,"Current year savings",'7.  Persistence Report'!$H$27:$H$500,"2016")</f>
        <v>0</v>
      </c>
      <c r="G270" s="295">
        <f>SUMIFS('7.  Persistence Report'!AY$27:AY$500,'7.  Persistence Report'!$D$27:$D$500,$B270,'7.  Persistence Report'!$J$27:$J$500,"Current year savings",'7.  Persistence Report'!$H$27:$H$500,"2016")</f>
        <v>0</v>
      </c>
      <c r="H270" s="295">
        <f>SUMIFS('7.  Persistence Report'!AZ$27:AZ$500,'7.  Persistence Report'!$D$27:$D$500,$B270,'7.  Persistence Report'!$J$27:$J$500,"Current year savings",'7.  Persistence Report'!$H$27:$H$500,"2016")</f>
        <v>0</v>
      </c>
      <c r="I270" s="295">
        <f>SUMIFS('7.  Persistence Report'!BA$27:BA$500,'7.  Persistence Report'!$D$27:$D$500,$B270,'7.  Persistence Report'!$J$27:$J$500,"Current year savings",'7.  Persistence Report'!$H$27:$H$500,"2016")</f>
        <v>0</v>
      </c>
      <c r="J270" s="295">
        <f>SUMIFS('7.  Persistence Report'!BB$27:BB$500,'7.  Persistence Report'!$D$27:$D$500,$B270,'7.  Persistence Report'!$J$27:$J$500,"Current year savings",'7.  Persistence Report'!$H$27:$H$500,"2016")</f>
        <v>0</v>
      </c>
      <c r="K270" s="295">
        <f>SUMIFS('7.  Persistence Report'!BC$27:BC$500,'7.  Persistence Report'!$D$27:$D$500,$B270,'7.  Persistence Report'!$J$27:$J$500,"Current year savings",'7.  Persistence Report'!$H$27:$H$500,"2016")</f>
        <v>0</v>
      </c>
      <c r="L270" s="295">
        <f>SUMIFS('7.  Persistence Report'!BD$27:BD$500,'7.  Persistence Report'!$D$27:$D$500,$B270,'7.  Persistence Report'!$J$27:$J$500,"Current year savings",'7.  Persistence Report'!$H$27:$H$500,"2016")</f>
        <v>0</v>
      </c>
      <c r="M270" s="295">
        <f>SUMIFS('7.  Persistence Report'!BE$27:BE$500,'7.  Persistence Report'!$D$27:$D$500,$B270,'7.  Persistence Report'!$J$27:$J$500,"Current year savings",'7.  Persistence Report'!$H$27:$H$500,"2016")</f>
        <v>0</v>
      </c>
      <c r="N270" s="295">
        <v>0</v>
      </c>
      <c r="O270" s="295">
        <f>SUMIFS('7.  Persistence Report'!Q$27:Q$500,'7.  Persistence Report'!$D$27:$D$500,$B270,'7.  Persistence Report'!$J$27:$J$500,"Current year savings",'7.  Persistence Report'!$H$27:$H$500,"2016")</f>
        <v>0</v>
      </c>
      <c r="P270" s="295">
        <f>SUMIFS('7.  Persistence Report'!R$27:R$500,'7.  Persistence Report'!$D$27:$D$500,$B270,'7.  Persistence Report'!$J$27:$J$500,"Current year savings",'7.  Persistence Report'!$H$27:$H$500,"2016")</f>
        <v>0</v>
      </c>
      <c r="Q270" s="295">
        <f>SUMIFS('7.  Persistence Report'!S$27:S$500,'7.  Persistence Report'!$D$27:$D$500,$B270,'7.  Persistence Report'!$J$27:$J$500,"Current year savings",'7.  Persistence Report'!$H$27:$H$500,"2016")</f>
        <v>0</v>
      </c>
      <c r="R270" s="295">
        <f>SUMIFS('7.  Persistence Report'!T$27:T$500,'7.  Persistence Report'!$D$27:$D$500,$B270,'7.  Persistence Report'!$J$27:$J$500,"Current year savings",'7.  Persistence Report'!$H$27:$H$500,"2016")</f>
        <v>0</v>
      </c>
      <c r="S270" s="295">
        <f>SUMIFS('7.  Persistence Report'!U$27:U$500,'7.  Persistence Report'!$D$27:$D$500,$B270,'7.  Persistence Report'!$J$27:$J$500,"Current year savings",'7.  Persistence Report'!$H$27:$H$500,"2016")</f>
        <v>0</v>
      </c>
      <c r="T270" s="295">
        <f>SUMIFS('7.  Persistence Report'!V$27:V$500,'7.  Persistence Report'!$D$27:$D$500,$B270,'7.  Persistence Report'!$J$27:$J$500,"Current year savings",'7.  Persistence Report'!$H$27:$H$500,"2016")</f>
        <v>0</v>
      </c>
      <c r="U270" s="295">
        <f>SUMIFS('7.  Persistence Report'!W$27:W$500,'7.  Persistence Report'!$D$27:$D$500,$B270,'7.  Persistence Report'!$J$27:$J$500,"Current year savings",'7.  Persistence Report'!$H$27:$H$500,"2016")</f>
        <v>0</v>
      </c>
      <c r="V270" s="295">
        <f>SUMIFS('7.  Persistence Report'!X$27:X$500,'7.  Persistence Report'!$D$27:$D$500,$B270,'7.  Persistence Report'!$J$27:$J$500,"Current year savings",'7.  Persistence Report'!$H$27:$H$500,"2016")</f>
        <v>0</v>
      </c>
      <c r="W270" s="295">
        <f>SUMIFS('7.  Persistence Report'!Y$27:Y$500,'7.  Persistence Report'!$D$27:$D$500,$B270,'7.  Persistence Report'!$J$27:$J$500,"Current year savings",'7.  Persistence Report'!$H$27:$H$500,"2016")</f>
        <v>0</v>
      </c>
      <c r="X270" s="295">
        <f>SUMIFS('7.  Persistence Report'!Z$27:Z$500,'7.  Persistence Report'!$D$27:$D$500,$B270,'7.  Persistence Report'!$J$27:$J$500,"Current year savings",'7.  Persistence Report'!$H$27:$H$500,"2016")</f>
        <v>0</v>
      </c>
      <c r="Y270" s="410"/>
      <c r="Z270" s="410"/>
      <c r="AA270" s="410"/>
      <c r="AB270" s="410"/>
      <c r="AC270" s="410"/>
      <c r="AD270" s="410"/>
      <c r="AE270" s="410"/>
      <c r="AF270" s="410"/>
      <c r="AG270" s="410"/>
      <c r="AH270" s="410"/>
      <c r="AI270" s="410"/>
      <c r="AJ270" s="410"/>
      <c r="AK270" s="410"/>
      <c r="AL270" s="410"/>
      <c r="AM270" s="296">
        <f>SUM(Y270:AL270)</f>
        <v>0</v>
      </c>
    </row>
    <row r="271" spans="1:40" s="283" customFormat="1" ht="15.5" outlineLevel="1">
      <c r="A271" s="522"/>
      <c r="B271" s="324" t="s">
        <v>289</v>
      </c>
      <c r="C271" s="291" t="s">
        <v>163</v>
      </c>
      <c r="D271" s="295">
        <f>SUMIFS('7.  Persistence Report'!AV$27:AV$500,'7.  Persistence Report'!$D$27:$D$500,$B270,'7.  Persistence Report'!$J$27:$J$500,"Adjustment",'7.  Persistence Report'!$H$27:$H$500,"2016")</f>
        <v>0</v>
      </c>
      <c r="E271" s="295">
        <f>SUMIFS('7.  Persistence Report'!AW$27:AW$500,'7.  Persistence Report'!$D$27:$D$500,$B270,'7.  Persistence Report'!$J$27:$J$500,"Adjustment",'7.  Persistence Report'!$H$27:$H$500,"2016")</f>
        <v>0</v>
      </c>
      <c r="F271" s="295">
        <f>SUMIFS('7.  Persistence Report'!AX$27:AX$500,'7.  Persistence Report'!$D$27:$D$500,$B270,'7.  Persistence Report'!$J$27:$J$500,"Adjustment",'7.  Persistence Report'!$H$27:$H$500,"2016")</f>
        <v>0</v>
      </c>
      <c r="G271" s="295">
        <f>SUMIFS('7.  Persistence Report'!AY$27:AY$500,'7.  Persistence Report'!$D$27:$D$500,$B270,'7.  Persistence Report'!$J$27:$J$500,"Adjustment",'7.  Persistence Report'!$H$27:$H$500,"2016")</f>
        <v>0</v>
      </c>
      <c r="H271" s="295">
        <f>SUMIFS('7.  Persistence Report'!AZ$27:AZ$500,'7.  Persistence Report'!$D$27:$D$500,$B270,'7.  Persistence Report'!$J$27:$J$500,"Adjustment",'7.  Persistence Report'!$H$27:$H$500,"2016")</f>
        <v>0</v>
      </c>
      <c r="I271" s="295">
        <f>SUMIFS('7.  Persistence Report'!BA$27:BA$500,'7.  Persistence Report'!$D$27:$D$500,$B270,'7.  Persistence Report'!$J$27:$J$500,"Adjustment",'7.  Persistence Report'!$H$27:$H$500,"2016")</f>
        <v>0</v>
      </c>
      <c r="J271" s="295">
        <f>SUMIFS('7.  Persistence Report'!BB$27:BB$500,'7.  Persistence Report'!$D$27:$D$500,$B270,'7.  Persistence Report'!$J$27:$J$500,"Adjustment",'7.  Persistence Report'!$H$27:$H$500,"2016")</f>
        <v>0</v>
      </c>
      <c r="K271" s="295">
        <f>SUMIFS('7.  Persistence Report'!BC$27:BC$500,'7.  Persistence Report'!$D$27:$D$500,$B270,'7.  Persistence Report'!$J$27:$J$500,"Adjustment",'7.  Persistence Report'!$H$27:$H$500,"2016")</f>
        <v>0</v>
      </c>
      <c r="L271" s="295">
        <f>SUMIFS('7.  Persistence Report'!BD$27:BD$500,'7.  Persistence Report'!$D$27:$D$500,$B270,'7.  Persistence Report'!$J$27:$J$500,"Adjustment",'7.  Persistence Report'!$H$27:$H$500,"2016")</f>
        <v>0</v>
      </c>
      <c r="M271" s="295">
        <f>SUMIFS('7.  Persistence Report'!BE$27:BE$500,'7.  Persistence Report'!$D$27:$D$500,$B270,'7.  Persistence Report'!$J$27:$J$500,"Adjustment",'7.  Persistence Report'!$H$27:$H$500,"2016")</f>
        <v>0</v>
      </c>
      <c r="N271" s="295">
        <f>N270</f>
        <v>0</v>
      </c>
      <c r="O271" s="295">
        <f>SUMIFS('7.  Persistence Report'!Q$27:Q$500,'7.  Persistence Report'!$D$27:$D$500,$B270,'7.  Persistence Report'!$J$27:$J$500,"Adjustment",'7.  Persistence Report'!$H$27:$H$500,"2016")</f>
        <v>0</v>
      </c>
      <c r="P271" s="295">
        <f>SUMIFS('7.  Persistence Report'!R$27:R$500,'7.  Persistence Report'!$D$27:$D$500,$B270,'7.  Persistence Report'!$J$27:$J$500,"Adjustment",'7.  Persistence Report'!$H$27:$H$500,"2016")</f>
        <v>0</v>
      </c>
      <c r="Q271" s="295">
        <f>SUMIFS('7.  Persistence Report'!S$27:S$500,'7.  Persistence Report'!$D$27:$D$500,$B270,'7.  Persistence Report'!$J$27:$J$500,"Adjustment",'7.  Persistence Report'!$H$27:$H$500,"2016")</f>
        <v>0</v>
      </c>
      <c r="R271" s="295">
        <f>SUMIFS('7.  Persistence Report'!T$27:T$500,'7.  Persistence Report'!$D$27:$D$500,$B270,'7.  Persistence Report'!$J$27:$J$500,"Adjustment",'7.  Persistence Report'!$H$27:$H$500,"2016")</f>
        <v>0</v>
      </c>
      <c r="S271" s="295">
        <f>SUMIFS('7.  Persistence Report'!U$27:U$500,'7.  Persistence Report'!$D$27:$D$500,$B270,'7.  Persistence Report'!$J$27:$J$500,"Adjustment",'7.  Persistence Report'!$H$27:$H$500,"2016")</f>
        <v>0</v>
      </c>
      <c r="T271" s="295">
        <f>SUMIFS('7.  Persistence Report'!V$27:V$500,'7.  Persistence Report'!$D$27:$D$500,$B270,'7.  Persistence Report'!$J$27:$J$500,"Adjustment",'7.  Persistence Report'!$H$27:$H$500,"2016")</f>
        <v>0</v>
      </c>
      <c r="U271" s="295">
        <f>SUMIFS('7.  Persistence Report'!W$27:W$500,'7.  Persistence Report'!$D$27:$D$500,$B270,'7.  Persistence Report'!$J$27:$J$500,"Adjustment",'7.  Persistence Report'!$H$27:$H$500,"2016")</f>
        <v>0</v>
      </c>
      <c r="V271" s="295">
        <f>SUMIFS('7.  Persistence Report'!X$27:X$500,'7.  Persistence Report'!$D$27:$D$500,$B270,'7.  Persistence Report'!$J$27:$J$500,"Adjustment",'7.  Persistence Report'!$H$27:$H$500,"2016")</f>
        <v>0</v>
      </c>
      <c r="W271" s="295">
        <f>SUMIFS('7.  Persistence Report'!Y$27:Y$500,'7.  Persistence Report'!$D$27:$D$500,$B270,'7.  Persistence Report'!$J$27:$J$500,"Adjustment",'7.  Persistence Report'!$H$27:$H$500,"2016")</f>
        <v>0</v>
      </c>
      <c r="X271" s="295">
        <f>SUMIFS('7.  Persistence Report'!Z$27:Z$500,'7.  Persistence Report'!$D$27:$D$500,$B270,'7.  Persistence Report'!$J$27:$J$500,"Adjustment",'7.  Persistence Report'!$H$27:$H$500,"2016")</f>
        <v>0</v>
      </c>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5"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5" outlineLevel="1">
      <c r="A274" s="522">
        <v>17</v>
      </c>
      <c r="B274" s="520" t="s">
        <v>112</v>
      </c>
      <c r="C274" s="291" t="s">
        <v>25</v>
      </c>
      <c r="D274" s="295">
        <f>SUMIFS('7.  Persistence Report'!AV$27:AV$500,'7.  Persistence Report'!$D$27:$D$500,$B274,'7.  Persistence Report'!$J$27:$J$500,"Current year savings",'7.  Persistence Report'!$H$27:$H$500,"2016")</f>
        <v>0</v>
      </c>
      <c r="E274" s="295">
        <f>SUMIFS('7.  Persistence Report'!AW$27:AW$500,'7.  Persistence Report'!$D$27:$D$500,$B274,'7.  Persistence Report'!$J$27:$J$500,"Current year savings",'7.  Persistence Report'!$H$27:$H$500,"2016")</f>
        <v>0</v>
      </c>
      <c r="F274" s="295">
        <f>SUMIFS('7.  Persistence Report'!AX$27:AX$500,'7.  Persistence Report'!$D$27:$D$500,$B274,'7.  Persistence Report'!$J$27:$J$500,"Current year savings",'7.  Persistence Report'!$H$27:$H$500,"2016")</f>
        <v>0</v>
      </c>
      <c r="G274" s="295">
        <f>SUMIFS('7.  Persistence Report'!AY$27:AY$500,'7.  Persistence Report'!$D$27:$D$500,$B274,'7.  Persistence Report'!$J$27:$J$500,"Current year savings",'7.  Persistence Report'!$H$27:$H$500,"2016")</f>
        <v>0</v>
      </c>
      <c r="H274" s="295">
        <f>SUMIFS('7.  Persistence Report'!AZ$27:AZ$500,'7.  Persistence Report'!$D$27:$D$500,$B274,'7.  Persistence Report'!$J$27:$J$500,"Current year savings",'7.  Persistence Report'!$H$27:$H$500,"2016")</f>
        <v>0</v>
      </c>
      <c r="I274" s="295">
        <f>SUMIFS('7.  Persistence Report'!BA$27:BA$500,'7.  Persistence Report'!$D$27:$D$500,$B274,'7.  Persistence Report'!$J$27:$J$500,"Current year savings",'7.  Persistence Report'!$H$27:$H$500,"2016")</f>
        <v>0</v>
      </c>
      <c r="J274" s="295">
        <f>SUMIFS('7.  Persistence Report'!BB$27:BB$500,'7.  Persistence Report'!$D$27:$D$500,$B274,'7.  Persistence Report'!$J$27:$J$500,"Current year savings",'7.  Persistence Report'!$H$27:$H$500,"2016")</f>
        <v>0</v>
      </c>
      <c r="K274" s="295">
        <f>SUMIFS('7.  Persistence Report'!BC$27:BC$500,'7.  Persistence Report'!$D$27:$D$500,$B274,'7.  Persistence Report'!$J$27:$J$500,"Current year savings",'7.  Persistence Report'!$H$27:$H$500,"2016")</f>
        <v>0</v>
      </c>
      <c r="L274" s="295">
        <f>SUMIFS('7.  Persistence Report'!BD$27:BD$500,'7.  Persistence Report'!$D$27:$D$500,$B274,'7.  Persistence Report'!$J$27:$J$500,"Current year savings",'7.  Persistence Report'!$H$27:$H$500,"2016")</f>
        <v>0</v>
      </c>
      <c r="M274" s="295">
        <f>SUMIFS('7.  Persistence Report'!BE$27:BE$500,'7.  Persistence Report'!$D$27:$D$500,$B274,'7.  Persistence Report'!$J$27:$J$500,"Current year savings",'7.  Persistence Report'!$H$27:$H$500,"2016")</f>
        <v>0</v>
      </c>
      <c r="N274" s="295">
        <v>12</v>
      </c>
      <c r="O274" s="295">
        <f>SUMIFS('7.  Persistence Report'!Q$27:Q$500,'7.  Persistence Report'!$D$27:$D$500,$B274,'7.  Persistence Report'!$J$27:$J$500,"Current year savings",'7.  Persistence Report'!$H$27:$H$500,"2016")</f>
        <v>0</v>
      </c>
      <c r="P274" s="295">
        <f>SUMIFS('7.  Persistence Report'!R$27:R$500,'7.  Persistence Report'!$D$27:$D$500,$B274,'7.  Persistence Report'!$J$27:$J$500,"Current year savings",'7.  Persistence Report'!$H$27:$H$500,"2016")</f>
        <v>0</v>
      </c>
      <c r="Q274" s="295">
        <f>SUMIFS('7.  Persistence Report'!S$27:S$500,'7.  Persistence Report'!$D$27:$D$500,$B274,'7.  Persistence Report'!$J$27:$J$500,"Current year savings",'7.  Persistence Report'!$H$27:$H$500,"2016")</f>
        <v>0</v>
      </c>
      <c r="R274" s="295">
        <f>SUMIFS('7.  Persistence Report'!T$27:T$500,'7.  Persistence Report'!$D$27:$D$500,$B274,'7.  Persistence Report'!$J$27:$J$500,"Current year savings",'7.  Persistence Report'!$H$27:$H$500,"2016")</f>
        <v>0</v>
      </c>
      <c r="S274" s="295">
        <f>SUMIFS('7.  Persistence Report'!U$27:U$500,'7.  Persistence Report'!$D$27:$D$500,$B274,'7.  Persistence Report'!$J$27:$J$500,"Current year savings",'7.  Persistence Report'!$H$27:$H$500,"2016")</f>
        <v>0</v>
      </c>
      <c r="T274" s="295">
        <f>SUMIFS('7.  Persistence Report'!V$27:V$500,'7.  Persistence Report'!$D$27:$D$500,$B274,'7.  Persistence Report'!$J$27:$J$500,"Current year savings",'7.  Persistence Report'!$H$27:$H$500,"2016")</f>
        <v>0</v>
      </c>
      <c r="U274" s="295">
        <f>SUMIFS('7.  Persistence Report'!W$27:W$500,'7.  Persistence Report'!$D$27:$D$500,$B274,'7.  Persistence Report'!$J$27:$J$500,"Current year savings",'7.  Persistence Report'!$H$27:$H$500,"2016")</f>
        <v>0</v>
      </c>
      <c r="V274" s="295">
        <f>SUMIFS('7.  Persistence Report'!X$27:X$500,'7.  Persistence Report'!$D$27:$D$500,$B274,'7.  Persistence Report'!$J$27:$J$500,"Current year savings",'7.  Persistence Report'!$H$27:$H$500,"2016")</f>
        <v>0</v>
      </c>
      <c r="W274" s="295">
        <f>SUMIFS('7.  Persistence Report'!Y$27:Y$500,'7.  Persistence Report'!$D$27:$D$500,$B274,'7.  Persistence Report'!$J$27:$J$500,"Current year savings",'7.  Persistence Report'!$H$27:$H$500,"2016")</f>
        <v>0</v>
      </c>
      <c r="X274" s="295">
        <f>SUMIFS('7.  Persistence Report'!Z$27:Z$500,'7.  Persistence Report'!$D$27:$D$500,$B274,'7.  Persistence Report'!$J$27:$J$500,"Current year savings",'7.  Persistence Report'!$H$27:$H$500,"2016")</f>
        <v>0</v>
      </c>
      <c r="Y274" s="426"/>
      <c r="Z274" s="410"/>
      <c r="AA274" s="410"/>
      <c r="AB274" s="410"/>
      <c r="AC274" s="410"/>
      <c r="AD274" s="410"/>
      <c r="AE274" s="410"/>
      <c r="AF274" s="415"/>
      <c r="AG274" s="415"/>
      <c r="AH274" s="415"/>
      <c r="AI274" s="415"/>
      <c r="AJ274" s="415"/>
      <c r="AK274" s="415"/>
      <c r="AL274" s="415"/>
      <c r="AM274" s="296">
        <f>SUM(Y274:AL274)</f>
        <v>0</v>
      </c>
    </row>
    <row r="275" spans="1:39" ht="15.5" outlineLevel="1">
      <c r="B275" s="294" t="s">
        <v>289</v>
      </c>
      <c r="C275" s="291" t="s">
        <v>163</v>
      </c>
      <c r="D275" s="295">
        <f>SUMIFS('7.  Persistence Report'!AV$27:AV$500,'7.  Persistence Report'!$D$27:$D$500,$B274,'7.  Persistence Report'!$J$27:$J$500,"Adjustment",'7.  Persistence Report'!$H$27:$H$500,"2016")</f>
        <v>0</v>
      </c>
      <c r="E275" s="295">
        <f>SUMIFS('7.  Persistence Report'!AW$27:AW$500,'7.  Persistence Report'!$D$27:$D$500,$B274,'7.  Persistence Report'!$J$27:$J$500,"Adjustment",'7.  Persistence Report'!$H$27:$H$500,"2016")</f>
        <v>0</v>
      </c>
      <c r="F275" s="295">
        <f>SUMIFS('7.  Persistence Report'!AX$27:AX$500,'7.  Persistence Report'!$D$27:$D$500,$B274,'7.  Persistence Report'!$J$27:$J$500,"Adjustment",'7.  Persistence Report'!$H$27:$H$500,"2016")</f>
        <v>0</v>
      </c>
      <c r="G275" s="295">
        <f>SUMIFS('7.  Persistence Report'!AY$27:AY$500,'7.  Persistence Report'!$D$27:$D$500,$B274,'7.  Persistence Report'!$J$27:$J$500,"Adjustment",'7.  Persistence Report'!$H$27:$H$500,"2016")</f>
        <v>0</v>
      </c>
      <c r="H275" s="295">
        <f>SUMIFS('7.  Persistence Report'!AZ$27:AZ$500,'7.  Persistence Report'!$D$27:$D$500,$B274,'7.  Persistence Report'!$J$27:$J$500,"Adjustment",'7.  Persistence Report'!$H$27:$H$500,"2016")</f>
        <v>0</v>
      </c>
      <c r="I275" s="295">
        <f>SUMIFS('7.  Persistence Report'!BA$27:BA$500,'7.  Persistence Report'!$D$27:$D$500,$B274,'7.  Persistence Report'!$J$27:$J$500,"Adjustment",'7.  Persistence Report'!$H$27:$H$500,"2016")</f>
        <v>0</v>
      </c>
      <c r="J275" s="295">
        <f>SUMIFS('7.  Persistence Report'!BB$27:BB$500,'7.  Persistence Report'!$D$27:$D$500,$B274,'7.  Persistence Report'!$J$27:$J$500,"Adjustment",'7.  Persistence Report'!$H$27:$H$500,"2016")</f>
        <v>0</v>
      </c>
      <c r="K275" s="295">
        <f>SUMIFS('7.  Persistence Report'!BC$27:BC$500,'7.  Persistence Report'!$D$27:$D$500,$B274,'7.  Persistence Report'!$J$27:$J$500,"Adjustment",'7.  Persistence Report'!$H$27:$H$500,"2016")</f>
        <v>0</v>
      </c>
      <c r="L275" s="295">
        <f>SUMIFS('7.  Persistence Report'!BD$27:BD$500,'7.  Persistence Report'!$D$27:$D$500,$B274,'7.  Persistence Report'!$J$27:$J$500,"Adjustment",'7.  Persistence Report'!$H$27:$H$500,"2016")</f>
        <v>0</v>
      </c>
      <c r="M275" s="295">
        <f>SUMIFS('7.  Persistence Report'!BE$27:BE$500,'7.  Persistence Report'!$D$27:$D$500,$B274,'7.  Persistence Report'!$J$27:$J$500,"Adjustment",'7.  Persistence Report'!$H$27:$H$500,"2016")</f>
        <v>0</v>
      </c>
      <c r="N275" s="295">
        <f>N274</f>
        <v>12</v>
      </c>
      <c r="O275" s="295">
        <f>SUMIFS('7.  Persistence Report'!Q$27:Q$500,'7.  Persistence Report'!$D$27:$D$500,$B274,'7.  Persistence Report'!$J$27:$J$500,"Adjustment",'7.  Persistence Report'!$H$27:$H$500,"2016")</f>
        <v>0</v>
      </c>
      <c r="P275" s="295">
        <f>SUMIFS('7.  Persistence Report'!R$27:R$500,'7.  Persistence Report'!$D$27:$D$500,$B274,'7.  Persistence Report'!$J$27:$J$500,"Adjustment",'7.  Persistence Report'!$H$27:$H$500,"2016")</f>
        <v>0</v>
      </c>
      <c r="Q275" s="295">
        <f>SUMIFS('7.  Persistence Report'!S$27:S$500,'7.  Persistence Report'!$D$27:$D$500,$B274,'7.  Persistence Report'!$J$27:$J$500,"Adjustment",'7.  Persistence Report'!$H$27:$H$500,"2016")</f>
        <v>0</v>
      </c>
      <c r="R275" s="295">
        <f>SUMIFS('7.  Persistence Report'!T$27:T$500,'7.  Persistence Report'!$D$27:$D$500,$B274,'7.  Persistence Report'!$J$27:$J$500,"Adjustment",'7.  Persistence Report'!$H$27:$H$500,"2016")</f>
        <v>0</v>
      </c>
      <c r="S275" s="295">
        <f>SUMIFS('7.  Persistence Report'!U$27:U$500,'7.  Persistence Report'!$D$27:$D$500,$B274,'7.  Persistence Report'!$J$27:$J$500,"Adjustment",'7.  Persistence Report'!$H$27:$H$500,"2016")</f>
        <v>0</v>
      </c>
      <c r="T275" s="295">
        <f>SUMIFS('7.  Persistence Report'!V$27:V$500,'7.  Persistence Report'!$D$27:$D$500,$B274,'7.  Persistence Report'!$J$27:$J$500,"Adjustment",'7.  Persistence Report'!$H$27:$H$500,"2016")</f>
        <v>0</v>
      </c>
      <c r="U275" s="295">
        <f>SUMIFS('7.  Persistence Report'!W$27:W$500,'7.  Persistence Report'!$D$27:$D$500,$B274,'7.  Persistence Report'!$J$27:$J$500,"Adjustment",'7.  Persistence Report'!$H$27:$H$500,"2016")</f>
        <v>0</v>
      </c>
      <c r="V275" s="295">
        <f>SUMIFS('7.  Persistence Report'!X$27:X$500,'7.  Persistence Report'!$D$27:$D$500,$B274,'7.  Persistence Report'!$J$27:$J$500,"Adjustment",'7.  Persistence Report'!$H$27:$H$500,"2016")</f>
        <v>0</v>
      </c>
      <c r="W275" s="295">
        <f>SUMIFS('7.  Persistence Report'!Y$27:Y$500,'7.  Persistence Report'!$D$27:$D$500,$B274,'7.  Persistence Report'!$J$27:$J$500,"Adjustment",'7.  Persistence Report'!$H$27:$H$500,"2016")</f>
        <v>0</v>
      </c>
      <c r="X275" s="295">
        <f>SUMIFS('7.  Persistence Report'!Z$27:Z$500,'7.  Persistence Report'!$D$27:$D$500,$B274,'7.  Persistence Report'!$J$27:$J$500,"Adjustment",'7.  Persistence Report'!$H$27:$H$500,"2016")</f>
        <v>0</v>
      </c>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5" outlineLevel="1">
      <c r="A277" s="522">
        <v>18</v>
      </c>
      <c r="B277" s="520" t="s">
        <v>109</v>
      </c>
      <c r="C277" s="291" t="s">
        <v>25</v>
      </c>
      <c r="D277" s="295">
        <f>SUMIFS('7.  Persistence Report'!AV$27:AV$500,'7.  Persistence Report'!$D$27:$D$500,$B277,'7.  Persistence Report'!$J$27:$J$500,"Current year savings",'7.  Persistence Report'!$H$27:$H$500,"2016")</f>
        <v>0</v>
      </c>
      <c r="E277" s="295">
        <f>SUMIFS('7.  Persistence Report'!AW$27:AW$500,'7.  Persistence Report'!$D$27:$D$500,$B277,'7.  Persistence Report'!$J$27:$J$500,"Current year savings",'7.  Persistence Report'!$H$27:$H$500,"2016")</f>
        <v>0</v>
      </c>
      <c r="F277" s="295">
        <f>SUMIFS('7.  Persistence Report'!AX$27:AX$500,'7.  Persistence Report'!$D$27:$D$500,$B277,'7.  Persistence Report'!$J$27:$J$500,"Current year savings",'7.  Persistence Report'!$H$27:$H$500,"2016")</f>
        <v>0</v>
      </c>
      <c r="G277" s="295">
        <f>SUMIFS('7.  Persistence Report'!AY$27:AY$500,'7.  Persistence Report'!$D$27:$D$500,$B277,'7.  Persistence Report'!$J$27:$J$500,"Current year savings",'7.  Persistence Report'!$H$27:$H$500,"2016")</f>
        <v>0</v>
      </c>
      <c r="H277" s="295">
        <f>SUMIFS('7.  Persistence Report'!AZ$27:AZ$500,'7.  Persistence Report'!$D$27:$D$500,$B277,'7.  Persistence Report'!$J$27:$J$500,"Current year savings",'7.  Persistence Report'!$H$27:$H$500,"2016")</f>
        <v>0</v>
      </c>
      <c r="I277" s="295">
        <f>SUMIFS('7.  Persistence Report'!BA$27:BA$500,'7.  Persistence Report'!$D$27:$D$500,$B277,'7.  Persistence Report'!$J$27:$J$500,"Current year savings",'7.  Persistence Report'!$H$27:$H$500,"2016")</f>
        <v>0</v>
      </c>
      <c r="J277" s="295">
        <f>SUMIFS('7.  Persistence Report'!BB$27:BB$500,'7.  Persistence Report'!$D$27:$D$500,$B277,'7.  Persistence Report'!$J$27:$J$500,"Current year savings",'7.  Persistence Report'!$H$27:$H$500,"2016")</f>
        <v>0</v>
      </c>
      <c r="K277" s="295">
        <f>SUMIFS('7.  Persistence Report'!BC$27:BC$500,'7.  Persistence Report'!$D$27:$D$500,$B277,'7.  Persistence Report'!$J$27:$J$500,"Current year savings",'7.  Persistence Report'!$H$27:$H$500,"2016")</f>
        <v>0</v>
      </c>
      <c r="L277" s="295">
        <f>SUMIFS('7.  Persistence Report'!BD$27:BD$500,'7.  Persistence Report'!$D$27:$D$500,$B277,'7.  Persistence Report'!$J$27:$J$500,"Current year savings",'7.  Persistence Report'!$H$27:$H$500,"2016")</f>
        <v>0</v>
      </c>
      <c r="M277" s="295">
        <f>SUMIFS('7.  Persistence Report'!BE$27:BE$500,'7.  Persistence Report'!$D$27:$D$500,$B277,'7.  Persistence Report'!$J$27:$J$500,"Current year savings",'7.  Persistence Report'!$H$27:$H$500,"2016")</f>
        <v>0</v>
      </c>
      <c r="N277" s="295">
        <v>12</v>
      </c>
      <c r="O277" s="295">
        <f>SUMIFS('7.  Persistence Report'!Q$27:Q$500,'7.  Persistence Report'!$D$27:$D$500,$B277,'7.  Persistence Report'!$J$27:$J$500,"Current year savings",'7.  Persistence Report'!$H$27:$H$500,"2016")</f>
        <v>0</v>
      </c>
      <c r="P277" s="295">
        <f>SUMIFS('7.  Persistence Report'!R$27:R$500,'7.  Persistence Report'!$D$27:$D$500,$B277,'7.  Persistence Report'!$J$27:$J$500,"Current year savings",'7.  Persistence Report'!$H$27:$H$500,"2016")</f>
        <v>0</v>
      </c>
      <c r="Q277" s="295">
        <f>SUMIFS('7.  Persistence Report'!S$27:S$500,'7.  Persistence Report'!$D$27:$D$500,$B277,'7.  Persistence Report'!$J$27:$J$500,"Current year savings",'7.  Persistence Report'!$H$27:$H$500,"2016")</f>
        <v>0</v>
      </c>
      <c r="R277" s="295">
        <f>SUMIFS('7.  Persistence Report'!T$27:T$500,'7.  Persistence Report'!$D$27:$D$500,$B277,'7.  Persistence Report'!$J$27:$J$500,"Current year savings",'7.  Persistence Report'!$H$27:$H$500,"2016")</f>
        <v>0</v>
      </c>
      <c r="S277" s="295">
        <f>SUMIFS('7.  Persistence Report'!U$27:U$500,'7.  Persistence Report'!$D$27:$D$500,$B277,'7.  Persistence Report'!$J$27:$J$500,"Current year savings",'7.  Persistence Report'!$H$27:$H$500,"2016")</f>
        <v>0</v>
      </c>
      <c r="T277" s="295">
        <f>SUMIFS('7.  Persistence Report'!V$27:V$500,'7.  Persistence Report'!$D$27:$D$500,$B277,'7.  Persistence Report'!$J$27:$J$500,"Current year savings",'7.  Persistence Report'!$H$27:$H$500,"2016")</f>
        <v>0</v>
      </c>
      <c r="U277" s="295">
        <f>SUMIFS('7.  Persistence Report'!W$27:W$500,'7.  Persistence Report'!$D$27:$D$500,$B277,'7.  Persistence Report'!$J$27:$J$500,"Current year savings",'7.  Persistence Report'!$H$27:$H$500,"2016")</f>
        <v>0</v>
      </c>
      <c r="V277" s="295">
        <f>SUMIFS('7.  Persistence Report'!X$27:X$500,'7.  Persistence Report'!$D$27:$D$500,$B277,'7.  Persistence Report'!$J$27:$J$500,"Current year savings",'7.  Persistence Report'!$H$27:$H$500,"2016")</f>
        <v>0</v>
      </c>
      <c r="W277" s="295">
        <f>SUMIFS('7.  Persistence Report'!Y$27:Y$500,'7.  Persistence Report'!$D$27:$D$500,$B277,'7.  Persistence Report'!$J$27:$J$500,"Current year savings",'7.  Persistence Report'!$H$27:$H$500,"2016")</f>
        <v>0</v>
      </c>
      <c r="X277" s="295">
        <f>SUMIFS('7.  Persistence Report'!Z$27:Z$500,'7.  Persistence Report'!$D$27:$D$500,$B277,'7.  Persistence Report'!$J$27:$J$500,"Current year savings",'7.  Persistence Report'!$H$27:$H$500,"2016")</f>
        <v>0</v>
      </c>
      <c r="Y277" s="426"/>
      <c r="Z277" s="410"/>
      <c r="AA277" s="410"/>
      <c r="AB277" s="410"/>
      <c r="AC277" s="410"/>
      <c r="AD277" s="410"/>
      <c r="AE277" s="410"/>
      <c r="AF277" s="415"/>
      <c r="AG277" s="415"/>
      <c r="AH277" s="415"/>
      <c r="AI277" s="415"/>
      <c r="AJ277" s="415"/>
      <c r="AK277" s="415"/>
      <c r="AL277" s="415"/>
      <c r="AM277" s="296">
        <f>SUM(Y277:AL277)</f>
        <v>0</v>
      </c>
    </row>
    <row r="278" spans="1:39" ht="15.5" outlineLevel="1">
      <c r="B278" s="294" t="s">
        <v>289</v>
      </c>
      <c r="C278" s="291" t="s">
        <v>163</v>
      </c>
      <c r="D278" s="295">
        <f>SUMIFS('7.  Persistence Report'!AV$27:AV$500,'7.  Persistence Report'!$D$27:$D$500,$B277,'7.  Persistence Report'!$J$27:$J$500,"Adjustment",'7.  Persistence Report'!$H$27:$H$500,"2016")</f>
        <v>0</v>
      </c>
      <c r="E278" s="295">
        <f>SUMIFS('7.  Persistence Report'!AW$27:AW$500,'7.  Persistence Report'!$D$27:$D$500,$B277,'7.  Persistence Report'!$J$27:$J$500,"Adjustment",'7.  Persistence Report'!$H$27:$H$500,"2016")</f>
        <v>0</v>
      </c>
      <c r="F278" s="295">
        <f>SUMIFS('7.  Persistence Report'!AX$27:AX$500,'7.  Persistence Report'!$D$27:$D$500,$B277,'7.  Persistence Report'!$J$27:$J$500,"Adjustment",'7.  Persistence Report'!$H$27:$H$500,"2016")</f>
        <v>0</v>
      </c>
      <c r="G278" s="295">
        <f>SUMIFS('7.  Persistence Report'!AY$27:AY$500,'7.  Persistence Report'!$D$27:$D$500,$B277,'7.  Persistence Report'!$J$27:$J$500,"Adjustment",'7.  Persistence Report'!$H$27:$H$500,"2016")</f>
        <v>0</v>
      </c>
      <c r="H278" s="295">
        <f>SUMIFS('7.  Persistence Report'!AZ$27:AZ$500,'7.  Persistence Report'!$D$27:$D$500,$B277,'7.  Persistence Report'!$J$27:$J$500,"Adjustment",'7.  Persistence Report'!$H$27:$H$500,"2016")</f>
        <v>0</v>
      </c>
      <c r="I278" s="295">
        <f>SUMIFS('7.  Persistence Report'!BA$27:BA$500,'7.  Persistence Report'!$D$27:$D$500,$B277,'7.  Persistence Report'!$J$27:$J$500,"Adjustment",'7.  Persistence Report'!$H$27:$H$500,"2016")</f>
        <v>0</v>
      </c>
      <c r="J278" s="295">
        <f>SUMIFS('7.  Persistence Report'!BB$27:BB$500,'7.  Persistence Report'!$D$27:$D$500,$B277,'7.  Persistence Report'!$J$27:$J$500,"Adjustment",'7.  Persistence Report'!$H$27:$H$500,"2016")</f>
        <v>0</v>
      </c>
      <c r="K278" s="295">
        <f>SUMIFS('7.  Persistence Report'!BC$27:BC$500,'7.  Persistence Report'!$D$27:$D$500,$B277,'7.  Persistence Report'!$J$27:$J$500,"Adjustment",'7.  Persistence Report'!$H$27:$H$500,"2016")</f>
        <v>0</v>
      </c>
      <c r="L278" s="295">
        <f>SUMIFS('7.  Persistence Report'!BD$27:BD$500,'7.  Persistence Report'!$D$27:$D$500,$B277,'7.  Persistence Report'!$J$27:$J$500,"Adjustment",'7.  Persistence Report'!$H$27:$H$500,"2016")</f>
        <v>0</v>
      </c>
      <c r="M278" s="295">
        <f>SUMIFS('7.  Persistence Report'!BE$27:BE$500,'7.  Persistence Report'!$D$27:$D$500,$B277,'7.  Persistence Report'!$J$27:$J$500,"Adjustment",'7.  Persistence Report'!$H$27:$H$500,"2016")</f>
        <v>0</v>
      </c>
      <c r="N278" s="295">
        <f>N277</f>
        <v>12</v>
      </c>
      <c r="O278" s="295">
        <f>SUMIFS('7.  Persistence Report'!Q$27:Q$500,'7.  Persistence Report'!$D$27:$D$500,$B277,'7.  Persistence Report'!$J$27:$J$500,"Adjustment",'7.  Persistence Report'!$H$27:$H$500,"2016")</f>
        <v>0</v>
      </c>
      <c r="P278" s="295">
        <f>SUMIFS('7.  Persistence Report'!R$27:R$500,'7.  Persistence Report'!$D$27:$D$500,$B277,'7.  Persistence Report'!$J$27:$J$500,"Adjustment",'7.  Persistence Report'!$H$27:$H$500,"2016")</f>
        <v>0</v>
      </c>
      <c r="Q278" s="295">
        <f>SUMIFS('7.  Persistence Report'!S$27:S$500,'7.  Persistence Report'!$D$27:$D$500,$B277,'7.  Persistence Report'!$J$27:$J$500,"Adjustment",'7.  Persistence Report'!$H$27:$H$500,"2016")</f>
        <v>0</v>
      </c>
      <c r="R278" s="295">
        <f>SUMIFS('7.  Persistence Report'!T$27:T$500,'7.  Persistence Report'!$D$27:$D$500,$B277,'7.  Persistence Report'!$J$27:$J$500,"Adjustment",'7.  Persistence Report'!$H$27:$H$500,"2016")</f>
        <v>0</v>
      </c>
      <c r="S278" s="295">
        <f>SUMIFS('7.  Persistence Report'!U$27:U$500,'7.  Persistence Report'!$D$27:$D$500,$B277,'7.  Persistence Report'!$J$27:$J$500,"Adjustment",'7.  Persistence Report'!$H$27:$H$500,"2016")</f>
        <v>0</v>
      </c>
      <c r="T278" s="295">
        <f>SUMIFS('7.  Persistence Report'!V$27:V$500,'7.  Persistence Report'!$D$27:$D$500,$B277,'7.  Persistence Report'!$J$27:$J$500,"Adjustment",'7.  Persistence Report'!$H$27:$H$500,"2016")</f>
        <v>0</v>
      </c>
      <c r="U278" s="295">
        <f>SUMIFS('7.  Persistence Report'!W$27:W$500,'7.  Persistence Report'!$D$27:$D$500,$B277,'7.  Persistence Report'!$J$27:$J$500,"Adjustment",'7.  Persistence Report'!$H$27:$H$500,"2016")</f>
        <v>0</v>
      </c>
      <c r="V278" s="295">
        <f>SUMIFS('7.  Persistence Report'!X$27:X$500,'7.  Persistence Report'!$D$27:$D$500,$B277,'7.  Persistence Report'!$J$27:$J$500,"Adjustment",'7.  Persistence Report'!$H$27:$H$500,"2016")</f>
        <v>0</v>
      </c>
      <c r="W278" s="295">
        <f>SUMIFS('7.  Persistence Report'!Y$27:Y$500,'7.  Persistence Report'!$D$27:$D$500,$B277,'7.  Persistence Report'!$J$27:$J$500,"Adjustment",'7.  Persistence Report'!$H$27:$H$500,"2016")</f>
        <v>0</v>
      </c>
      <c r="X278" s="295">
        <f>SUMIFS('7.  Persistence Report'!Z$27:Z$500,'7.  Persistence Report'!$D$27:$D$500,$B277,'7.  Persistence Report'!$J$27:$J$500,"Adjustment",'7.  Persistence Report'!$H$27:$H$500,"2016")</f>
        <v>0</v>
      </c>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5" outlineLevel="1">
      <c r="A280" s="522">
        <v>19</v>
      </c>
      <c r="B280" s="520" t="s">
        <v>111</v>
      </c>
      <c r="C280" s="291" t="s">
        <v>25</v>
      </c>
      <c r="D280" s="295">
        <f>SUMIFS('7.  Persistence Report'!AV$27:AV$500,'7.  Persistence Report'!$D$27:$D$500,$B280,'7.  Persistence Report'!$J$27:$J$500,"Current year savings",'7.  Persistence Report'!$H$27:$H$500,"2016")</f>
        <v>0</v>
      </c>
      <c r="E280" s="295">
        <f>SUMIFS('7.  Persistence Report'!AW$27:AW$500,'7.  Persistence Report'!$D$27:$D$500,$B280,'7.  Persistence Report'!$J$27:$J$500,"Current year savings",'7.  Persistence Report'!$H$27:$H$500,"2016")</f>
        <v>0</v>
      </c>
      <c r="F280" s="295">
        <f>SUMIFS('7.  Persistence Report'!AX$27:AX$500,'7.  Persistence Report'!$D$27:$D$500,$B280,'7.  Persistence Report'!$J$27:$J$500,"Current year savings",'7.  Persistence Report'!$H$27:$H$500,"2016")</f>
        <v>0</v>
      </c>
      <c r="G280" s="295">
        <f>SUMIFS('7.  Persistence Report'!AY$27:AY$500,'7.  Persistence Report'!$D$27:$D$500,$B280,'7.  Persistence Report'!$J$27:$J$500,"Current year savings",'7.  Persistence Report'!$H$27:$H$500,"2016")</f>
        <v>0</v>
      </c>
      <c r="H280" s="295">
        <f>SUMIFS('7.  Persistence Report'!AZ$27:AZ$500,'7.  Persistence Report'!$D$27:$D$500,$B280,'7.  Persistence Report'!$J$27:$J$500,"Current year savings",'7.  Persistence Report'!$H$27:$H$500,"2016")</f>
        <v>0</v>
      </c>
      <c r="I280" s="295">
        <f>SUMIFS('7.  Persistence Report'!BA$27:BA$500,'7.  Persistence Report'!$D$27:$D$500,$B280,'7.  Persistence Report'!$J$27:$J$500,"Current year savings",'7.  Persistence Report'!$H$27:$H$500,"2016")</f>
        <v>0</v>
      </c>
      <c r="J280" s="295">
        <f>SUMIFS('7.  Persistence Report'!BB$27:BB$500,'7.  Persistence Report'!$D$27:$D$500,$B280,'7.  Persistence Report'!$J$27:$J$500,"Current year savings",'7.  Persistence Report'!$H$27:$H$500,"2016")</f>
        <v>0</v>
      </c>
      <c r="K280" s="295">
        <f>SUMIFS('7.  Persistence Report'!BC$27:BC$500,'7.  Persistence Report'!$D$27:$D$500,$B280,'7.  Persistence Report'!$J$27:$J$500,"Current year savings",'7.  Persistence Report'!$H$27:$H$500,"2016")</f>
        <v>0</v>
      </c>
      <c r="L280" s="295">
        <f>SUMIFS('7.  Persistence Report'!BD$27:BD$500,'7.  Persistence Report'!$D$27:$D$500,$B280,'7.  Persistence Report'!$J$27:$J$500,"Current year savings",'7.  Persistence Report'!$H$27:$H$500,"2016")</f>
        <v>0</v>
      </c>
      <c r="M280" s="295">
        <f>SUMIFS('7.  Persistence Report'!BE$27:BE$500,'7.  Persistence Report'!$D$27:$D$500,$B280,'7.  Persistence Report'!$J$27:$J$500,"Current year savings",'7.  Persistence Report'!$H$27:$H$500,"2016")</f>
        <v>0</v>
      </c>
      <c r="N280" s="295">
        <v>12</v>
      </c>
      <c r="O280" s="295">
        <f>SUMIFS('7.  Persistence Report'!Q$27:Q$500,'7.  Persistence Report'!$D$27:$D$500,$B280,'7.  Persistence Report'!$J$27:$J$500,"Current year savings",'7.  Persistence Report'!$H$27:$H$500,"2016")</f>
        <v>0</v>
      </c>
      <c r="P280" s="295">
        <f>SUMIFS('7.  Persistence Report'!R$27:R$500,'7.  Persistence Report'!$D$27:$D$500,$B280,'7.  Persistence Report'!$J$27:$J$500,"Current year savings",'7.  Persistence Report'!$H$27:$H$500,"2016")</f>
        <v>0</v>
      </c>
      <c r="Q280" s="295">
        <f>SUMIFS('7.  Persistence Report'!S$27:S$500,'7.  Persistence Report'!$D$27:$D$500,$B280,'7.  Persistence Report'!$J$27:$J$500,"Current year savings",'7.  Persistence Report'!$H$27:$H$500,"2016")</f>
        <v>0</v>
      </c>
      <c r="R280" s="295">
        <f>SUMIFS('7.  Persistence Report'!T$27:T$500,'7.  Persistence Report'!$D$27:$D$500,$B280,'7.  Persistence Report'!$J$27:$J$500,"Current year savings",'7.  Persistence Report'!$H$27:$H$500,"2016")</f>
        <v>0</v>
      </c>
      <c r="S280" s="295">
        <f>SUMIFS('7.  Persistence Report'!U$27:U$500,'7.  Persistence Report'!$D$27:$D$500,$B280,'7.  Persistence Report'!$J$27:$J$500,"Current year savings",'7.  Persistence Report'!$H$27:$H$500,"2016")</f>
        <v>0</v>
      </c>
      <c r="T280" s="295">
        <f>SUMIFS('7.  Persistence Report'!V$27:V$500,'7.  Persistence Report'!$D$27:$D$500,$B280,'7.  Persistence Report'!$J$27:$J$500,"Current year savings",'7.  Persistence Report'!$H$27:$H$500,"2016")</f>
        <v>0</v>
      </c>
      <c r="U280" s="295">
        <f>SUMIFS('7.  Persistence Report'!W$27:W$500,'7.  Persistence Report'!$D$27:$D$500,$B280,'7.  Persistence Report'!$J$27:$J$500,"Current year savings",'7.  Persistence Report'!$H$27:$H$500,"2016")</f>
        <v>0</v>
      </c>
      <c r="V280" s="295">
        <f>SUMIFS('7.  Persistence Report'!X$27:X$500,'7.  Persistence Report'!$D$27:$D$500,$B280,'7.  Persistence Report'!$J$27:$J$500,"Current year savings",'7.  Persistence Report'!$H$27:$H$500,"2016")</f>
        <v>0</v>
      </c>
      <c r="W280" s="295">
        <f>SUMIFS('7.  Persistence Report'!Y$27:Y$500,'7.  Persistence Report'!$D$27:$D$500,$B280,'7.  Persistence Report'!$J$27:$J$500,"Current year savings",'7.  Persistence Report'!$H$27:$H$500,"2016")</f>
        <v>0</v>
      </c>
      <c r="X280" s="295">
        <f>SUMIFS('7.  Persistence Report'!Z$27:Z$500,'7.  Persistence Report'!$D$27:$D$500,$B280,'7.  Persistence Report'!$J$27:$J$500,"Current year savings",'7.  Persistence Report'!$H$27:$H$500,"2016")</f>
        <v>0</v>
      </c>
      <c r="Y280" s="426"/>
      <c r="Z280" s="410"/>
      <c r="AA280" s="410"/>
      <c r="AB280" s="410"/>
      <c r="AC280" s="410"/>
      <c r="AD280" s="410"/>
      <c r="AE280" s="410"/>
      <c r="AF280" s="415"/>
      <c r="AG280" s="415"/>
      <c r="AH280" s="415"/>
      <c r="AI280" s="415"/>
      <c r="AJ280" s="415"/>
      <c r="AK280" s="415"/>
      <c r="AL280" s="415"/>
      <c r="AM280" s="296">
        <f>SUM(Y280:AL280)</f>
        <v>0</v>
      </c>
    </row>
    <row r="281" spans="1:39" ht="15.5" outlineLevel="1">
      <c r="B281" s="294" t="s">
        <v>289</v>
      </c>
      <c r="C281" s="291" t="s">
        <v>163</v>
      </c>
      <c r="D281" s="295">
        <f>SUMIFS('7.  Persistence Report'!AV$27:AV$500,'7.  Persistence Report'!$D$27:$D$500,$B280,'7.  Persistence Report'!$J$27:$J$500,"Adjustment",'7.  Persistence Report'!$H$27:$H$500,"2016")</f>
        <v>0</v>
      </c>
      <c r="E281" s="295">
        <f>SUMIFS('7.  Persistence Report'!AW$27:AW$500,'7.  Persistence Report'!$D$27:$D$500,$B280,'7.  Persistence Report'!$J$27:$J$500,"Adjustment",'7.  Persistence Report'!$H$27:$H$500,"2016")</f>
        <v>0</v>
      </c>
      <c r="F281" s="295">
        <f>SUMIFS('7.  Persistence Report'!AX$27:AX$500,'7.  Persistence Report'!$D$27:$D$500,$B280,'7.  Persistence Report'!$J$27:$J$500,"Adjustment",'7.  Persistence Report'!$H$27:$H$500,"2016")</f>
        <v>0</v>
      </c>
      <c r="G281" s="295">
        <f>SUMIFS('7.  Persistence Report'!AY$27:AY$500,'7.  Persistence Report'!$D$27:$D$500,$B280,'7.  Persistence Report'!$J$27:$J$500,"Adjustment",'7.  Persistence Report'!$H$27:$H$500,"2016")</f>
        <v>0</v>
      </c>
      <c r="H281" s="295">
        <f>SUMIFS('7.  Persistence Report'!AZ$27:AZ$500,'7.  Persistence Report'!$D$27:$D$500,$B280,'7.  Persistence Report'!$J$27:$J$500,"Adjustment",'7.  Persistence Report'!$H$27:$H$500,"2016")</f>
        <v>0</v>
      </c>
      <c r="I281" s="295">
        <f>SUMIFS('7.  Persistence Report'!BA$27:BA$500,'7.  Persistence Report'!$D$27:$D$500,$B280,'7.  Persistence Report'!$J$27:$J$500,"Adjustment",'7.  Persistence Report'!$H$27:$H$500,"2016")</f>
        <v>0</v>
      </c>
      <c r="J281" s="295">
        <f>SUMIFS('7.  Persistence Report'!BB$27:BB$500,'7.  Persistence Report'!$D$27:$D$500,$B280,'7.  Persistence Report'!$J$27:$J$500,"Adjustment",'7.  Persistence Report'!$H$27:$H$500,"2016")</f>
        <v>0</v>
      </c>
      <c r="K281" s="295">
        <f>SUMIFS('7.  Persistence Report'!BC$27:BC$500,'7.  Persistence Report'!$D$27:$D$500,$B280,'7.  Persistence Report'!$J$27:$J$500,"Adjustment",'7.  Persistence Report'!$H$27:$H$500,"2016")</f>
        <v>0</v>
      </c>
      <c r="L281" s="295">
        <f>SUMIFS('7.  Persistence Report'!BD$27:BD$500,'7.  Persistence Report'!$D$27:$D$500,$B280,'7.  Persistence Report'!$J$27:$J$500,"Adjustment",'7.  Persistence Report'!$H$27:$H$500,"2016")</f>
        <v>0</v>
      </c>
      <c r="M281" s="295">
        <f>SUMIFS('7.  Persistence Report'!BE$27:BE$500,'7.  Persistence Report'!$D$27:$D$500,$B280,'7.  Persistence Report'!$J$27:$J$500,"Adjustment",'7.  Persistence Report'!$H$27:$H$500,"2016")</f>
        <v>0</v>
      </c>
      <c r="N281" s="295">
        <f>N280</f>
        <v>12</v>
      </c>
      <c r="O281" s="295">
        <f>SUMIFS('7.  Persistence Report'!Q$27:Q$500,'7.  Persistence Report'!$D$27:$D$500,$B280,'7.  Persistence Report'!$J$27:$J$500,"Adjustment",'7.  Persistence Report'!$H$27:$H$500,"2016")</f>
        <v>0</v>
      </c>
      <c r="P281" s="295">
        <f>SUMIFS('7.  Persistence Report'!R$27:R$500,'7.  Persistence Report'!$D$27:$D$500,$B280,'7.  Persistence Report'!$J$27:$J$500,"Adjustment",'7.  Persistence Report'!$H$27:$H$500,"2016")</f>
        <v>0</v>
      </c>
      <c r="Q281" s="295">
        <f>SUMIFS('7.  Persistence Report'!S$27:S$500,'7.  Persistence Report'!$D$27:$D$500,$B280,'7.  Persistence Report'!$J$27:$J$500,"Adjustment",'7.  Persistence Report'!$H$27:$H$500,"2016")</f>
        <v>0</v>
      </c>
      <c r="R281" s="295">
        <f>SUMIFS('7.  Persistence Report'!T$27:T$500,'7.  Persistence Report'!$D$27:$D$500,$B280,'7.  Persistence Report'!$J$27:$J$500,"Adjustment",'7.  Persistence Report'!$H$27:$H$500,"2016")</f>
        <v>0</v>
      </c>
      <c r="S281" s="295">
        <f>SUMIFS('7.  Persistence Report'!U$27:U$500,'7.  Persistence Report'!$D$27:$D$500,$B280,'7.  Persistence Report'!$J$27:$J$500,"Adjustment",'7.  Persistence Report'!$H$27:$H$500,"2016")</f>
        <v>0</v>
      </c>
      <c r="T281" s="295">
        <f>SUMIFS('7.  Persistence Report'!V$27:V$500,'7.  Persistence Report'!$D$27:$D$500,$B280,'7.  Persistence Report'!$J$27:$J$500,"Adjustment",'7.  Persistence Report'!$H$27:$H$500,"2016")</f>
        <v>0</v>
      </c>
      <c r="U281" s="295">
        <f>SUMIFS('7.  Persistence Report'!W$27:W$500,'7.  Persistence Report'!$D$27:$D$500,$B280,'7.  Persistence Report'!$J$27:$J$500,"Adjustment",'7.  Persistence Report'!$H$27:$H$500,"2016")</f>
        <v>0</v>
      </c>
      <c r="V281" s="295">
        <f>SUMIFS('7.  Persistence Report'!X$27:X$500,'7.  Persistence Report'!$D$27:$D$500,$B280,'7.  Persistence Report'!$J$27:$J$500,"Adjustment",'7.  Persistence Report'!$H$27:$H$500,"2016")</f>
        <v>0</v>
      </c>
      <c r="W281" s="295">
        <f>SUMIFS('7.  Persistence Report'!Y$27:Y$500,'7.  Persistence Report'!$D$27:$D$500,$B280,'7.  Persistence Report'!$J$27:$J$500,"Adjustment",'7.  Persistence Report'!$H$27:$H$500,"2016")</f>
        <v>0</v>
      </c>
      <c r="X281" s="295">
        <f>SUMIFS('7.  Persistence Report'!Z$27:Z$500,'7.  Persistence Report'!$D$27:$D$500,$B280,'7.  Persistence Report'!$J$27:$J$500,"Adjustment",'7.  Persistence Report'!$H$27:$H$500,"2016")</f>
        <v>0</v>
      </c>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5" outlineLevel="1">
      <c r="A283" s="522">
        <v>20</v>
      </c>
      <c r="B283" s="520" t="s">
        <v>110</v>
      </c>
      <c r="C283" s="291" t="s">
        <v>25</v>
      </c>
      <c r="D283" s="295">
        <f>SUMIFS('7.  Persistence Report'!AV$27:AV$500,'7.  Persistence Report'!$D$27:$D$500,$B283,'7.  Persistence Report'!$J$27:$J$500,"Current year savings",'7.  Persistence Report'!$H$27:$H$500,"2016")</f>
        <v>0</v>
      </c>
      <c r="E283" s="295">
        <f>SUMIFS('7.  Persistence Report'!AW$27:AW$500,'7.  Persistence Report'!$D$27:$D$500,$B283,'7.  Persistence Report'!$J$27:$J$500,"Current year savings",'7.  Persistence Report'!$H$27:$H$500,"2016")</f>
        <v>0</v>
      </c>
      <c r="F283" s="295">
        <f>SUMIFS('7.  Persistence Report'!AX$27:AX$500,'7.  Persistence Report'!$D$27:$D$500,$B283,'7.  Persistence Report'!$J$27:$J$500,"Current year savings",'7.  Persistence Report'!$H$27:$H$500,"2016")</f>
        <v>0</v>
      </c>
      <c r="G283" s="295">
        <f>SUMIFS('7.  Persistence Report'!AY$27:AY$500,'7.  Persistence Report'!$D$27:$D$500,$B283,'7.  Persistence Report'!$J$27:$J$500,"Current year savings",'7.  Persistence Report'!$H$27:$H$500,"2016")</f>
        <v>0</v>
      </c>
      <c r="H283" s="295">
        <f>SUMIFS('7.  Persistence Report'!AZ$27:AZ$500,'7.  Persistence Report'!$D$27:$D$500,$B283,'7.  Persistence Report'!$J$27:$J$500,"Current year savings",'7.  Persistence Report'!$H$27:$H$500,"2016")</f>
        <v>0</v>
      </c>
      <c r="I283" s="295">
        <f>SUMIFS('7.  Persistence Report'!BA$27:BA$500,'7.  Persistence Report'!$D$27:$D$500,$B283,'7.  Persistence Report'!$J$27:$J$500,"Current year savings",'7.  Persistence Report'!$H$27:$H$500,"2016")</f>
        <v>0</v>
      </c>
      <c r="J283" s="295">
        <f>SUMIFS('7.  Persistence Report'!BB$27:BB$500,'7.  Persistence Report'!$D$27:$D$500,$B283,'7.  Persistence Report'!$J$27:$J$500,"Current year savings",'7.  Persistence Report'!$H$27:$H$500,"2016")</f>
        <v>0</v>
      </c>
      <c r="K283" s="295">
        <f>SUMIFS('7.  Persistence Report'!BC$27:BC$500,'7.  Persistence Report'!$D$27:$D$500,$B283,'7.  Persistence Report'!$J$27:$J$500,"Current year savings",'7.  Persistence Report'!$H$27:$H$500,"2016")</f>
        <v>0</v>
      </c>
      <c r="L283" s="295">
        <f>SUMIFS('7.  Persistence Report'!BD$27:BD$500,'7.  Persistence Report'!$D$27:$D$500,$B283,'7.  Persistence Report'!$J$27:$J$500,"Current year savings",'7.  Persistence Report'!$H$27:$H$500,"2016")</f>
        <v>0</v>
      </c>
      <c r="M283" s="295">
        <f>SUMIFS('7.  Persistence Report'!BE$27:BE$500,'7.  Persistence Report'!$D$27:$D$500,$B283,'7.  Persistence Report'!$J$27:$J$500,"Current year savings",'7.  Persistence Report'!$H$27:$H$500,"2016")</f>
        <v>0</v>
      </c>
      <c r="N283" s="295">
        <v>12</v>
      </c>
      <c r="O283" s="295">
        <f>SUMIFS('7.  Persistence Report'!Q$27:Q$500,'7.  Persistence Report'!$D$27:$D$500,$B283,'7.  Persistence Report'!$J$27:$J$500,"Current year savings",'7.  Persistence Report'!$H$27:$H$500,"2016")</f>
        <v>0</v>
      </c>
      <c r="P283" s="295">
        <f>SUMIFS('7.  Persistence Report'!R$27:R$500,'7.  Persistence Report'!$D$27:$D$500,$B283,'7.  Persistence Report'!$J$27:$J$500,"Current year savings",'7.  Persistence Report'!$H$27:$H$500,"2016")</f>
        <v>0</v>
      </c>
      <c r="Q283" s="295">
        <f>SUMIFS('7.  Persistence Report'!S$27:S$500,'7.  Persistence Report'!$D$27:$D$500,$B283,'7.  Persistence Report'!$J$27:$J$500,"Current year savings",'7.  Persistence Report'!$H$27:$H$500,"2016")</f>
        <v>0</v>
      </c>
      <c r="R283" s="295">
        <f>SUMIFS('7.  Persistence Report'!T$27:T$500,'7.  Persistence Report'!$D$27:$D$500,$B283,'7.  Persistence Report'!$J$27:$J$500,"Current year savings",'7.  Persistence Report'!$H$27:$H$500,"2016")</f>
        <v>0</v>
      </c>
      <c r="S283" s="295">
        <f>SUMIFS('7.  Persistence Report'!U$27:U$500,'7.  Persistence Report'!$D$27:$D$500,$B283,'7.  Persistence Report'!$J$27:$J$500,"Current year savings",'7.  Persistence Report'!$H$27:$H$500,"2016")</f>
        <v>0</v>
      </c>
      <c r="T283" s="295">
        <f>SUMIFS('7.  Persistence Report'!V$27:V$500,'7.  Persistence Report'!$D$27:$D$500,$B283,'7.  Persistence Report'!$J$27:$J$500,"Current year savings",'7.  Persistence Report'!$H$27:$H$500,"2016")</f>
        <v>0</v>
      </c>
      <c r="U283" s="295">
        <f>SUMIFS('7.  Persistence Report'!W$27:W$500,'7.  Persistence Report'!$D$27:$D$500,$B283,'7.  Persistence Report'!$J$27:$J$500,"Current year savings",'7.  Persistence Report'!$H$27:$H$500,"2016")</f>
        <v>0</v>
      </c>
      <c r="V283" s="295">
        <f>SUMIFS('7.  Persistence Report'!X$27:X$500,'7.  Persistence Report'!$D$27:$D$500,$B283,'7.  Persistence Report'!$J$27:$J$500,"Current year savings",'7.  Persistence Report'!$H$27:$H$500,"2016")</f>
        <v>0</v>
      </c>
      <c r="W283" s="295">
        <f>SUMIFS('7.  Persistence Report'!Y$27:Y$500,'7.  Persistence Report'!$D$27:$D$500,$B283,'7.  Persistence Report'!$J$27:$J$500,"Current year savings",'7.  Persistence Report'!$H$27:$H$500,"2016")</f>
        <v>0</v>
      </c>
      <c r="X283" s="295">
        <f>SUMIFS('7.  Persistence Report'!Z$27:Z$500,'7.  Persistence Report'!$D$27:$D$500,$B283,'7.  Persistence Report'!$J$27:$J$500,"Current year savings",'7.  Persistence Report'!$H$27:$H$500,"2016")</f>
        <v>0</v>
      </c>
      <c r="Y283" s="426"/>
      <c r="Z283" s="410"/>
      <c r="AA283" s="410"/>
      <c r="AB283" s="410"/>
      <c r="AC283" s="410"/>
      <c r="AD283" s="410"/>
      <c r="AE283" s="410"/>
      <c r="AF283" s="415"/>
      <c r="AG283" s="415"/>
      <c r="AH283" s="415"/>
      <c r="AI283" s="415"/>
      <c r="AJ283" s="415"/>
      <c r="AK283" s="415"/>
      <c r="AL283" s="415"/>
      <c r="AM283" s="296">
        <f>SUM(Y283:AL283)</f>
        <v>0</v>
      </c>
    </row>
    <row r="284" spans="1:39" ht="15.5" outlineLevel="1">
      <c r="B284" s="294" t="s">
        <v>289</v>
      </c>
      <c r="C284" s="291" t="s">
        <v>163</v>
      </c>
      <c r="D284" s="295">
        <f>SUMIFS('7.  Persistence Report'!AV$27:AV$500,'7.  Persistence Report'!$D$27:$D$500,$B283,'7.  Persistence Report'!$J$27:$J$500,"Adjustment",'7.  Persistence Report'!$H$27:$H$500,"2016")</f>
        <v>0</v>
      </c>
      <c r="E284" s="295">
        <f>SUMIFS('7.  Persistence Report'!AW$27:AW$500,'7.  Persistence Report'!$D$27:$D$500,$B283,'7.  Persistence Report'!$J$27:$J$500,"Adjustment",'7.  Persistence Report'!$H$27:$H$500,"2016")</f>
        <v>0</v>
      </c>
      <c r="F284" s="295">
        <f>SUMIFS('7.  Persistence Report'!AX$27:AX$500,'7.  Persistence Report'!$D$27:$D$500,$B283,'7.  Persistence Report'!$J$27:$J$500,"Adjustment",'7.  Persistence Report'!$H$27:$H$500,"2016")</f>
        <v>0</v>
      </c>
      <c r="G284" s="295">
        <f>SUMIFS('7.  Persistence Report'!AY$27:AY$500,'7.  Persistence Report'!$D$27:$D$500,$B283,'7.  Persistence Report'!$J$27:$J$500,"Adjustment",'7.  Persistence Report'!$H$27:$H$500,"2016")</f>
        <v>0</v>
      </c>
      <c r="H284" s="295">
        <f>SUMIFS('7.  Persistence Report'!AZ$27:AZ$500,'7.  Persistence Report'!$D$27:$D$500,$B283,'7.  Persistence Report'!$J$27:$J$500,"Adjustment",'7.  Persistence Report'!$H$27:$H$500,"2016")</f>
        <v>0</v>
      </c>
      <c r="I284" s="295">
        <f>SUMIFS('7.  Persistence Report'!BA$27:BA$500,'7.  Persistence Report'!$D$27:$D$500,$B283,'7.  Persistence Report'!$J$27:$J$500,"Adjustment",'7.  Persistence Report'!$H$27:$H$500,"2016")</f>
        <v>0</v>
      </c>
      <c r="J284" s="295">
        <f>SUMIFS('7.  Persistence Report'!BB$27:BB$500,'7.  Persistence Report'!$D$27:$D$500,$B283,'7.  Persistence Report'!$J$27:$J$500,"Adjustment",'7.  Persistence Report'!$H$27:$H$500,"2016")</f>
        <v>0</v>
      </c>
      <c r="K284" s="295">
        <f>SUMIFS('7.  Persistence Report'!BC$27:BC$500,'7.  Persistence Report'!$D$27:$D$500,$B283,'7.  Persistence Report'!$J$27:$J$500,"Adjustment",'7.  Persistence Report'!$H$27:$H$500,"2016")</f>
        <v>0</v>
      </c>
      <c r="L284" s="295">
        <f>SUMIFS('7.  Persistence Report'!BD$27:BD$500,'7.  Persistence Report'!$D$27:$D$500,$B283,'7.  Persistence Report'!$J$27:$J$500,"Adjustment",'7.  Persistence Report'!$H$27:$H$500,"2016")</f>
        <v>0</v>
      </c>
      <c r="M284" s="295">
        <f>SUMIFS('7.  Persistence Report'!BE$27:BE$500,'7.  Persistence Report'!$D$27:$D$500,$B283,'7.  Persistence Report'!$J$27:$J$500,"Adjustment",'7.  Persistence Report'!$H$27:$H$500,"2016")</f>
        <v>0</v>
      </c>
      <c r="N284" s="295">
        <f>N283</f>
        <v>12</v>
      </c>
      <c r="O284" s="295">
        <f>SUMIFS('7.  Persistence Report'!Q$27:Q$500,'7.  Persistence Report'!$D$27:$D$500,$B283,'7.  Persistence Report'!$J$27:$J$500,"Adjustment",'7.  Persistence Report'!$H$27:$H$500,"2016")</f>
        <v>0</v>
      </c>
      <c r="P284" s="295">
        <f>SUMIFS('7.  Persistence Report'!R$27:R$500,'7.  Persistence Report'!$D$27:$D$500,$B283,'7.  Persistence Report'!$J$27:$J$500,"Adjustment",'7.  Persistence Report'!$H$27:$H$500,"2016")</f>
        <v>0</v>
      </c>
      <c r="Q284" s="295">
        <f>SUMIFS('7.  Persistence Report'!S$27:S$500,'7.  Persistence Report'!$D$27:$D$500,$B283,'7.  Persistence Report'!$J$27:$J$500,"Adjustment",'7.  Persistence Report'!$H$27:$H$500,"2016")</f>
        <v>0</v>
      </c>
      <c r="R284" s="295">
        <f>SUMIFS('7.  Persistence Report'!T$27:T$500,'7.  Persistence Report'!$D$27:$D$500,$B283,'7.  Persistence Report'!$J$27:$J$500,"Adjustment",'7.  Persistence Report'!$H$27:$H$500,"2016")</f>
        <v>0</v>
      </c>
      <c r="S284" s="295">
        <f>SUMIFS('7.  Persistence Report'!U$27:U$500,'7.  Persistence Report'!$D$27:$D$500,$B283,'7.  Persistence Report'!$J$27:$J$500,"Adjustment",'7.  Persistence Report'!$H$27:$H$500,"2016")</f>
        <v>0</v>
      </c>
      <c r="T284" s="295">
        <f>SUMIFS('7.  Persistence Report'!V$27:V$500,'7.  Persistence Report'!$D$27:$D$500,$B283,'7.  Persistence Report'!$J$27:$J$500,"Adjustment",'7.  Persistence Report'!$H$27:$H$500,"2016")</f>
        <v>0</v>
      </c>
      <c r="U284" s="295">
        <f>SUMIFS('7.  Persistence Report'!W$27:W$500,'7.  Persistence Report'!$D$27:$D$500,$B283,'7.  Persistence Report'!$J$27:$J$500,"Adjustment",'7.  Persistence Report'!$H$27:$H$500,"2016")</f>
        <v>0</v>
      </c>
      <c r="V284" s="295">
        <f>SUMIFS('7.  Persistence Report'!X$27:X$500,'7.  Persistence Report'!$D$27:$D$500,$B283,'7.  Persistence Report'!$J$27:$J$500,"Adjustment",'7.  Persistence Report'!$H$27:$H$500,"2016")</f>
        <v>0</v>
      </c>
      <c r="W284" s="295">
        <f>SUMIFS('7.  Persistence Report'!Y$27:Y$500,'7.  Persistence Report'!$D$27:$D$500,$B283,'7.  Persistence Report'!$J$27:$J$500,"Adjustment",'7.  Persistence Report'!$H$27:$H$500,"2016")</f>
        <v>0</v>
      </c>
      <c r="X284" s="295">
        <f>SUMIFS('7.  Persistence Report'!Z$27:Z$500,'7.  Persistence Report'!$D$27:$D$500,$B283,'7.  Persistence Report'!$J$27:$J$500,"Adjustment",'7.  Persistence Report'!$H$27:$H$500,"2016")</f>
        <v>0</v>
      </c>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5"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5"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5" outlineLevel="1">
      <c r="A288" s="522">
        <v>21</v>
      </c>
      <c r="B288" s="520" t="s">
        <v>113</v>
      </c>
      <c r="C288" s="291" t="s">
        <v>25</v>
      </c>
      <c r="D288" s="295">
        <f>SUMIFS('7.  Persistence Report'!AV$27:AV$500,'7.  Persistence Report'!$D$27:$D$500,$B288,'7.  Persistence Report'!$J$27:$J$500,"Current year savings",'7.  Persistence Report'!$H$27:$H$500,"2016")</f>
        <v>25641815</v>
      </c>
      <c r="E288" s="295">
        <f>SUMIFS('7.  Persistence Report'!AW$27:AW$500,'7.  Persistence Report'!$D$27:$D$500,$B288,'7.  Persistence Report'!$J$27:$J$500,"Current year savings",'7.  Persistence Report'!$H$27:$H$500,"2016")</f>
        <v>25641815</v>
      </c>
      <c r="F288" s="295">
        <f>SUMIFS('7.  Persistence Report'!AX$27:AX$500,'7.  Persistence Report'!$D$27:$D$500,$B288,'7.  Persistence Report'!$J$27:$J$500,"Current year savings",'7.  Persistence Report'!$H$27:$H$500,"2016")</f>
        <v>25641815</v>
      </c>
      <c r="G288" s="295">
        <f>SUMIFS('7.  Persistence Report'!AY$27:AY$500,'7.  Persistence Report'!$D$27:$D$500,$B288,'7.  Persistence Report'!$J$27:$J$500,"Current year savings",'7.  Persistence Report'!$H$27:$H$500,"2016")</f>
        <v>25641815</v>
      </c>
      <c r="H288" s="295">
        <f>SUMIFS('7.  Persistence Report'!AZ$27:AZ$500,'7.  Persistence Report'!$D$27:$D$500,$B288,'7.  Persistence Report'!$J$27:$J$500,"Current year savings",'7.  Persistence Report'!$H$27:$H$500,"2016")</f>
        <v>25641815</v>
      </c>
      <c r="I288" s="295">
        <f>SUMIFS('7.  Persistence Report'!BA$27:BA$500,'7.  Persistence Report'!$D$27:$D$500,$B288,'7.  Persistence Report'!$J$27:$J$500,"Current year savings",'7.  Persistence Report'!$H$27:$H$500,"2016")</f>
        <v>25641815</v>
      </c>
      <c r="J288" s="295">
        <f>SUMIFS('7.  Persistence Report'!BB$27:BB$500,'7.  Persistence Report'!$D$27:$D$500,$B288,'7.  Persistence Report'!$J$27:$J$500,"Current year savings",'7.  Persistence Report'!$H$27:$H$500,"2016")</f>
        <v>25641815</v>
      </c>
      <c r="K288" s="295">
        <f>SUMIFS('7.  Persistence Report'!BC$27:BC$500,'7.  Persistence Report'!$D$27:$D$500,$B288,'7.  Persistence Report'!$J$27:$J$500,"Current year savings",'7.  Persistence Report'!$H$27:$H$500,"2016")</f>
        <v>25637829</v>
      </c>
      <c r="L288" s="295">
        <f>SUMIFS('7.  Persistence Report'!BD$27:BD$500,'7.  Persistence Report'!$D$27:$D$500,$B288,'7.  Persistence Report'!$J$27:$J$500,"Current year savings",'7.  Persistence Report'!$H$27:$H$500,"2016")</f>
        <v>25637829</v>
      </c>
      <c r="M288" s="295">
        <f>SUMIFS('7.  Persistence Report'!BE$27:BE$500,'7.  Persistence Report'!$D$27:$D$500,$B288,'7.  Persistence Report'!$J$27:$J$500,"Current year savings",'7.  Persistence Report'!$H$27:$H$500,"2016")</f>
        <v>25527658</v>
      </c>
      <c r="N288" s="291"/>
      <c r="O288" s="295">
        <f>SUMIFS('7.  Persistence Report'!Q$27:Q$500,'7.  Persistence Report'!$D$27:$D$500,$B288,'7.  Persistence Report'!$J$27:$J$500,"Current year savings",'7.  Persistence Report'!$H$27:$H$500,"2016")</f>
        <v>1666</v>
      </c>
      <c r="P288" s="295">
        <f>SUMIFS('7.  Persistence Report'!R$27:R$500,'7.  Persistence Report'!$D$27:$D$500,$B288,'7.  Persistence Report'!$J$27:$J$500,"Current year savings",'7.  Persistence Report'!$H$27:$H$500,"2016")</f>
        <v>1666</v>
      </c>
      <c r="Q288" s="295">
        <f>SUMIFS('7.  Persistence Report'!S$27:S$500,'7.  Persistence Report'!$D$27:$D$500,$B288,'7.  Persistence Report'!$J$27:$J$500,"Current year savings",'7.  Persistence Report'!$H$27:$H$500,"2016")</f>
        <v>1666</v>
      </c>
      <c r="R288" s="295">
        <f>SUMIFS('7.  Persistence Report'!T$27:T$500,'7.  Persistence Report'!$D$27:$D$500,$B288,'7.  Persistence Report'!$J$27:$J$500,"Current year savings",'7.  Persistence Report'!$H$27:$H$500,"2016")</f>
        <v>1666</v>
      </c>
      <c r="S288" s="295">
        <f>SUMIFS('7.  Persistence Report'!U$27:U$500,'7.  Persistence Report'!$D$27:$D$500,$B288,'7.  Persistence Report'!$J$27:$J$500,"Current year savings",'7.  Persistence Report'!$H$27:$H$500,"2016")</f>
        <v>1666</v>
      </c>
      <c r="T288" s="295">
        <f>SUMIFS('7.  Persistence Report'!V$27:V$500,'7.  Persistence Report'!$D$27:$D$500,$B288,'7.  Persistence Report'!$J$27:$J$500,"Current year savings",'7.  Persistence Report'!$H$27:$H$500,"2016")</f>
        <v>1666</v>
      </c>
      <c r="U288" s="295">
        <f>SUMIFS('7.  Persistence Report'!W$27:W$500,'7.  Persistence Report'!$D$27:$D$500,$B288,'7.  Persistence Report'!$J$27:$J$500,"Current year savings",'7.  Persistence Report'!$H$27:$H$500,"2016")</f>
        <v>1666</v>
      </c>
      <c r="V288" s="295">
        <f>SUMIFS('7.  Persistence Report'!X$27:X$500,'7.  Persistence Report'!$D$27:$D$500,$B288,'7.  Persistence Report'!$J$27:$J$500,"Current year savings",'7.  Persistence Report'!$H$27:$H$500,"2016")</f>
        <v>1666</v>
      </c>
      <c r="W288" s="295">
        <f>SUMIFS('7.  Persistence Report'!Y$27:Y$500,'7.  Persistence Report'!$D$27:$D$500,$B288,'7.  Persistence Report'!$J$27:$J$500,"Current year savings",'7.  Persistence Report'!$H$27:$H$500,"2016")</f>
        <v>1666</v>
      </c>
      <c r="X288" s="295">
        <f>SUMIFS('7.  Persistence Report'!Z$27:Z$500,'7.  Persistence Report'!$D$27:$D$500,$B288,'7.  Persistence Report'!$J$27:$J$500,"Current year savings",'7.  Persistence Report'!$H$27:$H$500,"2016")</f>
        <v>1659</v>
      </c>
      <c r="Y288" s="410">
        <v>1</v>
      </c>
      <c r="Z288" s="410"/>
      <c r="AA288" s="410"/>
      <c r="AB288" s="410"/>
      <c r="AC288" s="410"/>
      <c r="AD288" s="410"/>
      <c r="AE288" s="410"/>
      <c r="AF288" s="410"/>
      <c r="AG288" s="410"/>
      <c r="AH288" s="410"/>
      <c r="AI288" s="410"/>
      <c r="AJ288" s="410"/>
      <c r="AK288" s="410"/>
      <c r="AL288" s="410"/>
      <c r="AM288" s="296">
        <f>SUM(Y288:AL288)</f>
        <v>1</v>
      </c>
    </row>
    <row r="289" spans="1:39" ht="15.5" outlineLevel="1">
      <c r="B289" s="294" t="s">
        <v>289</v>
      </c>
      <c r="C289" s="291" t="s">
        <v>163</v>
      </c>
      <c r="D289" s="295">
        <f>SUMIFS('7.  Persistence Report'!AV$27:AV$500,'7.  Persistence Report'!$D$27:$D$500,$B288,'7.  Persistence Report'!$J$27:$J$500,"Adjustment",'7.  Persistence Report'!$H$27:$H$500,"2016")</f>
        <v>3013527</v>
      </c>
      <c r="E289" s="295">
        <f>SUMIFS('7.  Persistence Report'!AW$27:AW$500,'7.  Persistence Report'!$D$27:$D$500,$B288,'7.  Persistence Report'!$J$27:$J$500,"Adjustment",'7.  Persistence Report'!$H$27:$H$500,"2016")</f>
        <v>3013527</v>
      </c>
      <c r="F289" s="295">
        <f>SUMIFS('7.  Persistence Report'!AX$27:AX$500,'7.  Persistence Report'!$D$27:$D$500,$B288,'7.  Persistence Report'!$J$27:$J$500,"Adjustment",'7.  Persistence Report'!$H$27:$H$500,"2016")</f>
        <v>3013527</v>
      </c>
      <c r="G289" s="295">
        <f>SUMIFS('7.  Persistence Report'!AY$27:AY$500,'7.  Persistence Report'!$D$27:$D$500,$B288,'7.  Persistence Report'!$J$27:$J$500,"Adjustment",'7.  Persistence Report'!$H$27:$H$500,"2016")</f>
        <v>3013527</v>
      </c>
      <c r="H289" s="295">
        <f>SUMIFS('7.  Persistence Report'!AZ$27:AZ$500,'7.  Persistence Report'!$D$27:$D$500,$B288,'7.  Persistence Report'!$J$27:$J$500,"Adjustment",'7.  Persistence Report'!$H$27:$H$500,"2016")</f>
        <v>3013527</v>
      </c>
      <c r="I289" s="295">
        <f>SUMIFS('7.  Persistence Report'!BA$27:BA$500,'7.  Persistence Report'!$D$27:$D$500,$B288,'7.  Persistence Report'!$J$27:$J$500,"Adjustment",'7.  Persistence Report'!$H$27:$H$500,"2016")</f>
        <v>3013527</v>
      </c>
      <c r="J289" s="295">
        <f>SUMIFS('7.  Persistence Report'!BB$27:BB$500,'7.  Persistence Report'!$D$27:$D$500,$B288,'7.  Persistence Report'!$J$27:$J$500,"Adjustment",'7.  Persistence Report'!$H$27:$H$500,"2016")</f>
        <v>3013527</v>
      </c>
      <c r="K289" s="295">
        <f>SUMIFS('7.  Persistence Report'!BC$27:BC$500,'7.  Persistence Report'!$D$27:$D$500,$B288,'7.  Persistence Report'!$J$27:$J$500,"Adjustment",'7.  Persistence Report'!$H$27:$H$500,"2016")</f>
        <v>3012980</v>
      </c>
      <c r="L289" s="295">
        <f>SUMIFS('7.  Persistence Report'!BD$27:BD$500,'7.  Persistence Report'!$D$27:$D$500,$B288,'7.  Persistence Report'!$J$27:$J$500,"Adjustment",'7.  Persistence Report'!$H$27:$H$500,"2016")</f>
        <v>3012980</v>
      </c>
      <c r="M289" s="295">
        <f>SUMIFS('7.  Persistence Report'!BE$27:BE$500,'7.  Persistence Report'!$D$27:$D$500,$B288,'7.  Persistence Report'!$J$27:$J$500,"Adjustment",'7.  Persistence Report'!$H$27:$H$500,"2016")</f>
        <v>3016579</v>
      </c>
      <c r="N289" s="291"/>
      <c r="O289" s="295">
        <f>SUMIFS('7.  Persistence Report'!Q$27:Q$500,'7.  Persistence Report'!$D$27:$D$500,$B288,'7.  Persistence Report'!$J$27:$J$500,"Adjustment",'7.  Persistence Report'!$H$27:$H$500,"2016")</f>
        <v>191</v>
      </c>
      <c r="P289" s="295">
        <f>SUMIFS('7.  Persistence Report'!R$27:R$500,'7.  Persistence Report'!$D$27:$D$500,$B288,'7.  Persistence Report'!$J$27:$J$500,"Adjustment",'7.  Persistence Report'!$H$27:$H$500,"2016")</f>
        <v>191</v>
      </c>
      <c r="Q289" s="295">
        <f>SUMIFS('7.  Persistence Report'!S$27:S$500,'7.  Persistence Report'!$D$27:$D$500,$B288,'7.  Persistence Report'!$J$27:$J$500,"Adjustment",'7.  Persistence Report'!$H$27:$H$500,"2016")</f>
        <v>191</v>
      </c>
      <c r="R289" s="295">
        <f>SUMIFS('7.  Persistence Report'!T$27:T$500,'7.  Persistence Report'!$D$27:$D$500,$B288,'7.  Persistence Report'!$J$27:$J$500,"Adjustment",'7.  Persistence Report'!$H$27:$H$500,"2016")</f>
        <v>191</v>
      </c>
      <c r="S289" s="295">
        <f>SUMIFS('7.  Persistence Report'!U$27:U$500,'7.  Persistence Report'!$D$27:$D$500,$B288,'7.  Persistence Report'!$J$27:$J$500,"Adjustment",'7.  Persistence Report'!$H$27:$H$500,"2016")</f>
        <v>191</v>
      </c>
      <c r="T289" s="295">
        <f>SUMIFS('7.  Persistence Report'!V$27:V$500,'7.  Persistence Report'!$D$27:$D$500,$B288,'7.  Persistence Report'!$J$27:$J$500,"Adjustment",'7.  Persistence Report'!$H$27:$H$500,"2016")</f>
        <v>191</v>
      </c>
      <c r="U289" s="295">
        <f>SUMIFS('7.  Persistence Report'!W$27:W$500,'7.  Persistence Report'!$D$27:$D$500,$B288,'7.  Persistence Report'!$J$27:$J$500,"Adjustment",'7.  Persistence Report'!$H$27:$H$500,"2016")</f>
        <v>191</v>
      </c>
      <c r="V289" s="295">
        <f>SUMIFS('7.  Persistence Report'!X$27:X$500,'7.  Persistence Report'!$D$27:$D$500,$B288,'7.  Persistence Report'!$J$27:$J$500,"Adjustment",'7.  Persistence Report'!$H$27:$H$500,"2016")</f>
        <v>191</v>
      </c>
      <c r="W289" s="295">
        <f>SUMIFS('7.  Persistence Report'!Y$27:Y$500,'7.  Persistence Report'!$D$27:$D$500,$B288,'7.  Persistence Report'!$J$27:$J$500,"Adjustment",'7.  Persistence Report'!$H$27:$H$500,"2016")</f>
        <v>191</v>
      </c>
      <c r="X289" s="295">
        <f>SUMIFS('7.  Persistence Report'!Z$27:Z$500,'7.  Persistence Report'!$D$27:$D$500,$B288,'7.  Persistence Report'!$J$27:$J$500,"Adjustment",'7.  Persistence Report'!$H$27:$H$500,"2016")</f>
        <v>192</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1" outlineLevel="1">
      <c r="A291" s="522">
        <v>22</v>
      </c>
      <c r="B291" s="520" t="s">
        <v>114</v>
      </c>
      <c r="C291" s="291" t="s">
        <v>25</v>
      </c>
      <c r="D291" s="295">
        <f>SUMIFS('7.  Persistence Report'!AV$27:AV$500,'7.  Persistence Report'!$D$27:$D$500,$B291,'7.  Persistence Report'!$J$27:$J$500,"Current year savings",'7.  Persistence Report'!$H$27:$H$500,"2016")</f>
        <v>4899966</v>
      </c>
      <c r="E291" s="295">
        <f>SUMIFS('7.  Persistence Report'!AW$27:AW$500,'7.  Persistence Report'!$D$27:$D$500,$B291,'7.  Persistence Report'!$J$27:$J$500,"Current year savings",'7.  Persistence Report'!$H$27:$H$500,"2016")</f>
        <v>4899966</v>
      </c>
      <c r="F291" s="295">
        <f>SUMIFS('7.  Persistence Report'!AX$27:AX$500,'7.  Persistence Report'!$D$27:$D$500,$B291,'7.  Persistence Report'!$J$27:$J$500,"Current year savings",'7.  Persistence Report'!$H$27:$H$500,"2016")</f>
        <v>4899966</v>
      </c>
      <c r="G291" s="295">
        <f>SUMIFS('7.  Persistence Report'!AY$27:AY$500,'7.  Persistence Report'!$D$27:$D$500,$B291,'7.  Persistence Report'!$J$27:$J$500,"Current year savings",'7.  Persistence Report'!$H$27:$H$500,"2016")</f>
        <v>4899966</v>
      </c>
      <c r="H291" s="295">
        <f>SUMIFS('7.  Persistence Report'!AZ$27:AZ$500,'7.  Persistence Report'!$D$27:$D$500,$B291,'7.  Persistence Report'!$J$27:$J$500,"Current year savings",'7.  Persistence Report'!$H$27:$H$500,"2016")</f>
        <v>4899966</v>
      </c>
      <c r="I291" s="295">
        <f>SUMIFS('7.  Persistence Report'!BA$27:BA$500,'7.  Persistence Report'!$D$27:$D$500,$B291,'7.  Persistence Report'!$J$27:$J$500,"Current year savings",'7.  Persistence Report'!$H$27:$H$500,"2016")</f>
        <v>4899966</v>
      </c>
      <c r="J291" s="295">
        <f>SUMIFS('7.  Persistence Report'!BB$27:BB$500,'7.  Persistence Report'!$D$27:$D$500,$B291,'7.  Persistence Report'!$J$27:$J$500,"Current year savings",'7.  Persistence Report'!$H$27:$H$500,"2016")</f>
        <v>4899966</v>
      </c>
      <c r="K291" s="295">
        <f>SUMIFS('7.  Persistence Report'!BC$27:BC$500,'7.  Persistence Report'!$D$27:$D$500,$B291,'7.  Persistence Report'!$J$27:$J$500,"Current year savings",'7.  Persistence Report'!$H$27:$H$500,"2016")</f>
        <v>4899966</v>
      </c>
      <c r="L291" s="295">
        <f>SUMIFS('7.  Persistence Report'!BD$27:BD$500,'7.  Persistence Report'!$D$27:$D$500,$B291,'7.  Persistence Report'!$J$27:$J$500,"Current year savings",'7.  Persistence Report'!$H$27:$H$500,"2016")</f>
        <v>4899966</v>
      </c>
      <c r="M291" s="295">
        <f>SUMIFS('7.  Persistence Report'!BE$27:BE$500,'7.  Persistence Report'!$D$27:$D$500,$B291,'7.  Persistence Report'!$J$27:$J$500,"Current year savings",'7.  Persistence Report'!$H$27:$H$500,"2016")</f>
        <v>4899966</v>
      </c>
      <c r="N291" s="291"/>
      <c r="O291" s="295">
        <f>SUMIFS('7.  Persistence Report'!Q$27:Q$500,'7.  Persistence Report'!$D$27:$D$500,$B291,'7.  Persistence Report'!$J$27:$J$500,"Current year savings",'7.  Persistence Report'!$H$27:$H$500,"2016")</f>
        <v>1424</v>
      </c>
      <c r="P291" s="295">
        <f>SUMIFS('7.  Persistence Report'!R$27:R$500,'7.  Persistence Report'!$D$27:$D$500,$B291,'7.  Persistence Report'!$J$27:$J$500,"Current year savings",'7.  Persistence Report'!$H$27:$H$500,"2016")</f>
        <v>1424</v>
      </c>
      <c r="Q291" s="295">
        <f>SUMIFS('7.  Persistence Report'!S$27:S$500,'7.  Persistence Report'!$D$27:$D$500,$B291,'7.  Persistence Report'!$J$27:$J$500,"Current year savings",'7.  Persistence Report'!$H$27:$H$500,"2016")</f>
        <v>1424</v>
      </c>
      <c r="R291" s="295">
        <f>SUMIFS('7.  Persistence Report'!T$27:T$500,'7.  Persistence Report'!$D$27:$D$500,$B291,'7.  Persistence Report'!$J$27:$J$500,"Current year savings",'7.  Persistence Report'!$H$27:$H$500,"2016")</f>
        <v>1424</v>
      </c>
      <c r="S291" s="295">
        <f>SUMIFS('7.  Persistence Report'!U$27:U$500,'7.  Persistence Report'!$D$27:$D$500,$B291,'7.  Persistence Report'!$J$27:$J$500,"Current year savings",'7.  Persistence Report'!$H$27:$H$500,"2016")</f>
        <v>1424</v>
      </c>
      <c r="T291" s="295">
        <f>SUMIFS('7.  Persistence Report'!V$27:V$500,'7.  Persistence Report'!$D$27:$D$500,$B291,'7.  Persistence Report'!$J$27:$J$500,"Current year savings",'7.  Persistence Report'!$H$27:$H$500,"2016")</f>
        <v>1424</v>
      </c>
      <c r="U291" s="295">
        <f>SUMIFS('7.  Persistence Report'!W$27:W$500,'7.  Persistence Report'!$D$27:$D$500,$B291,'7.  Persistence Report'!$J$27:$J$500,"Current year savings",'7.  Persistence Report'!$H$27:$H$500,"2016")</f>
        <v>1424</v>
      </c>
      <c r="V291" s="295">
        <f>SUMIFS('7.  Persistence Report'!X$27:X$500,'7.  Persistence Report'!$D$27:$D$500,$B291,'7.  Persistence Report'!$J$27:$J$500,"Current year savings",'7.  Persistence Report'!$H$27:$H$500,"2016")</f>
        <v>1424</v>
      </c>
      <c r="W291" s="295">
        <f>SUMIFS('7.  Persistence Report'!Y$27:Y$500,'7.  Persistence Report'!$D$27:$D$500,$B291,'7.  Persistence Report'!$J$27:$J$500,"Current year savings",'7.  Persistence Report'!$H$27:$H$500,"2016")</f>
        <v>1424</v>
      </c>
      <c r="X291" s="295">
        <f>SUMIFS('7.  Persistence Report'!Z$27:Z$500,'7.  Persistence Report'!$D$27:$D$500,$B291,'7.  Persistence Report'!$J$27:$J$500,"Current year savings",'7.  Persistence Report'!$H$27:$H$500,"2016")</f>
        <v>1424</v>
      </c>
      <c r="Y291" s="410">
        <v>1</v>
      </c>
      <c r="Z291" s="410"/>
      <c r="AA291" s="410"/>
      <c r="AB291" s="410"/>
      <c r="AC291" s="410"/>
      <c r="AD291" s="410"/>
      <c r="AE291" s="410"/>
      <c r="AF291" s="410"/>
      <c r="AG291" s="410"/>
      <c r="AH291" s="410"/>
      <c r="AI291" s="410"/>
      <c r="AJ291" s="410"/>
      <c r="AK291" s="410"/>
      <c r="AL291" s="410"/>
      <c r="AM291" s="296">
        <f>SUM(Y291:AL291)</f>
        <v>1</v>
      </c>
    </row>
    <row r="292" spans="1:39" ht="15.5" outlineLevel="1">
      <c r="B292" s="294" t="s">
        <v>289</v>
      </c>
      <c r="C292" s="291" t="s">
        <v>163</v>
      </c>
      <c r="D292" s="295">
        <f>SUMIFS('7.  Persistence Report'!AV$27:AV$500,'7.  Persistence Report'!$D$27:$D$500,$B291,'7.  Persistence Report'!$J$27:$J$500,"Adjustment",'7.  Persistence Report'!$H$27:$H$500,"2016")</f>
        <v>54937.467666706303</v>
      </c>
      <c r="E292" s="295">
        <f>SUMIFS('7.  Persistence Report'!AW$27:AW$500,'7.  Persistence Report'!$D$27:$D$500,$B291,'7.  Persistence Report'!$J$27:$J$500,"Adjustment",'7.  Persistence Report'!$H$27:$H$500,"2016")</f>
        <v>54937.467666706303</v>
      </c>
      <c r="F292" s="295">
        <f>SUMIFS('7.  Persistence Report'!AX$27:AX$500,'7.  Persistence Report'!$D$27:$D$500,$B291,'7.  Persistence Report'!$J$27:$J$500,"Adjustment",'7.  Persistence Report'!$H$27:$H$500,"2016")</f>
        <v>54937.467666706303</v>
      </c>
      <c r="G292" s="295">
        <f>SUMIFS('7.  Persistence Report'!AY$27:AY$500,'7.  Persistence Report'!$D$27:$D$500,$B291,'7.  Persistence Report'!$J$27:$J$500,"Adjustment",'7.  Persistence Report'!$H$27:$H$500,"2016")</f>
        <v>54937.467666706303</v>
      </c>
      <c r="H292" s="295">
        <f>SUMIFS('7.  Persistence Report'!AZ$27:AZ$500,'7.  Persistence Report'!$D$27:$D$500,$B291,'7.  Persistence Report'!$J$27:$J$500,"Adjustment",'7.  Persistence Report'!$H$27:$H$500,"2016")</f>
        <v>52333</v>
      </c>
      <c r="I292" s="295">
        <f>SUMIFS('7.  Persistence Report'!BA$27:BA$500,'7.  Persistence Report'!$D$27:$D$500,$B291,'7.  Persistence Report'!$J$27:$J$500,"Adjustment",'7.  Persistence Report'!$H$27:$H$500,"2016")</f>
        <v>52333</v>
      </c>
      <c r="J292" s="295">
        <f>SUMIFS('7.  Persistence Report'!BB$27:BB$500,'7.  Persistence Report'!$D$27:$D$500,$B291,'7.  Persistence Report'!$J$27:$J$500,"Adjustment",'7.  Persistence Report'!$H$27:$H$500,"2016")</f>
        <v>52333</v>
      </c>
      <c r="K292" s="295">
        <f>SUMIFS('7.  Persistence Report'!BC$27:BC$500,'7.  Persistence Report'!$D$27:$D$500,$B291,'7.  Persistence Report'!$J$27:$J$500,"Adjustment",'7.  Persistence Report'!$H$27:$H$500,"2016")</f>
        <v>52333</v>
      </c>
      <c r="L292" s="295">
        <f>SUMIFS('7.  Persistence Report'!BD$27:BD$500,'7.  Persistence Report'!$D$27:$D$500,$B291,'7.  Persistence Report'!$J$27:$J$500,"Adjustment",'7.  Persistence Report'!$H$27:$H$500,"2016")</f>
        <v>52333</v>
      </c>
      <c r="M292" s="295">
        <f>SUMIFS('7.  Persistence Report'!BE$27:BE$500,'7.  Persistence Report'!$D$27:$D$500,$B291,'7.  Persistence Report'!$J$27:$J$500,"Adjustment",'7.  Persistence Report'!$H$27:$H$500,"2016")</f>
        <v>52333</v>
      </c>
      <c r="N292" s="291"/>
      <c r="O292" s="295">
        <f>SUMIFS('7.  Persistence Report'!Q$27:Q$500,'7.  Persistence Report'!$D$27:$D$500,$B291,'7.  Persistence Report'!$J$27:$J$500,"Adjustment",'7.  Persistence Report'!$H$27:$H$500,"2016")</f>
        <v>15</v>
      </c>
      <c r="P292" s="295">
        <f>SUMIFS('7.  Persistence Report'!R$27:R$500,'7.  Persistence Report'!$D$27:$D$500,$B291,'7.  Persistence Report'!$J$27:$J$500,"Adjustment",'7.  Persistence Report'!$H$27:$H$500,"2016")</f>
        <v>15</v>
      </c>
      <c r="Q292" s="295">
        <f>SUMIFS('7.  Persistence Report'!S$27:S$500,'7.  Persistence Report'!$D$27:$D$500,$B291,'7.  Persistence Report'!$J$27:$J$500,"Adjustment",'7.  Persistence Report'!$H$27:$H$500,"2016")</f>
        <v>15</v>
      </c>
      <c r="R292" s="295">
        <f>SUMIFS('7.  Persistence Report'!T$27:T$500,'7.  Persistence Report'!$D$27:$D$500,$B291,'7.  Persistence Report'!$J$27:$J$500,"Adjustment",'7.  Persistence Report'!$H$27:$H$500,"2016")</f>
        <v>15</v>
      </c>
      <c r="S292" s="295">
        <f>SUMIFS('7.  Persistence Report'!U$27:U$500,'7.  Persistence Report'!$D$27:$D$500,$B291,'7.  Persistence Report'!$J$27:$J$500,"Adjustment",'7.  Persistence Report'!$H$27:$H$500,"2016")</f>
        <v>15</v>
      </c>
      <c r="T292" s="295">
        <f>SUMIFS('7.  Persistence Report'!V$27:V$500,'7.  Persistence Report'!$D$27:$D$500,$B291,'7.  Persistence Report'!$J$27:$J$500,"Adjustment",'7.  Persistence Report'!$H$27:$H$500,"2016")</f>
        <v>15</v>
      </c>
      <c r="U292" s="295">
        <f>SUMIFS('7.  Persistence Report'!W$27:W$500,'7.  Persistence Report'!$D$27:$D$500,$B291,'7.  Persistence Report'!$J$27:$J$500,"Adjustment",'7.  Persistence Report'!$H$27:$H$500,"2016")</f>
        <v>15</v>
      </c>
      <c r="V292" s="295">
        <f>SUMIFS('7.  Persistence Report'!X$27:X$500,'7.  Persistence Report'!$D$27:$D$500,$B291,'7.  Persistence Report'!$J$27:$J$500,"Adjustment",'7.  Persistence Report'!$H$27:$H$500,"2016")</f>
        <v>15</v>
      </c>
      <c r="W292" s="295">
        <f>SUMIFS('7.  Persistence Report'!Y$27:Y$500,'7.  Persistence Report'!$D$27:$D$500,$B291,'7.  Persistence Report'!$J$27:$J$500,"Adjustment",'7.  Persistence Report'!$H$27:$H$500,"2016")</f>
        <v>15</v>
      </c>
      <c r="X292" s="295">
        <f>SUMIFS('7.  Persistence Report'!Z$27:Z$500,'7.  Persistence Report'!$D$27:$D$500,$B291,'7.  Persistence Report'!$J$27:$J$500,"Adjustment",'7.  Persistence Report'!$H$27:$H$500,"2016")</f>
        <v>15</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15.5" outlineLevel="1">
      <c r="A294" s="522">
        <v>23</v>
      </c>
      <c r="B294" s="520" t="s">
        <v>115</v>
      </c>
      <c r="C294" s="291" t="s">
        <v>25</v>
      </c>
      <c r="D294" s="295">
        <f>SUMIFS('7.  Persistence Report'!AV$27:AV$500,'7.  Persistence Report'!$D$27:$D$500,$B294,'7.  Persistence Report'!$J$27:$J$500,"Current year savings",'7.  Persistence Report'!$H$27:$H$500,"2016")</f>
        <v>0</v>
      </c>
      <c r="E294" s="295">
        <f>SUMIFS('7.  Persistence Report'!AW$27:AW$500,'7.  Persistence Report'!$D$27:$D$500,$B294,'7.  Persistence Report'!$J$27:$J$500,"Current year savings",'7.  Persistence Report'!$H$27:$H$500,"2016")</f>
        <v>0</v>
      </c>
      <c r="F294" s="295">
        <f>SUMIFS('7.  Persistence Report'!AX$27:AX$500,'7.  Persistence Report'!$D$27:$D$500,$B294,'7.  Persistence Report'!$J$27:$J$500,"Current year savings",'7.  Persistence Report'!$H$27:$H$500,"2016")</f>
        <v>0</v>
      </c>
      <c r="G294" s="295">
        <f>SUMIFS('7.  Persistence Report'!AY$27:AY$500,'7.  Persistence Report'!$D$27:$D$500,$B294,'7.  Persistence Report'!$J$27:$J$500,"Current year savings",'7.  Persistence Report'!$H$27:$H$500,"2016")</f>
        <v>0</v>
      </c>
      <c r="H294" s="295">
        <f>SUMIFS('7.  Persistence Report'!AZ$27:AZ$500,'7.  Persistence Report'!$D$27:$D$500,$B294,'7.  Persistence Report'!$J$27:$J$500,"Current year savings",'7.  Persistence Report'!$H$27:$H$500,"2016")</f>
        <v>0</v>
      </c>
      <c r="I294" s="295">
        <f>SUMIFS('7.  Persistence Report'!BA$27:BA$500,'7.  Persistence Report'!$D$27:$D$500,$B294,'7.  Persistence Report'!$J$27:$J$500,"Current year savings",'7.  Persistence Report'!$H$27:$H$500,"2016")</f>
        <v>0</v>
      </c>
      <c r="J294" s="295">
        <f>SUMIFS('7.  Persistence Report'!BB$27:BB$500,'7.  Persistence Report'!$D$27:$D$500,$B294,'7.  Persistence Report'!$J$27:$J$500,"Current year savings",'7.  Persistence Report'!$H$27:$H$500,"2016")</f>
        <v>0</v>
      </c>
      <c r="K294" s="295">
        <f>SUMIFS('7.  Persistence Report'!BC$27:BC$500,'7.  Persistence Report'!$D$27:$D$500,$B294,'7.  Persistence Report'!$J$27:$J$500,"Current year savings",'7.  Persistence Report'!$H$27:$H$500,"2016")</f>
        <v>0</v>
      </c>
      <c r="L294" s="295">
        <f>SUMIFS('7.  Persistence Report'!BD$27:BD$500,'7.  Persistence Report'!$D$27:$D$500,$B294,'7.  Persistence Report'!$J$27:$J$500,"Current year savings",'7.  Persistence Report'!$H$27:$H$500,"2016")</f>
        <v>0</v>
      </c>
      <c r="M294" s="295">
        <f>SUMIFS('7.  Persistence Report'!BE$27:BE$500,'7.  Persistence Report'!$D$27:$D$500,$B294,'7.  Persistence Report'!$J$27:$J$500,"Current year savings",'7.  Persistence Report'!$H$27:$H$500,"2016")</f>
        <v>0</v>
      </c>
      <c r="N294" s="291"/>
      <c r="O294" s="295">
        <f>SUMIFS('7.  Persistence Report'!Q$27:Q$500,'7.  Persistence Report'!$D$27:$D$500,$B294,'7.  Persistence Report'!$J$27:$J$500,"Current year savings",'7.  Persistence Report'!$H$27:$H$500,"2016")</f>
        <v>0</v>
      </c>
      <c r="P294" s="295">
        <f>SUMIFS('7.  Persistence Report'!R$27:R$500,'7.  Persistence Report'!$D$27:$D$500,$B294,'7.  Persistence Report'!$J$27:$J$500,"Current year savings",'7.  Persistence Report'!$H$27:$H$500,"2016")</f>
        <v>0</v>
      </c>
      <c r="Q294" s="295">
        <f>SUMIFS('7.  Persistence Report'!S$27:S$500,'7.  Persistence Report'!$D$27:$D$500,$B294,'7.  Persistence Report'!$J$27:$J$500,"Current year savings",'7.  Persistence Report'!$H$27:$H$500,"2016")</f>
        <v>0</v>
      </c>
      <c r="R294" s="295">
        <f>SUMIFS('7.  Persistence Report'!T$27:T$500,'7.  Persistence Report'!$D$27:$D$500,$B294,'7.  Persistence Report'!$J$27:$J$500,"Current year savings",'7.  Persistence Report'!$H$27:$H$500,"2016")</f>
        <v>0</v>
      </c>
      <c r="S294" s="295">
        <f>SUMIFS('7.  Persistence Report'!U$27:U$500,'7.  Persistence Report'!$D$27:$D$500,$B294,'7.  Persistence Report'!$J$27:$J$500,"Current year savings",'7.  Persistence Report'!$H$27:$H$500,"2016")</f>
        <v>0</v>
      </c>
      <c r="T294" s="295">
        <f>SUMIFS('7.  Persistence Report'!V$27:V$500,'7.  Persistence Report'!$D$27:$D$500,$B294,'7.  Persistence Report'!$J$27:$J$500,"Current year savings",'7.  Persistence Report'!$H$27:$H$500,"2016")</f>
        <v>0</v>
      </c>
      <c r="U294" s="295">
        <f>SUMIFS('7.  Persistence Report'!W$27:W$500,'7.  Persistence Report'!$D$27:$D$500,$B294,'7.  Persistence Report'!$J$27:$J$500,"Current year savings",'7.  Persistence Report'!$H$27:$H$500,"2016")</f>
        <v>0</v>
      </c>
      <c r="V294" s="295">
        <f>SUMIFS('7.  Persistence Report'!X$27:X$500,'7.  Persistence Report'!$D$27:$D$500,$B294,'7.  Persistence Report'!$J$27:$J$500,"Current year savings",'7.  Persistence Report'!$H$27:$H$500,"2016")</f>
        <v>0</v>
      </c>
      <c r="W294" s="295">
        <f>SUMIFS('7.  Persistence Report'!Y$27:Y$500,'7.  Persistence Report'!$D$27:$D$500,$B294,'7.  Persistence Report'!$J$27:$J$500,"Current year savings",'7.  Persistence Report'!$H$27:$H$500,"2016")</f>
        <v>0</v>
      </c>
      <c r="X294" s="295">
        <f>SUMIFS('7.  Persistence Report'!Z$27:Z$500,'7.  Persistence Report'!$D$27:$D$500,$B294,'7.  Persistence Report'!$J$27:$J$500,"Current year savings",'7.  Persistence Report'!$H$27:$H$500,"2016")</f>
        <v>0</v>
      </c>
      <c r="Y294" s="410">
        <v>1</v>
      </c>
      <c r="Z294" s="410"/>
      <c r="AA294" s="410"/>
      <c r="AB294" s="410"/>
      <c r="AC294" s="410"/>
      <c r="AD294" s="410"/>
      <c r="AE294" s="410"/>
      <c r="AF294" s="410"/>
      <c r="AG294" s="410"/>
      <c r="AH294" s="410"/>
      <c r="AI294" s="410"/>
      <c r="AJ294" s="410"/>
      <c r="AK294" s="410"/>
      <c r="AL294" s="410"/>
      <c r="AM294" s="296">
        <f>SUM(Y294:AL294)</f>
        <v>1</v>
      </c>
    </row>
    <row r="295" spans="1:39" ht="15.5" outlineLevel="1">
      <c r="B295" s="294" t="s">
        <v>289</v>
      </c>
      <c r="C295" s="291" t="s">
        <v>163</v>
      </c>
      <c r="D295" s="295">
        <f>SUMIFS('7.  Persistence Report'!AV$27:AV$500,'7.  Persistence Report'!$D$27:$D$500,$B294,'7.  Persistence Report'!$J$27:$J$500,"Adjustment",'7.  Persistence Report'!$H$27:$H$500,"2016")</f>
        <v>0</v>
      </c>
      <c r="E295" s="295">
        <f>SUMIFS('7.  Persistence Report'!AW$27:AW$500,'7.  Persistence Report'!$D$27:$D$500,$B294,'7.  Persistence Report'!$J$27:$J$500,"Adjustment",'7.  Persistence Report'!$H$27:$H$500,"2016")</f>
        <v>0</v>
      </c>
      <c r="F295" s="295">
        <f>SUMIFS('7.  Persistence Report'!AX$27:AX$500,'7.  Persistence Report'!$D$27:$D$500,$B294,'7.  Persistence Report'!$J$27:$J$500,"Adjustment",'7.  Persistence Report'!$H$27:$H$500,"2016")</f>
        <v>0</v>
      </c>
      <c r="G295" s="295">
        <f>SUMIFS('7.  Persistence Report'!AY$27:AY$500,'7.  Persistence Report'!$D$27:$D$500,$B294,'7.  Persistence Report'!$J$27:$J$500,"Adjustment",'7.  Persistence Report'!$H$27:$H$500,"2016")</f>
        <v>0</v>
      </c>
      <c r="H295" s="295">
        <f>SUMIFS('7.  Persistence Report'!AZ$27:AZ$500,'7.  Persistence Report'!$D$27:$D$500,$B294,'7.  Persistence Report'!$J$27:$J$500,"Adjustment",'7.  Persistence Report'!$H$27:$H$500,"2016")</f>
        <v>0</v>
      </c>
      <c r="I295" s="295">
        <f>SUMIFS('7.  Persistence Report'!BA$27:BA$500,'7.  Persistence Report'!$D$27:$D$500,$B294,'7.  Persistence Report'!$J$27:$J$500,"Adjustment",'7.  Persistence Report'!$H$27:$H$500,"2016")</f>
        <v>0</v>
      </c>
      <c r="J295" s="295">
        <f>SUMIFS('7.  Persistence Report'!BB$27:BB$500,'7.  Persistence Report'!$D$27:$D$500,$B294,'7.  Persistence Report'!$J$27:$J$500,"Adjustment",'7.  Persistence Report'!$H$27:$H$500,"2016")</f>
        <v>0</v>
      </c>
      <c r="K295" s="295">
        <f>SUMIFS('7.  Persistence Report'!BC$27:BC$500,'7.  Persistence Report'!$D$27:$D$500,$B294,'7.  Persistence Report'!$J$27:$J$500,"Adjustment",'7.  Persistence Report'!$H$27:$H$500,"2016")</f>
        <v>0</v>
      </c>
      <c r="L295" s="295">
        <f>SUMIFS('7.  Persistence Report'!BD$27:BD$500,'7.  Persistence Report'!$D$27:$D$500,$B294,'7.  Persistence Report'!$J$27:$J$500,"Adjustment",'7.  Persistence Report'!$H$27:$H$500,"2016")</f>
        <v>0</v>
      </c>
      <c r="M295" s="295">
        <f>SUMIFS('7.  Persistence Report'!BE$27:BE$500,'7.  Persistence Report'!$D$27:$D$500,$B294,'7.  Persistence Report'!$J$27:$J$500,"Adjustment",'7.  Persistence Report'!$H$27:$H$500,"2016")</f>
        <v>0</v>
      </c>
      <c r="N295" s="291"/>
      <c r="O295" s="295">
        <f>SUMIFS('7.  Persistence Report'!Q$27:Q$500,'7.  Persistence Report'!$D$27:$D$500,$B294,'7.  Persistence Report'!$J$27:$J$500,"Adjustment",'7.  Persistence Report'!$H$27:$H$500,"2016")</f>
        <v>0</v>
      </c>
      <c r="P295" s="295">
        <f>SUMIFS('7.  Persistence Report'!R$27:R$500,'7.  Persistence Report'!$D$27:$D$500,$B294,'7.  Persistence Report'!$J$27:$J$500,"Adjustment",'7.  Persistence Report'!$H$27:$H$500,"2016")</f>
        <v>0</v>
      </c>
      <c r="Q295" s="295">
        <f>SUMIFS('7.  Persistence Report'!S$27:S$500,'7.  Persistence Report'!$D$27:$D$500,$B294,'7.  Persistence Report'!$J$27:$J$500,"Adjustment",'7.  Persistence Report'!$H$27:$H$500,"2016")</f>
        <v>0</v>
      </c>
      <c r="R295" s="295">
        <f>SUMIFS('7.  Persistence Report'!T$27:T$500,'7.  Persistence Report'!$D$27:$D$500,$B294,'7.  Persistence Report'!$J$27:$J$500,"Adjustment",'7.  Persistence Report'!$H$27:$H$500,"2016")</f>
        <v>0</v>
      </c>
      <c r="S295" s="295">
        <f>SUMIFS('7.  Persistence Report'!U$27:U$500,'7.  Persistence Report'!$D$27:$D$500,$B294,'7.  Persistence Report'!$J$27:$J$500,"Adjustment",'7.  Persistence Report'!$H$27:$H$500,"2016")</f>
        <v>0</v>
      </c>
      <c r="T295" s="295">
        <f>SUMIFS('7.  Persistence Report'!V$27:V$500,'7.  Persistence Report'!$D$27:$D$500,$B294,'7.  Persistence Report'!$J$27:$J$500,"Adjustment",'7.  Persistence Report'!$H$27:$H$500,"2016")</f>
        <v>0</v>
      </c>
      <c r="U295" s="295">
        <f>SUMIFS('7.  Persistence Report'!W$27:W$500,'7.  Persistence Report'!$D$27:$D$500,$B294,'7.  Persistence Report'!$J$27:$J$500,"Adjustment",'7.  Persistence Report'!$H$27:$H$500,"2016")</f>
        <v>0</v>
      </c>
      <c r="V295" s="295">
        <f>SUMIFS('7.  Persistence Report'!X$27:X$500,'7.  Persistence Report'!$D$27:$D$500,$B294,'7.  Persistence Report'!$J$27:$J$500,"Adjustment",'7.  Persistence Report'!$H$27:$H$500,"2016")</f>
        <v>0</v>
      </c>
      <c r="W295" s="295">
        <f>SUMIFS('7.  Persistence Report'!Y$27:Y$500,'7.  Persistence Report'!$D$27:$D$500,$B294,'7.  Persistence Report'!$J$27:$J$500,"Adjustment",'7.  Persistence Report'!$H$27:$H$500,"2016")</f>
        <v>0</v>
      </c>
      <c r="X295" s="295">
        <f>SUMIFS('7.  Persistence Report'!Z$27:Z$500,'7.  Persistence Report'!$D$27:$D$500,$B294,'7.  Persistence Report'!$J$27:$J$500,"Adjustment",'7.  Persistence Report'!$H$27:$H$500,"2016")</f>
        <v>0</v>
      </c>
      <c r="Y295" s="411">
        <f>Y294</f>
        <v>1</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5" outlineLevel="1">
      <c r="A297" s="522">
        <v>24</v>
      </c>
      <c r="B297" s="520" t="s">
        <v>116</v>
      </c>
      <c r="C297" s="291" t="s">
        <v>25</v>
      </c>
      <c r="D297" s="295">
        <f>SUMIFS('7.  Persistence Report'!AV$27:AV$500,'7.  Persistence Report'!$D$27:$D$500,$B297,'7.  Persistence Report'!$J$27:$J$500,"Current year savings",'7.  Persistence Report'!$H$27:$H$500,"2016")</f>
        <v>0</v>
      </c>
      <c r="E297" s="295">
        <f>SUMIFS('7.  Persistence Report'!AW$27:AW$500,'7.  Persistence Report'!$D$27:$D$500,$B297,'7.  Persistence Report'!$J$27:$J$500,"Current year savings",'7.  Persistence Report'!$H$27:$H$500,"2016")</f>
        <v>0</v>
      </c>
      <c r="F297" s="295">
        <f>SUMIFS('7.  Persistence Report'!AX$27:AX$500,'7.  Persistence Report'!$D$27:$D$500,$B297,'7.  Persistence Report'!$J$27:$J$500,"Current year savings",'7.  Persistence Report'!$H$27:$H$500,"2016")</f>
        <v>0</v>
      </c>
      <c r="G297" s="295">
        <f>SUMIFS('7.  Persistence Report'!AY$27:AY$500,'7.  Persistence Report'!$D$27:$D$500,$B297,'7.  Persistence Report'!$J$27:$J$500,"Current year savings",'7.  Persistence Report'!$H$27:$H$500,"2016")</f>
        <v>0</v>
      </c>
      <c r="H297" s="295">
        <f>SUMIFS('7.  Persistence Report'!AZ$27:AZ$500,'7.  Persistence Report'!$D$27:$D$500,$B297,'7.  Persistence Report'!$J$27:$J$500,"Current year savings",'7.  Persistence Report'!$H$27:$H$500,"2016")</f>
        <v>0</v>
      </c>
      <c r="I297" s="295">
        <f>SUMIFS('7.  Persistence Report'!BA$27:BA$500,'7.  Persistence Report'!$D$27:$D$500,$B297,'7.  Persistence Report'!$J$27:$J$500,"Current year savings",'7.  Persistence Report'!$H$27:$H$500,"2016")</f>
        <v>0</v>
      </c>
      <c r="J297" s="295">
        <f>SUMIFS('7.  Persistence Report'!BB$27:BB$500,'7.  Persistence Report'!$D$27:$D$500,$B297,'7.  Persistence Report'!$J$27:$J$500,"Current year savings",'7.  Persistence Report'!$H$27:$H$500,"2016")</f>
        <v>0</v>
      </c>
      <c r="K297" s="295">
        <f>SUMIFS('7.  Persistence Report'!BC$27:BC$500,'7.  Persistence Report'!$D$27:$D$500,$B297,'7.  Persistence Report'!$J$27:$J$500,"Current year savings",'7.  Persistence Report'!$H$27:$H$500,"2016")</f>
        <v>0</v>
      </c>
      <c r="L297" s="295">
        <f>SUMIFS('7.  Persistence Report'!BD$27:BD$500,'7.  Persistence Report'!$D$27:$D$500,$B297,'7.  Persistence Report'!$J$27:$J$500,"Current year savings",'7.  Persistence Report'!$H$27:$H$500,"2016")</f>
        <v>0</v>
      </c>
      <c r="M297" s="295">
        <f>SUMIFS('7.  Persistence Report'!BE$27:BE$500,'7.  Persistence Report'!$D$27:$D$500,$B297,'7.  Persistence Report'!$J$27:$J$500,"Current year savings",'7.  Persistence Report'!$H$27:$H$500,"2016")</f>
        <v>0</v>
      </c>
      <c r="N297" s="291"/>
      <c r="O297" s="295">
        <f>SUMIFS('7.  Persistence Report'!Q$27:Q$500,'7.  Persistence Report'!$D$27:$D$500,$B297,'7.  Persistence Report'!$J$27:$J$500,"Current year savings",'7.  Persistence Report'!$H$27:$H$500,"2016")</f>
        <v>0</v>
      </c>
      <c r="P297" s="295">
        <f>SUMIFS('7.  Persistence Report'!R$27:R$500,'7.  Persistence Report'!$D$27:$D$500,$B297,'7.  Persistence Report'!$J$27:$J$500,"Current year savings",'7.  Persistence Report'!$H$27:$H$500,"2016")</f>
        <v>0</v>
      </c>
      <c r="Q297" s="295">
        <f>SUMIFS('7.  Persistence Report'!S$27:S$500,'7.  Persistence Report'!$D$27:$D$500,$B297,'7.  Persistence Report'!$J$27:$J$500,"Current year savings",'7.  Persistence Report'!$H$27:$H$500,"2016")</f>
        <v>0</v>
      </c>
      <c r="R297" s="295">
        <f>SUMIFS('7.  Persistence Report'!T$27:T$500,'7.  Persistence Report'!$D$27:$D$500,$B297,'7.  Persistence Report'!$J$27:$J$500,"Current year savings",'7.  Persistence Report'!$H$27:$H$500,"2016")</f>
        <v>0</v>
      </c>
      <c r="S297" s="295">
        <f>SUMIFS('7.  Persistence Report'!U$27:U$500,'7.  Persistence Report'!$D$27:$D$500,$B297,'7.  Persistence Report'!$J$27:$J$500,"Current year savings",'7.  Persistence Report'!$H$27:$H$500,"2016")</f>
        <v>0</v>
      </c>
      <c r="T297" s="295">
        <f>SUMIFS('7.  Persistence Report'!V$27:V$500,'7.  Persistence Report'!$D$27:$D$500,$B297,'7.  Persistence Report'!$J$27:$J$500,"Current year savings",'7.  Persistence Report'!$H$27:$H$500,"2016")</f>
        <v>0</v>
      </c>
      <c r="U297" s="295">
        <f>SUMIFS('7.  Persistence Report'!W$27:W$500,'7.  Persistence Report'!$D$27:$D$500,$B297,'7.  Persistence Report'!$J$27:$J$500,"Current year savings",'7.  Persistence Report'!$H$27:$H$500,"2016")</f>
        <v>0</v>
      </c>
      <c r="V297" s="295">
        <f>SUMIFS('7.  Persistence Report'!X$27:X$500,'7.  Persistence Report'!$D$27:$D$500,$B297,'7.  Persistence Report'!$J$27:$J$500,"Current year savings",'7.  Persistence Report'!$H$27:$H$500,"2016")</f>
        <v>0</v>
      </c>
      <c r="W297" s="295">
        <f>SUMIFS('7.  Persistence Report'!Y$27:Y$500,'7.  Persistence Report'!$D$27:$D$500,$B297,'7.  Persistence Report'!$J$27:$J$500,"Current year savings",'7.  Persistence Report'!$H$27:$H$500,"2016")</f>
        <v>0</v>
      </c>
      <c r="X297" s="295">
        <f>SUMIFS('7.  Persistence Report'!Z$27:Z$500,'7.  Persistence Report'!$D$27:$D$500,$B297,'7.  Persistence Report'!$J$27:$J$500,"Current year savings",'7.  Persistence Report'!$H$27:$H$500,"2016")</f>
        <v>0</v>
      </c>
      <c r="Y297" s="410">
        <v>1</v>
      </c>
      <c r="Z297" s="410"/>
      <c r="AA297" s="410"/>
      <c r="AB297" s="410"/>
      <c r="AC297" s="410"/>
      <c r="AD297" s="410"/>
      <c r="AE297" s="410"/>
      <c r="AF297" s="410"/>
      <c r="AG297" s="410"/>
      <c r="AH297" s="410"/>
      <c r="AI297" s="410"/>
      <c r="AJ297" s="410"/>
      <c r="AK297" s="410"/>
      <c r="AL297" s="410"/>
      <c r="AM297" s="296">
        <f>SUM(Y297:AL297)</f>
        <v>1</v>
      </c>
    </row>
    <row r="298" spans="1:39" ht="15.5" outlineLevel="1">
      <c r="B298" s="294" t="s">
        <v>289</v>
      </c>
      <c r="C298" s="291" t="s">
        <v>163</v>
      </c>
      <c r="D298" s="295">
        <f>SUMIFS('7.  Persistence Report'!AV$27:AV$500,'7.  Persistence Report'!$D$27:$D$500,$B297,'7.  Persistence Report'!$J$27:$J$500,"Adjustment",'7.  Persistence Report'!$H$27:$H$500,"2016")</f>
        <v>1255575.8284485959</v>
      </c>
      <c r="E298" s="295">
        <f>SUMIFS('7.  Persistence Report'!AW$27:AW$500,'7.  Persistence Report'!$D$27:$D$500,$B297,'7.  Persistence Report'!$J$27:$J$500,"Adjustment",'7.  Persistence Report'!$H$27:$H$500,"2016")</f>
        <v>1255575.8284485959</v>
      </c>
      <c r="F298" s="295">
        <f>SUMIFS('7.  Persistence Report'!AX$27:AX$500,'7.  Persistence Report'!$D$27:$D$500,$B297,'7.  Persistence Report'!$J$27:$J$500,"Adjustment",'7.  Persistence Report'!$H$27:$H$500,"2016")</f>
        <v>1255575.8284485959</v>
      </c>
      <c r="G298" s="295">
        <f>SUMIFS('7.  Persistence Report'!AY$27:AY$500,'7.  Persistence Report'!$D$27:$D$500,$B297,'7.  Persistence Report'!$J$27:$J$500,"Adjustment",'7.  Persistence Report'!$H$27:$H$500,"2016")</f>
        <v>1255575.8284485959</v>
      </c>
      <c r="H298" s="295">
        <f>SUMIFS('7.  Persistence Report'!AZ$27:AZ$500,'7.  Persistence Report'!$D$27:$D$500,$B297,'7.  Persistence Report'!$J$27:$J$500,"Adjustment",'7.  Persistence Report'!$H$27:$H$500,"2016")</f>
        <v>1258571</v>
      </c>
      <c r="I298" s="295">
        <f>SUMIFS('7.  Persistence Report'!BA$27:BA$500,'7.  Persistence Report'!$D$27:$D$500,$B297,'7.  Persistence Report'!$J$27:$J$500,"Adjustment",'7.  Persistence Report'!$H$27:$H$500,"2016")</f>
        <v>1256815</v>
      </c>
      <c r="J298" s="295">
        <f>SUMIFS('7.  Persistence Report'!BB$27:BB$500,'7.  Persistence Report'!$D$27:$D$500,$B297,'7.  Persistence Report'!$J$27:$J$500,"Adjustment",'7.  Persistence Report'!$H$27:$H$500,"2016")</f>
        <v>1256815</v>
      </c>
      <c r="K298" s="295">
        <f>SUMIFS('7.  Persistence Report'!BC$27:BC$500,'7.  Persistence Report'!$D$27:$D$500,$B297,'7.  Persistence Report'!$J$27:$J$500,"Adjustment",'7.  Persistence Report'!$H$27:$H$500,"2016")</f>
        <v>1256815</v>
      </c>
      <c r="L298" s="295">
        <f>SUMIFS('7.  Persistence Report'!BD$27:BD$500,'7.  Persistence Report'!$D$27:$D$500,$B297,'7.  Persistence Report'!$J$27:$J$500,"Adjustment",'7.  Persistence Report'!$H$27:$H$500,"2016")</f>
        <v>1256815</v>
      </c>
      <c r="M298" s="295">
        <f>SUMIFS('7.  Persistence Report'!BE$27:BE$500,'7.  Persistence Report'!$D$27:$D$500,$B297,'7.  Persistence Report'!$J$27:$J$500,"Adjustment",'7.  Persistence Report'!$H$27:$H$500,"2016")</f>
        <v>1078723</v>
      </c>
      <c r="N298" s="291"/>
      <c r="O298" s="295">
        <f>SUMIFS('7.  Persistence Report'!Q$27:Q$500,'7.  Persistence Report'!$D$27:$D$500,$B297,'7.  Persistence Report'!$J$27:$J$500,"Adjustment",'7.  Persistence Report'!$H$27:$H$500,"2016")</f>
        <v>98</v>
      </c>
      <c r="P298" s="295">
        <f>SUMIFS('7.  Persistence Report'!R$27:R$500,'7.  Persistence Report'!$D$27:$D$500,$B297,'7.  Persistence Report'!$J$27:$J$500,"Adjustment",'7.  Persistence Report'!$H$27:$H$500,"2016")</f>
        <v>98</v>
      </c>
      <c r="Q298" s="295">
        <f>SUMIFS('7.  Persistence Report'!S$27:S$500,'7.  Persistence Report'!$D$27:$D$500,$B297,'7.  Persistence Report'!$J$27:$J$500,"Adjustment",'7.  Persistence Report'!$H$27:$H$500,"2016")</f>
        <v>98</v>
      </c>
      <c r="R298" s="295">
        <f>SUMIFS('7.  Persistence Report'!T$27:T$500,'7.  Persistence Report'!$D$27:$D$500,$B297,'7.  Persistence Report'!$J$27:$J$500,"Adjustment",'7.  Persistence Report'!$H$27:$H$500,"2016")</f>
        <v>98</v>
      </c>
      <c r="S298" s="295">
        <f>SUMIFS('7.  Persistence Report'!U$27:U$500,'7.  Persistence Report'!$D$27:$D$500,$B297,'7.  Persistence Report'!$J$27:$J$500,"Adjustment",'7.  Persistence Report'!$H$27:$H$500,"2016")</f>
        <v>98</v>
      </c>
      <c r="T298" s="295">
        <f>SUMIFS('7.  Persistence Report'!V$27:V$500,'7.  Persistence Report'!$D$27:$D$500,$B297,'7.  Persistence Report'!$J$27:$J$500,"Adjustment",'7.  Persistence Report'!$H$27:$H$500,"2016")</f>
        <v>97</v>
      </c>
      <c r="U298" s="295">
        <f>SUMIFS('7.  Persistence Report'!W$27:W$500,'7.  Persistence Report'!$D$27:$D$500,$B297,'7.  Persistence Report'!$J$27:$J$500,"Adjustment",'7.  Persistence Report'!$H$27:$H$500,"2016")</f>
        <v>97</v>
      </c>
      <c r="V298" s="295">
        <f>SUMIFS('7.  Persistence Report'!X$27:X$500,'7.  Persistence Report'!$D$27:$D$500,$B297,'7.  Persistence Report'!$J$27:$J$500,"Adjustment",'7.  Persistence Report'!$H$27:$H$500,"2016")</f>
        <v>97</v>
      </c>
      <c r="W298" s="295">
        <f>SUMIFS('7.  Persistence Report'!Y$27:Y$500,'7.  Persistence Report'!$D$27:$D$500,$B297,'7.  Persistence Report'!$J$27:$J$500,"Adjustment",'7.  Persistence Report'!$H$27:$H$500,"2016")</f>
        <v>97</v>
      </c>
      <c r="X298" s="295">
        <f>SUMIFS('7.  Persistence Report'!Z$27:Z$500,'7.  Persistence Report'!$D$27:$D$500,$B297,'7.  Persistence Report'!$J$27:$J$500,"Adjustment",'7.  Persistence Report'!$H$27:$H$500,"2016")</f>
        <v>74</v>
      </c>
      <c r="Y298" s="411">
        <f>Y297</f>
        <v>1</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5"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5" outlineLevel="1">
      <c r="A301" s="522">
        <v>25</v>
      </c>
      <c r="B301" s="520" t="s">
        <v>117</v>
      </c>
      <c r="C301" s="291" t="s">
        <v>25</v>
      </c>
      <c r="D301" s="295">
        <f>SUMIFS('7.  Persistence Report'!AV$27:AV$500,'7.  Persistence Report'!$D$27:$D$500,$B301,'7.  Persistence Report'!$J$27:$J$500,"Current year savings",'7.  Persistence Report'!$H$27:$H$500,"2016")</f>
        <v>210282</v>
      </c>
      <c r="E301" s="295">
        <f>SUMIFS('7.  Persistence Report'!AW$27:AW$500,'7.  Persistence Report'!$D$27:$D$500,$B301,'7.  Persistence Report'!$J$27:$J$500,"Current year savings",'7.  Persistence Report'!$H$27:$H$500,"2016")</f>
        <v>210282</v>
      </c>
      <c r="F301" s="295">
        <f>SUMIFS('7.  Persistence Report'!AX$27:AX$500,'7.  Persistence Report'!$D$27:$D$500,$B301,'7.  Persistence Report'!$J$27:$J$500,"Current year savings",'7.  Persistence Report'!$H$27:$H$500,"2016")</f>
        <v>210282</v>
      </c>
      <c r="G301" s="295">
        <f>SUMIFS('7.  Persistence Report'!AY$27:AY$500,'7.  Persistence Report'!$D$27:$D$500,$B301,'7.  Persistence Report'!$J$27:$J$500,"Current year savings",'7.  Persistence Report'!$H$27:$H$500,"2016")</f>
        <v>210282</v>
      </c>
      <c r="H301" s="295">
        <f>SUMIFS('7.  Persistence Report'!AZ$27:AZ$500,'7.  Persistence Report'!$D$27:$D$500,$B301,'7.  Persistence Report'!$J$27:$J$500,"Current year savings",'7.  Persistence Report'!$H$27:$H$500,"2016")</f>
        <v>210282</v>
      </c>
      <c r="I301" s="295">
        <f>SUMIFS('7.  Persistence Report'!BA$27:BA$500,'7.  Persistence Report'!$D$27:$D$500,$B301,'7.  Persistence Report'!$J$27:$J$500,"Current year savings",'7.  Persistence Report'!$H$27:$H$500,"2016")</f>
        <v>210282</v>
      </c>
      <c r="J301" s="295">
        <f>SUMIFS('7.  Persistence Report'!BB$27:BB$500,'7.  Persistence Report'!$D$27:$D$500,$B301,'7.  Persistence Report'!$J$27:$J$500,"Current year savings",'7.  Persistence Report'!$H$27:$H$500,"2016")</f>
        <v>210282</v>
      </c>
      <c r="K301" s="295">
        <f>SUMIFS('7.  Persistence Report'!BC$27:BC$500,'7.  Persistence Report'!$D$27:$D$500,$B301,'7.  Persistence Report'!$J$27:$J$500,"Current year savings",'7.  Persistence Report'!$H$27:$H$500,"2016")</f>
        <v>210282</v>
      </c>
      <c r="L301" s="295">
        <f>SUMIFS('7.  Persistence Report'!BD$27:BD$500,'7.  Persistence Report'!$D$27:$D$500,$B301,'7.  Persistence Report'!$J$27:$J$500,"Current year savings",'7.  Persistence Report'!$H$27:$H$500,"2016")</f>
        <v>210282</v>
      </c>
      <c r="M301" s="295">
        <f>SUMIFS('7.  Persistence Report'!BE$27:BE$500,'7.  Persistence Report'!$D$27:$D$500,$B301,'7.  Persistence Report'!$J$27:$J$500,"Current year savings",'7.  Persistence Report'!$H$27:$H$500,"2016")</f>
        <v>210282</v>
      </c>
      <c r="N301" s="295">
        <v>12</v>
      </c>
      <c r="O301" s="295">
        <f>SUMIFS('7.  Persistence Report'!Q$27:Q$500,'7.  Persistence Report'!$D$27:$D$500,$B301,'7.  Persistence Report'!$J$27:$J$500,"Current year savings",'7.  Persistence Report'!$H$27:$H$500,"2016")</f>
        <v>27</v>
      </c>
      <c r="P301" s="295">
        <f>SUMIFS('7.  Persistence Report'!R$27:R$500,'7.  Persistence Report'!$D$27:$D$500,$B301,'7.  Persistence Report'!$J$27:$J$500,"Current year savings",'7.  Persistence Report'!$H$27:$H$500,"2016")</f>
        <v>27</v>
      </c>
      <c r="Q301" s="295">
        <f>SUMIFS('7.  Persistence Report'!S$27:S$500,'7.  Persistence Report'!$D$27:$D$500,$B301,'7.  Persistence Report'!$J$27:$J$500,"Current year savings",'7.  Persistence Report'!$H$27:$H$500,"2016")</f>
        <v>27</v>
      </c>
      <c r="R301" s="295">
        <f>SUMIFS('7.  Persistence Report'!T$27:T$500,'7.  Persistence Report'!$D$27:$D$500,$B301,'7.  Persistence Report'!$J$27:$J$500,"Current year savings",'7.  Persistence Report'!$H$27:$H$500,"2016")</f>
        <v>27</v>
      </c>
      <c r="S301" s="295">
        <f>SUMIFS('7.  Persistence Report'!U$27:U$500,'7.  Persistence Report'!$D$27:$D$500,$B301,'7.  Persistence Report'!$J$27:$J$500,"Current year savings",'7.  Persistence Report'!$H$27:$H$500,"2016")</f>
        <v>27</v>
      </c>
      <c r="T301" s="295">
        <f>SUMIFS('7.  Persistence Report'!V$27:V$500,'7.  Persistence Report'!$D$27:$D$500,$B301,'7.  Persistence Report'!$J$27:$J$500,"Current year savings",'7.  Persistence Report'!$H$27:$H$500,"2016")</f>
        <v>27</v>
      </c>
      <c r="U301" s="295">
        <f>SUMIFS('7.  Persistence Report'!W$27:W$500,'7.  Persistence Report'!$D$27:$D$500,$B301,'7.  Persistence Report'!$J$27:$J$500,"Current year savings",'7.  Persistence Report'!$H$27:$H$500,"2016")</f>
        <v>27</v>
      </c>
      <c r="V301" s="295">
        <f>SUMIFS('7.  Persistence Report'!X$27:X$500,'7.  Persistence Report'!$D$27:$D$500,$B301,'7.  Persistence Report'!$J$27:$J$500,"Current year savings",'7.  Persistence Report'!$H$27:$H$500,"2016")</f>
        <v>27</v>
      </c>
      <c r="W301" s="295">
        <f>SUMIFS('7.  Persistence Report'!Y$27:Y$500,'7.  Persistence Report'!$D$27:$D$500,$B301,'7.  Persistence Report'!$J$27:$J$500,"Current year savings",'7.  Persistence Report'!$H$27:$H$500,"2016")</f>
        <v>27</v>
      </c>
      <c r="X301" s="295">
        <f>SUMIFS('7.  Persistence Report'!Z$27:Z$500,'7.  Persistence Report'!$D$27:$D$500,$B301,'7.  Persistence Report'!$J$27:$J$500,"Current year savings",'7.  Persistence Report'!$H$27:$H$500,"2016")</f>
        <v>27</v>
      </c>
      <c r="Y301" s="426"/>
      <c r="Z301" s="410"/>
      <c r="AA301" s="410">
        <v>1</v>
      </c>
      <c r="AB301" s="410"/>
      <c r="AC301" s="410"/>
      <c r="AD301" s="410"/>
      <c r="AE301" s="410"/>
      <c r="AF301" s="410"/>
      <c r="AG301" s="415"/>
      <c r="AH301" s="415"/>
      <c r="AI301" s="415"/>
      <c r="AJ301" s="415"/>
      <c r="AK301" s="415"/>
      <c r="AL301" s="415"/>
      <c r="AM301" s="296">
        <f>SUM(Y301:AL301)</f>
        <v>1</v>
      </c>
    </row>
    <row r="302" spans="1:39" ht="15.5" outlineLevel="1">
      <c r="B302" s="294" t="s">
        <v>289</v>
      </c>
      <c r="C302" s="291" t="s">
        <v>163</v>
      </c>
      <c r="D302" s="295">
        <f>SUMIFS('7.  Persistence Report'!AV$27:AV$500,'7.  Persistence Report'!$D$27:$D$500,$B301,'7.  Persistence Report'!$J$27:$J$500,"Adjustment",'7.  Persistence Report'!$H$27:$H$500,"2016")</f>
        <v>157712</v>
      </c>
      <c r="E302" s="295">
        <f>SUMIFS('7.  Persistence Report'!AW$27:AW$500,'7.  Persistence Report'!$D$27:$D$500,$B301,'7.  Persistence Report'!$J$27:$J$500,"Adjustment",'7.  Persistence Report'!$H$27:$H$500,"2016")</f>
        <v>157712</v>
      </c>
      <c r="F302" s="295">
        <f>SUMIFS('7.  Persistence Report'!AX$27:AX$500,'7.  Persistence Report'!$D$27:$D$500,$B301,'7.  Persistence Report'!$J$27:$J$500,"Adjustment",'7.  Persistence Report'!$H$27:$H$500,"2016")</f>
        <v>157712</v>
      </c>
      <c r="G302" s="295">
        <f>SUMIFS('7.  Persistence Report'!AY$27:AY$500,'7.  Persistence Report'!$D$27:$D$500,$B301,'7.  Persistence Report'!$J$27:$J$500,"Adjustment",'7.  Persistence Report'!$H$27:$H$500,"2016")</f>
        <v>157712</v>
      </c>
      <c r="H302" s="295">
        <f>SUMIFS('7.  Persistence Report'!AZ$27:AZ$500,'7.  Persistence Report'!$D$27:$D$500,$B301,'7.  Persistence Report'!$J$27:$J$500,"Adjustment",'7.  Persistence Report'!$H$27:$H$500,"2016")</f>
        <v>157712</v>
      </c>
      <c r="I302" s="295">
        <f>SUMIFS('7.  Persistence Report'!BA$27:BA$500,'7.  Persistence Report'!$D$27:$D$500,$B301,'7.  Persistence Report'!$J$27:$J$500,"Adjustment",'7.  Persistence Report'!$H$27:$H$500,"2016")</f>
        <v>157712</v>
      </c>
      <c r="J302" s="295">
        <f>SUMIFS('7.  Persistence Report'!BB$27:BB$500,'7.  Persistence Report'!$D$27:$D$500,$B301,'7.  Persistence Report'!$J$27:$J$500,"Adjustment",'7.  Persistence Report'!$H$27:$H$500,"2016")</f>
        <v>157712</v>
      </c>
      <c r="K302" s="295">
        <f>SUMIFS('7.  Persistence Report'!BC$27:BC$500,'7.  Persistence Report'!$D$27:$D$500,$B301,'7.  Persistence Report'!$J$27:$J$500,"Adjustment",'7.  Persistence Report'!$H$27:$H$500,"2016")</f>
        <v>157712</v>
      </c>
      <c r="L302" s="295">
        <f>SUMIFS('7.  Persistence Report'!BD$27:BD$500,'7.  Persistence Report'!$D$27:$D$500,$B301,'7.  Persistence Report'!$J$27:$J$500,"Adjustment",'7.  Persistence Report'!$H$27:$H$500,"2016")</f>
        <v>157712</v>
      </c>
      <c r="M302" s="295">
        <f>SUMIFS('7.  Persistence Report'!BE$27:BE$500,'7.  Persistence Report'!$D$27:$D$500,$B301,'7.  Persistence Report'!$J$27:$J$500,"Adjustment",'7.  Persistence Report'!$H$27:$H$500,"2016")</f>
        <v>157712</v>
      </c>
      <c r="N302" s="295">
        <f>N301</f>
        <v>12</v>
      </c>
      <c r="O302" s="295">
        <f>SUMIFS('7.  Persistence Report'!Q$27:Q$500,'7.  Persistence Report'!$D$27:$D$500,$B301,'7.  Persistence Report'!$J$27:$J$500,"Adjustment",'7.  Persistence Report'!$H$27:$H$500,"2016")</f>
        <v>21</v>
      </c>
      <c r="P302" s="295">
        <f>SUMIFS('7.  Persistence Report'!R$27:R$500,'7.  Persistence Report'!$D$27:$D$500,$B301,'7.  Persistence Report'!$J$27:$J$500,"Adjustment",'7.  Persistence Report'!$H$27:$H$500,"2016")</f>
        <v>21</v>
      </c>
      <c r="Q302" s="295">
        <f>SUMIFS('7.  Persistence Report'!S$27:S$500,'7.  Persistence Report'!$D$27:$D$500,$B301,'7.  Persistence Report'!$J$27:$J$500,"Adjustment",'7.  Persistence Report'!$H$27:$H$500,"2016")</f>
        <v>21</v>
      </c>
      <c r="R302" s="295">
        <f>SUMIFS('7.  Persistence Report'!T$27:T$500,'7.  Persistence Report'!$D$27:$D$500,$B301,'7.  Persistence Report'!$J$27:$J$500,"Adjustment",'7.  Persistence Report'!$H$27:$H$500,"2016")</f>
        <v>21</v>
      </c>
      <c r="S302" s="295">
        <f>SUMIFS('7.  Persistence Report'!U$27:U$500,'7.  Persistence Report'!$D$27:$D$500,$B301,'7.  Persistence Report'!$J$27:$J$500,"Adjustment",'7.  Persistence Report'!$H$27:$H$500,"2016")</f>
        <v>21</v>
      </c>
      <c r="T302" s="295">
        <f>SUMIFS('7.  Persistence Report'!V$27:V$500,'7.  Persistence Report'!$D$27:$D$500,$B301,'7.  Persistence Report'!$J$27:$J$500,"Adjustment",'7.  Persistence Report'!$H$27:$H$500,"2016")</f>
        <v>21</v>
      </c>
      <c r="U302" s="295">
        <f>SUMIFS('7.  Persistence Report'!W$27:W$500,'7.  Persistence Report'!$D$27:$D$500,$B301,'7.  Persistence Report'!$J$27:$J$500,"Adjustment",'7.  Persistence Report'!$H$27:$H$500,"2016")</f>
        <v>21</v>
      </c>
      <c r="V302" s="295">
        <f>SUMIFS('7.  Persistence Report'!X$27:X$500,'7.  Persistence Report'!$D$27:$D$500,$B301,'7.  Persistence Report'!$J$27:$J$500,"Adjustment",'7.  Persistence Report'!$H$27:$H$500,"2016")</f>
        <v>21</v>
      </c>
      <c r="W302" s="295">
        <f>SUMIFS('7.  Persistence Report'!Y$27:Y$500,'7.  Persistence Report'!$D$27:$D$500,$B301,'7.  Persistence Report'!$J$27:$J$500,"Adjustment",'7.  Persistence Report'!$H$27:$H$500,"2016")</f>
        <v>21</v>
      </c>
      <c r="X302" s="295">
        <f>SUMIFS('7.  Persistence Report'!Z$27:Z$500,'7.  Persistence Report'!$D$27:$D$500,$B301,'7.  Persistence Report'!$J$27:$J$500,"Adjustment",'7.  Persistence Report'!$H$27:$H$500,"2016")</f>
        <v>21</v>
      </c>
      <c r="Y302" s="411">
        <f>Y301</f>
        <v>0</v>
      </c>
      <c r="Z302" s="411">
        <f t="shared" ref="Z302" si="798">Z301</f>
        <v>0</v>
      </c>
      <c r="AA302" s="411">
        <f t="shared" ref="AA302" si="799">AA301</f>
        <v>1</v>
      </c>
      <c r="AB302" s="411">
        <f t="shared" ref="AB302" si="800">AB301</f>
        <v>0</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5" outlineLevel="1">
      <c r="A304" s="522">
        <v>26</v>
      </c>
      <c r="B304" s="520" t="s">
        <v>118</v>
      </c>
      <c r="C304" s="291" t="s">
        <v>25</v>
      </c>
      <c r="D304" s="295">
        <f>SUMIFS('7.  Persistence Report'!AV$27:AV$500,'7.  Persistence Report'!$D$27:$D$500,$B304,'7.  Persistence Report'!$J$27:$J$500,"Current year savings",'7.  Persistence Report'!$H$27:$H$500,"2016")</f>
        <v>28358787</v>
      </c>
      <c r="E304" s="295">
        <f>SUMIFS('7.  Persistence Report'!AW$27:AW$500,'7.  Persistence Report'!$D$27:$D$500,$B304,'7.  Persistence Report'!$J$27:$J$500,"Current year savings",'7.  Persistence Report'!$H$27:$H$500,"2016")</f>
        <v>27731898</v>
      </c>
      <c r="F304" s="295">
        <f>SUMIFS('7.  Persistence Report'!AX$27:AX$500,'7.  Persistence Report'!$D$27:$D$500,$B304,'7.  Persistence Report'!$J$27:$J$500,"Current year savings",'7.  Persistence Report'!$H$27:$H$500,"2016")</f>
        <v>27731898</v>
      </c>
      <c r="G304" s="295">
        <f>SUMIFS('7.  Persistence Report'!AY$27:AY$500,'7.  Persistence Report'!$D$27:$D$500,$B304,'7.  Persistence Report'!$J$27:$J$500,"Current year savings",'7.  Persistence Report'!$H$27:$H$500,"2016")</f>
        <v>27698765</v>
      </c>
      <c r="H304" s="295">
        <f>SUMIFS('7.  Persistence Report'!AZ$27:AZ$500,'7.  Persistence Report'!$D$27:$D$500,$B304,'7.  Persistence Report'!$J$27:$J$500,"Current year savings",'7.  Persistence Report'!$H$27:$H$500,"2016")</f>
        <v>27698765</v>
      </c>
      <c r="I304" s="295">
        <f>SUMIFS('7.  Persistence Report'!BA$27:BA$500,'7.  Persistence Report'!$D$27:$D$500,$B304,'7.  Persistence Report'!$J$27:$J$500,"Current year savings",'7.  Persistence Report'!$H$27:$H$500,"2016")</f>
        <v>27003416</v>
      </c>
      <c r="J304" s="295">
        <f>SUMIFS('7.  Persistence Report'!BB$27:BB$500,'7.  Persistence Report'!$D$27:$D$500,$B304,'7.  Persistence Report'!$J$27:$J$500,"Current year savings",'7.  Persistence Report'!$H$27:$H$500,"2016")</f>
        <v>27003416</v>
      </c>
      <c r="K304" s="295">
        <f>SUMIFS('7.  Persistence Report'!BC$27:BC$500,'7.  Persistence Report'!$D$27:$D$500,$B304,'7.  Persistence Report'!$J$27:$J$500,"Current year savings",'7.  Persistence Report'!$H$27:$H$500,"2016")</f>
        <v>27003416</v>
      </c>
      <c r="L304" s="295">
        <f>SUMIFS('7.  Persistence Report'!BD$27:BD$500,'7.  Persistence Report'!$D$27:$D$500,$B304,'7.  Persistence Report'!$J$27:$J$500,"Current year savings",'7.  Persistence Report'!$H$27:$H$500,"2016")</f>
        <v>26861972</v>
      </c>
      <c r="M304" s="295">
        <f>SUMIFS('7.  Persistence Report'!BE$27:BE$500,'7.  Persistence Report'!$D$27:$D$500,$B304,'7.  Persistence Report'!$J$27:$J$500,"Current year savings",'7.  Persistence Report'!$H$27:$H$500,"2016")</f>
        <v>26861972</v>
      </c>
      <c r="N304" s="295">
        <v>12</v>
      </c>
      <c r="O304" s="295">
        <f>SUMIFS('7.  Persistence Report'!Q$27:Q$500,'7.  Persistence Report'!$D$27:$D$500,$B304,'7.  Persistence Report'!$J$27:$J$500,"Current year savings",'7.  Persistence Report'!$H$27:$H$500,"2016")</f>
        <v>3999</v>
      </c>
      <c r="P304" s="295">
        <f>SUMIFS('7.  Persistence Report'!R$27:R$500,'7.  Persistence Report'!$D$27:$D$500,$B304,'7.  Persistence Report'!$J$27:$J$500,"Current year savings",'7.  Persistence Report'!$H$27:$H$500,"2016")</f>
        <v>3899</v>
      </c>
      <c r="Q304" s="295">
        <f>SUMIFS('7.  Persistence Report'!S$27:S$500,'7.  Persistence Report'!$D$27:$D$500,$B304,'7.  Persistence Report'!$J$27:$J$500,"Current year savings",'7.  Persistence Report'!$H$27:$H$500,"2016")</f>
        <v>3899</v>
      </c>
      <c r="R304" s="295">
        <f>SUMIFS('7.  Persistence Report'!T$27:T$500,'7.  Persistence Report'!$D$27:$D$500,$B304,'7.  Persistence Report'!$J$27:$J$500,"Current year savings",'7.  Persistence Report'!$H$27:$H$500,"2016")</f>
        <v>3889</v>
      </c>
      <c r="S304" s="295">
        <f>SUMIFS('7.  Persistence Report'!U$27:U$500,'7.  Persistence Report'!$D$27:$D$500,$B304,'7.  Persistence Report'!$J$27:$J$500,"Current year savings",'7.  Persistence Report'!$H$27:$H$500,"2016")</f>
        <v>3889</v>
      </c>
      <c r="T304" s="295">
        <f>SUMIFS('7.  Persistence Report'!V$27:V$500,'7.  Persistence Report'!$D$27:$D$500,$B304,'7.  Persistence Report'!$J$27:$J$500,"Current year savings",'7.  Persistence Report'!$H$27:$H$500,"2016")</f>
        <v>3784</v>
      </c>
      <c r="U304" s="295">
        <f>SUMIFS('7.  Persistence Report'!W$27:W$500,'7.  Persistence Report'!$D$27:$D$500,$B304,'7.  Persistence Report'!$J$27:$J$500,"Current year savings",'7.  Persistence Report'!$H$27:$H$500,"2016")</f>
        <v>3784</v>
      </c>
      <c r="V304" s="295">
        <f>SUMIFS('7.  Persistence Report'!X$27:X$500,'7.  Persistence Report'!$D$27:$D$500,$B304,'7.  Persistence Report'!$J$27:$J$500,"Current year savings",'7.  Persistence Report'!$H$27:$H$500,"2016")</f>
        <v>3784</v>
      </c>
      <c r="W304" s="295">
        <f>SUMIFS('7.  Persistence Report'!Y$27:Y$500,'7.  Persistence Report'!$D$27:$D$500,$B304,'7.  Persistence Report'!$J$27:$J$500,"Current year savings",'7.  Persistence Report'!$H$27:$H$500,"2016")</f>
        <v>3779</v>
      </c>
      <c r="X304" s="295">
        <f>SUMIFS('7.  Persistence Report'!Z$27:Z$500,'7.  Persistence Report'!$D$27:$D$500,$B304,'7.  Persistence Report'!$J$27:$J$500,"Current year savings",'7.  Persistence Report'!$H$27:$H$500,"2016")</f>
        <v>3779</v>
      </c>
      <c r="Y304" s="426"/>
      <c r="Z304" s="410"/>
      <c r="AA304" s="410">
        <v>1</v>
      </c>
      <c r="AB304" s="410"/>
      <c r="AC304" s="410"/>
      <c r="AD304" s="410"/>
      <c r="AE304" s="410"/>
      <c r="AF304" s="410"/>
      <c r="AG304" s="415"/>
      <c r="AH304" s="415"/>
      <c r="AI304" s="415"/>
      <c r="AJ304" s="415"/>
      <c r="AK304" s="415"/>
      <c r="AL304" s="415"/>
      <c r="AM304" s="296">
        <f>SUM(Y304:AL304)</f>
        <v>1</v>
      </c>
    </row>
    <row r="305" spans="1:39" ht="15.5" outlineLevel="1">
      <c r="B305" s="294" t="s">
        <v>289</v>
      </c>
      <c r="C305" s="291" t="s">
        <v>163</v>
      </c>
      <c r="D305" s="295">
        <f>SUMIFS('7.  Persistence Report'!AV$27:AV$500,'7.  Persistence Report'!$D$27:$D$500,$B304,'7.  Persistence Report'!$J$27:$J$500,"Adjustment",'7.  Persistence Report'!$H$27:$H$500,"2016")</f>
        <v>21925832.748767242</v>
      </c>
      <c r="E305" s="295">
        <f>SUMIFS('7.  Persistence Report'!AW$27:AW$500,'7.  Persistence Report'!$D$27:$D$500,$B304,'7.  Persistence Report'!$J$27:$J$500,"Adjustment",'7.  Persistence Report'!$H$27:$H$500,"2016")</f>
        <v>22586376.468464345</v>
      </c>
      <c r="F305" s="295">
        <f>SUMIFS('7.  Persistence Report'!AX$27:AX$500,'7.  Persistence Report'!$D$27:$D$500,$B304,'7.  Persistence Report'!$J$27:$J$500,"Adjustment",'7.  Persistence Report'!$H$27:$H$500,"2016")</f>
        <v>22649463.468464345</v>
      </c>
      <c r="G305" s="295">
        <f>SUMIFS('7.  Persistence Report'!AY$27:AY$500,'7.  Persistence Report'!$D$27:$D$500,$B304,'7.  Persistence Report'!$J$27:$J$500,"Adjustment",'7.  Persistence Report'!$H$27:$H$500,"2016")</f>
        <v>22665409.468464345</v>
      </c>
      <c r="H305" s="295">
        <f>SUMIFS('7.  Persistence Report'!AZ$27:AZ$500,'7.  Persistence Report'!$D$27:$D$500,$B304,'7.  Persistence Report'!$J$27:$J$500,"Adjustment",'7.  Persistence Report'!$H$27:$H$500,"2016")</f>
        <v>21514633</v>
      </c>
      <c r="I305" s="295">
        <f>SUMIFS('7.  Persistence Report'!BA$27:BA$500,'7.  Persistence Report'!$D$27:$D$500,$B304,'7.  Persistence Report'!$J$27:$J$500,"Adjustment",'7.  Persistence Report'!$H$27:$H$500,"2016")</f>
        <v>21278855</v>
      </c>
      <c r="J305" s="295">
        <f>SUMIFS('7.  Persistence Report'!BB$27:BB$500,'7.  Persistence Report'!$D$27:$D$500,$B304,'7.  Persistence Report'!$J$27:$J$500,"Adjustment",'7.  Persistence Report'!$H$27:$H$500,"2016")</f>
        <v>21278855</v>
      </c>
      <c r="K305" s="295">
        <f>SUMIFS('7.  Persistence Report'!BC$27:BC$500,'7.  Persistence Report'!$D$27:$D$500,$B304,'7.  Persistence Report'!$J$27:$J$500,"Adjustment",'7.  Persistence Report'!$H$27:$H$500,"2016")</f>
        <v>21278855</v>
      </c>
      <c r="L305" s="295">
        <f>SUMIFS('7.  Persistence Report'!BD$27:BD$500,'7.  Persistence Report'!$D$27:$D$500,$B304,'7.  Persistence Report'!$J$27:$J$500,"Adjustment",'7.  Persistence Report'!$H$27:$H$500,"2016")</f>
        <v>21126497</v>
      </c>
      <c r="M305" s="295">
        <f>SUMIFS('7.  Persistence Report'!BE$27:BE$500,'7.  Persistence Report'!$D$27:$D$500,$B304,'7.  Persistence Report'!$J$27:$J$500,"Adjustment",'7.  Persistence Report'!$H$27:$H$500,"2016")</f>
        <v>21126497</v>
      </c>
      <c r="N305" s="295">
        <f>N304</f>
        <v>12</v>
      </c>
      <c r="O305" s="295">
        <f>SUMIFS('7.  Persistence Report'!Q$27:Q$500,'7.  Persistence Report'!$D$27:$D$500,$B304,'7.  Persistence Report'!$J$27:$J$500,"Adjustment",'7.  Persistence Report'!$H$27:$H$500,"2016")</f>
        <v>2948.3952293809025</v>
      </c>
      <c r="P305" s="295">
        <f>SUMIFS('7.  Persistence Report'!R$27:R$500,'7.  Persistence Report'!$D$27:$D$500,$B304,'7.  Persistence Report'!$J$27:$J$500,"Adjustment",'7.  Persistence Report'!$H$27:$H$500,"2016")</f>
        <v>3062.7970419692501</v>
      </c>
      <c r="Q305" s="295">
        <f>SUMIFS('7.  Persistence Report'!S$27:S$500,'7.  Persistence Report'!$D$27:$D$500,$B304,'7.  Persistence Report'!$J$27:$J$500,"Adjustment",'7.  Persistence Report'!$H$27:$H$500,"2016")</f>
        <v>3072.7970419692501</v>
      </c>
      <c r="R305" s="295">
        <f>SUMIFS('7.  Persistence Report'!T$27:T$500,'7.  Persistence Report'!$D$27:$D$500,$B304,'7.  Persistence Report'!$J$27:$J$500,"Adjustment",'7.  Persistence Report'!$H$27:$H$500,"2016")</f>
        <v>3076.7970419692501</v>
      </c>
      <c r="S305" s="295">
        <f>SUMIFS('7.  Persistence Report'!U$27:U$500,'7.  Persistence Report'!$D$27:$D$500,$B304,'7.  Persistence Report'!$J$27:$J$500,"Adjustment",'7.  Persistence Report'!$H$27:$H$500,"2016")</f>
        <v>2718</v>
      </c>
      <c r="T305" s="295">
        <f>SUMIFS('7.  Persistence Report'!V$27:V$500,'7.  Persistence Report'!$D$27:$D$500,$B304,'7.  Persistence Report'!$J$27:$J$500,"Adjustment",'7.  Persistence Report'!$H$27:$H$500,"2016")</f>
        <v>2685</v>
      </c>
      <c r="U305" s="295">
        <f>SUMIFS('7.  Persistence Report'!W$27:W$500,'7.  Persistence Report'!$D$27:$D$500,$B304,'7.  Persistence Report'!$J$27:$J$500,"Adjustment",'7.  Persistence Report'!$H$27:$H$500,"2016")</f>
        <v>2685</v>
      </c>
      <c r="V305" s="295">
        <f>SUMIFS('7.  Persistence Report'!X$27:X$500,'7.  Persistence Report'!$D$27:$D$500,$B304,'7.  Persistence Report'!$J$27:$J$500,"Adjustment",'7.  Persistence Report'!$H$27:$H$500,"2016")</f>
        <v>2685</v>
      </c>
      <c r="W305" s="295">
        <f>SUMIFS('7.  Persistence Report'!Y$27:Y$500,'7.  Persistence Report'!$D$27:$D$500,$B304,'7.  Persistence Report'!$J$27:$J$500,"Adjustment",'7.  Persistence Report'!$H$27:$H$500,"2016")</f>
        <v>2683</v>
      </c>
      <c r="X305" s="295">
        <f>SUMIFS('7.  Persistence Report'!Z$27:Z$500,'7.  Persistence Report'!$D$27:$D$500,$B304,'7.  Persistence Report'!$J$27:$J$500,"Adjustment",'7.  Persistence Report'!$H$27:$H$500,"2016")</f>
        <v>2683</v>
      </c>
      <c r="Y305" s="411">
        <f>Y304</f>
        <v>0</v>
      </c>
      <c r="Z305" s="411">
        <f t="shared" ref="Z305" si="811">Z304</f>
        <v>0</v>
      </c>
      <c r="AA305" s="411">
        <f t="shared" ref="AA305" si="812">AA304</f>
        <v>1</v>
      </c>
      <c r="AB305" s="411">
        <f t="shared" ref="AB305" si="813">AB304</f>
        <v>0</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1" outlineLevel="1">
      <c r="A307" s="522">
        <v>27</v>
      </c>
      <c r="B307" s="520" t="s">
        <v>119</v>
      </c>
      <c r="C307" s="291" t="s">
        <v>25</v>
      </c>
      <c r="D307" s="295">
        <f>SUMIFS('7.  Persistence Report'!AV$27:AV$500,'7.  Persistence Report'!$D$27:$D$500,$B307,'7.  Persistence Report'!$J$27:$J$500,"Current year savings",'7.  Persistence Report'!$H$27:$H$500,"2016")</f>
        <v>0</v>
      </c>
      <c r="E307" s="295">
        <f>SUMIFS('7.  Persistence Report'!AW$27:AW$500,'7.  Persistence Report'!$D$27:$D$500,$B307,'7.  Persistence Report'!$J$27:$J$500,"Current year savings",'7.  Persistence Report'!$H$27:$H$500,"2016")</f>
        <v>0</v>
      </c>
      <c r="F307" s="295">
        <f>SUMIFS('7.  Persistence Report'!AX$27:AX$500,'7.  Persistence Report'!$D$27:$D$500,$B307,'7.  Persistence Report'!$J$27:$J$500,"Current year savings",'7.  Persistence Report'!$H$27:$H$500,"2016")</f>
        <v>0</v>
      </c>
      <c r="G307" s="295">
        <f>SUMIFS('7.  Persistence Report'!AY$27:AY$500,'7.  Persistence Report'!$D$27:$D$500,$B307,'7.  Persistence Report'!$J$27:$J$500,"Current year savings",'7.  Persistence Report'!$H$27:$H$500,"2016")</f>
        <v>0</v>
      </c>
      <c r="H307" s="295">
        <f>SUMIFS('7.  Persistence Report'!AZ$27:AZ$500,'7.  Persistence Report'!$D$27:$D$500,$B307,'7.  Persistence Report'!$J$27:$J$500,"Current year savings",'7.  Persistence Report'!$H$27:$H$500,"2016")</f>
        <v>0</v>
      </c>
      <c r="I307" s="295">
        <f>SUMIFS('7.  Persistence Report'!BA$27:BA$500,'7.  Persistence Report'!$D$27:$D$500,$B307,'7.  Persistence Report'!$J$27:$J$500,"Current year savings",'7.  Persistence Report'!$H$27:$H$500,"2016")</f>
        <v>0</v>
      </c>
      <c r="J307" s="295">
        <f>SUMIFS('7.  Persistence Report'!BB$27:BB$500,'7.  Persistence Report'!$D$27:$D$500,$B307,'7.  Persistence Report'!$J$27:$J$500,"Current year savings",'7.  Persistence Report'!$H$27:$H$500,"2016")</f>
        <v>0</v>
      </c>
      <c r="K307" s="295">
        <f>SUMIFS('7.  Persistence Report'!BC$27:BC$500,'7.  Persistence Report'!$D$27:$D$500,$B307,'7.  Persistence Report'!$J$27:$J$500,"Current year savings",'7.  Persistence Report'!$H$27:$H$500,"2016")</f>
        <v>0</v>
      </c>
      <c r="L307" s="295">
        <f>SUMIFS('7.  Persistence Report'!BD$27:BD$500,'7.  Persistence Report'!$D$27:$D$500,$B307,'7.  Persistence Report'!$J$27:$J$500,"Current year savings",'7.  Persistence Report'!$H$27:$H$500,"2016")</f>
        <v>0</v>
      </c>
      <c r="M307" s="295">
        <f>SUMIFS('7.  Persistence Report'!BE$27:BE$500,'7.  Persistence Report'!$D$27:$D$500,$B307,'7.  Persistence Report'!$J$27:$J$500,"Current year savings",'7.  Persistence Report'!$H$27:$H$500,"2016")</f>
        <v>0</v>
      </c>
      <c r="N307" s="295">
        <v>12</v>
      </c>
      <c r="O307" s="295">
        <f>SUMIFS('7.  Persistence Report'!Q$27:Q$500,'7.  Persistence Report'!$D$27:$D$500,$B307,'7.  Persistence Report'!$J$27:$J$500,"Current year savings",'7.  Persistence Report'!$H$27:$H$500,"2016")</f>
        <v>0</v>
      </c>
      <c r="P307" s="295">
        <f>SUMIFS('7.  Persistence Report'!R$27:R$500,'7.  Persistence Report'!$D$27:$D$500,$B307,'7.  Persistence Report'!$J$27:$J$500,"Current year savings",'7.  Persistence Report'!$H$27:$H$500,"2016")</f>
        <v>0</v>
      </c>
      <c r="Q307" s="295">
        <f>SUMIFS('7.  Persistence Report'!S$27:S$500,'7.  Persistence Report'!$D$27:$D$500,$B307,'7.  Persistence Report'!$J$27:$J$500,"Current year savings",'7.  Persistence Report'!$H$27:$H$500,"2016")</f>
        <v>0</v>
      </c>
      <c r="R307" s="295">
        <f>SUMIFS('7.  Persistence Report'!T$27:T$500,'7.  Persistence Report'!$D$27:$D$500,$B307,'7.  Persistence Report'!$J$27:$J$500,"Current year savings",'7.  Persistence Report'!$H$27:$H$500,"2016")</f>
        <v>0</v>
      </c>
      <c r="S307" s="295">
        <f>SUMIFS('7.  Persistence Report'!U$27:U$500,'7.  Persistence Report'!$D$27:$D$500,$B307,'7.  Persistence Report'!$J$27:$J$500,"Current year savings",'7.  Persistence Report'!$H$27:$H$500,"2016")</f>
        <v>0</v>
      </c>
      <c r="T307" s="295">
        <f>SUMIFS('7.  Persistence Report'!V$27:V$500,'7.  Persistence Report'!$D$27:$D$500,$B307,'7.  Persistence Report'!$J$27:$J$500,"Current year savings",'7.  Persistence Report'!$H$27:$H$500,"2016")</f>
        <v>0</v>
      </c>
      <c r="U307" s="295">
        <f>SUMIFS('7.  Persistence Report'!W$27:W$500,'7.  Persistence Report'!$D$27:$D$500,$B307,'7.  Persistence Report'!$J$27:$J$500,"Current year savings",'7.  Persistence Report'!$H$27:$H$500,"2016")</f>
        <v>0</v>
      </c>
      <c r="V307" s="295">
        <f>SUMIFS('7.  Persistence Report'!X$27:X$500,'7.  Persistence Report'!$D$27:$D$500,$B307,'7.  Persistence Report'!$J$27:$J$500,"Current year savings",'7.  Persistence Report'!$H$27:$H$500,"2016")</f>
        <v>0</v>
      </c>
      <c r="W307" s="295">
        <f>SUMIFS('7.  Persistence Report'!Y$27:Y$500,'7.  Persistence Report'!$D$27:$D$500,$B307,'7.  Persistence Report'!$J$27:$J$500,"Current year savings",'7.  Persistence Report'!$H$27:$H$500,"2016")</f>
        <v>0</v>
      </c>
      <c r="X307" s="295">
        <f>SUMIFS('7.  Persistence Report'!Z$27:Z$500,'7.  Persistence Report'!$D$27:$D$500,$B307,'7.  Persistence Report'!$J$27:$J$500,"Current year savings",'7.  Persistence Report'!$H$27:$H$500,"2016")</f>
        <v>0</v>
      </c>
      <c r="Y307" s="426"/>
      <c r="Z307" s="410">
        <v>1</v>
      </c>
      <c r="AA307" s="410"/>
      <c r="AB307" s="410"/>
      <c r="AC307" s="410"/>
      <c r="AD307" s="410"/>
      <c r="AE307" s="410"/>
      <c r="AF307" s="410"/>
      <c r="AG307" s="415"/>
      <c r="AH307" s="415"/>
      <c r="AI307" s="415"/>
      <c r="AJ307" s="415"/>
      <c r="AK307" s="415"/>
      <c r="AL307" s="415"/>
      <c r="AM307" s="296">
        <f>SUM(Y307:AL307)</f>
        <v>1</v>
      </c>
    </row>
    <row r="308" spans="1:39" ht="15.5" outlineLevel="1">
      <c r="B308" s="294" t="s">
        <v>289</v>
      </c>
      <c r="C308" s="291" t="s">
        <v>163</v>
      </c>
      <c r="D308" s="295">
        <f>SUMIFS('7.  Persistence Report'!AV$27:AV$500,'7.  Persistence Report'!$D$27:$D$500,$B307,'7.  Persistence Report'!$J$27:$J$500,"Adjustment",'7.  Persistence Report'!$H$27:$H$500,"2016")</f>
        <v>0</v>
      </c>
      <c r="E308" s="295">
        <f>SUMIFS('7.  Persistence Report'!AW$27:AW$500,'7.  Persistence Report'!$D$27:$D$500,$B307,'7.  Persistence Report'!$J$27:$J$500,"Adjustment",'7.  Persistence Report'!$H$27:$H$500,"2016")</f>
        <v>0</v>
      </c>
      <c r="F308" s="295">
        <f>SUMIFS('7.  Persistence Report'!AX$27:AX$500,'7.  Persistence Report'!$D$27:$D$500,$B307,'7.  Persistence Report'!$J$27:$J$500,"Adjustment",'7.  Persistence Report'!$H$27:$H$500,"2016")</f>
        <v>0</v>
      </c>
      <c r="G308" s="295">
        <f>SUMIFS('7.  Persistence Report'!AY$27:AY$500,'7.  Persistence Report'!$D$27:$D$500,$B307,'7.  Persistence Report'!$J$27:$J$500,"Adjustment",'7.  Persistence Report'!$H$27:$H$500,"2016")</f>
        <v>0</v>
      </c>
      <c r="H308" s="295">
        <f>SUMIFS('7.  Persistence Report'!AZ$27:AZ$500,'7.  Persistence Report'!$D$27:$D$500,$B307,'7.  Persistence Report'!$J$27:$J$500,"Adjustment",'7.  Persistence Report'!$H$27:$H$500,"2016")</f>
        <v>0</v>
      </c>
      <c r="I308" s="295">
        <f>SUMIFS('7.  Persistence Report'!BA$27:BA$500,'7.  Persistence Report'!$D$27:$D$500,$B307,'7.  Persistence Report'!$J$27:$J$500,"Adjustment",'7.  Persistence Report'!$H$27:$H$500,"2016")</f>
        <v>0</v>
      </c>
      <c r="J308" s="295">
        <f>SUMIFS('7.  Persistence Report'!BB$27:BB$500,'7.  Persistence Report'!$D$27:$D$500,$B307,'7.  Persistence Report'!$J$27:$J$500,"Adjustment",'7.  Persistence Report'!$H$27:$H$500,"2016")</f>
        <v>0</v>
      </c>
      <c r="K308" s="295">
        <f>SUMIFS('7.  Persistence Report'!BC$27:BC$500,'7.  Persistence Report'!$D$27:$D$500,$B307,'7.  Persistence Report'!$J$27:$J$500,"Adjustment",'7.  Persistence Report'!$H$27:$H$500,"2016")</f>
        <v>0</v>
      </c>
      <c r="L308" s="295">
        <f>SUMIFS('7.  Persistence Report'!BD$27:BD$500,'7.  Persistence Report'!$D$27:$D$500,$B307,'7.  Persistence Report'!$J$27:$J$500,"Adjustment",'7.  Persistence Report'!$H$27:$H$500,"2016")</f>
        <v>0</v>
      </c>
      <c r="M308" s="295">
        <f>SUMIFS('7.  Persistence Report'!BE$27:BE$500,'7.  Persistence Report'!$D$27:$D$500,$B307,'7.  Persistence Report'!$J$27:$J$500,"Adjustment",'7.  Persistence Report'!$H$27:$H$500,"2016")</f>
        <v>0</v>
      </c>
      <c r="N308" s="295">
        <f>N307</f>
        <v>12</v>
      </c>
      <c r="O308" s="295">
        <f>SUMIFS('7.  Persistence Report'!Q$27:Q$500,'7.  Persistence Report'!$D$27:$D$500,$B307,'7.  Persistence Report'!$J$27:$J$500,"Adjustment",'7.  Persistence Report'!$H$27:$H$500,"2016")</f>
        <v>0</v>
      </c>
      <c r="P308" s="295">
        <f>SUMIFS('7.  Persistence Report'!R$27:R$500,'7.  Persistence Report'!$D$27:$D$500,$B307,'7.  Persistence Report'!$J$27:$J$500,"Adjustment",'7.  Persistence Report'!$H$27:$H$500,"2016")</f>
        <v>0</v>
      </c>
      <c r="Q308" s="295">
        <f>SUMIFS('7.  Persistence Report'!S$27:S$500,'7.  Persistence Report'!$D$27:$D$500,$B307,'7.  Persistence Report'!$J$27:$J$500,"Adjustment",'7.  Persistence Report'!$H$27:$H$500,"2016")</f>
        <v>0</v>
      </c>
      <c r="R308" s="295">
        <f>SUMIFS('7.  Persistence Report'!T$27:T$500,'7.  Persistence Report'!$D$27:$D$500,$B307,'7.  Persistence Report'!$J$27:$J$500,"Adjustment",'7.  Persistence Report'!$H$27:$H$500,"2016")</f>
        <v>0</v>
      </c>
      <c r="S308" s="295">
        <f>SUMIFS('7.  Persistence Report'!U$27:U$500,'7.  Persistence Report'!$D$27:$D$500,$B307,'7.  Persistence Report'!$J$27:$J$500,"Adjustment",'7.  Persistence Report'!$H$27:$H$500,"2016")</f>
        <v>0</v>
      </c>
      <c r="T308" s="295">
        <f>SUMIFS('7.  Persistence Report'!V$27:V$500,'7.  Persistence Report'!$D$27:$D$500,$B307,'7.  Persistence Report'!$J$27:$J$500,"Adjustment",'7.  Persistence Report'!$H$27:$H$500,"2016")</f>
        <v>0</v>
      </c>
      <c r="U308" s="295">
        <f>SUMIFS('7.  Persistence Report'!W$27:W$500,'7.  Persistence Report'!$D$27:$D$500,$B307,'7.  Persistence Report'!$J$27:$J$500,"Adjustment",'7.  Persistence Report'!$H$27:$H$500,"2016")</f>
        <v>0</v>
      </c>
      <c r="V308" s="295">
        <f>SUMIFS('7.  Persistence Report'!X$27:X$500,'7.  Persistence Report'!$D$27:$D$500,$B307,'7.  Persistence Report'!$J$27:$J$500,"Adjustment",'7.  Persistence Report'!$H$27:$H$500,"2016")</f>
        <v>0</v>
      </c>
      <c r="W308" s="295">
        <f>SUMIFS('7.  Persistence Report'!Y$27:Y$500,'7.  Persistence Report'!$D$27:$D$500,$B307,'7.  Persistence Report'!$J$27:$J$500,"Adjustment",'7.  Persistence Report'!$H$27:$H$500,"2016")</f>
        <v>0</v>
      </c>
      <c r="X308" s="295">
        <f>SUMIFS('7.  Persistence Report'!Z$27:Z$500,'7.  Persistence Report'!$D$27:$D$500,$B307,'7.  Persistence Report'!$J$27:$J$500,"Adjustment",'7.  Persistence Report'!$H$27:$H$500,"2016")</f>
        <v>0</v>
      </c>
      <c r="Y308" s="411">
        <f>Y307</f>
        <v>0</v>
      </c>
      <c r="Z308" s="411">
        <f t="shared" ref="Z308" si="824">Z307</f>
        <v>1</v>
      </c>
      <c r="AA308" s="411">
        <f t="shared" ref="AA308" si="825">AA307</f>
        <v>0</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1" outlineLevel="1">
      <c r="A310" s="522">
        <v>28</v>
      </c>
      <c r="B310" s="520" t="s">
        <v>120</v>
      </c>
      <c r="C310" s="291" t="s">
        <v>25</v>
      </c>
      <c r="D310" s="295">
        <f>SUMIFS('7.  Persistence Report'!AV$27:AV$500,'7.  Persistence Report'!$D$27:$D$500,$B310,'7.  Persistence Report'!$J$27:$J$500,"Current year savings",'7.  Persistence Report'!$H$27:$H$500,"2016")</f>
        <v>509159</v>
      </c>
      <c r="E310" s="295">
        <f>SUMIFS('7.  Persistence Report'!AW$27:AW$500,'7.  Persistence Report'!$D$27:$D$500,$B310,'7.  Persistence Report'!$J$27:$J$500,"Current year savings",'7.  Persistence Report'!$H$27:$H$500,"2016")</f>
        <v>509159</v>
      </c>
      <c r="F310" s="295">
        <f>SUMIFS('7.  Persistence Report'!AX$27:AX$500,'7.  Persistence Report'!$D$27:$D$500,$B310,'7.  Persistence Report'!$J$27:$J$500,"Current year savings",'7.  Persistence Report'!$H$27:$H$500,"2016")</f>
        <v>509159</v>
      </c>
      <c r="G310" s="295">
        <f>SUMIFS('7.  Persistence Report'!AY$27:AY$500,'7.  Persistence Report'!$D$27:$D$500,$B310,'7.  Persistence Report'!$J$27:$J$500,"Current year savings",'7.  Persistence Report'!$H$27:$H$500,"2016")</f>
        <v>509159</v>
      </c>
      <c r="H310" s="295">
        <f>SUMIFS('7.  Persistence Report'!AZ$27:AZ$500,'7.  Persistence Report'!$D$27:$D$500,$B310,'7.  Persistence Report'!$J$27:$J$500,"Current year savings",'7.  Persistence Report'!$H$27:$H$500,"2016")</f>
        <v>509159</v>
      </c>
      <c r="I310" s="295">
        <f>SUMIFS('7.  Persistence Report'!BA$27:BA$500,'7.  Persistence Report'!$D$27:$D$500,$B310,'7.  Persistence Report'!$J$27:$J$500,"Current year savings",'7.  Persistence Report'!$H$27:$H$500,"2016")</f>
        <v>509159</v>
      </c>
      <c r="J310" s="295">
        <f>SUMIFS('7.  Persistence Report'!BB$27:BB$500,'7.  Persistence Report'!$D$27:$D$500,$B310,'7.  Persistence Report'!$J$27:$J$500,"Current year savings",'7.  Persistence Report'!$H$27:$H$500,"2016")</f>
        <v>509159</v>
      </c>
      <c r="K310" s="295">
        <f>SUMIFS('7.  Persistence Report'!BC$27:BC$500,'7.  Persistence Report'!$D$27:$D$500,$B310,'7.  Persistence Report'!$J$27:$J$500,"Current year savings",'7.  Persistence Report'!$H$27:$H$500,"2016")</f>
        <v>509159</v>
      </c>
      <c r="L310" s="295">
        <f>SUMIFS('7.  Persistence Report'!BD$27:BD$500,'7.  Persistence Report'!$D$27:$D$500,$B310,'7.  Persistence Report'!$J$27:$J$500,"Current year savings",'7.  Persistence Report'!$H$27:$H$500,"2016")</f>
        <v>509159</v>
      </c>
      <c r="M310" s="295">
        <f>SUMIFS('7.  Persistence Report'!BE$27:BE$500,'7.  Persistence Report'!$D$27:$D$500,$B310,'7.  Persistence Report'!$J$27:$J$500,"Current year savings",'7.  Persistence Report'!$H$27:$H$500,"2016")</f>
        <v>509159</v>
      </c>
      <c r="N310" s="295">
        <v>12</v>
      </c>
      <c r="O310" s="295">
        <f>SUMIFS('7.  Persistence Report'!Q$27:Q$500,'7.  Persistence Report'!$D$27:$D$500,$B310,'7.  Persistence Report'!$J$27:$J$500,"Current year savings",'7.  Persistence Report'!$H$27:$H$500,"2016")</f>
        <v>94</v>
      </c>
      <c r="P310" s="295">
        <f>SUMIFS('7.  Persistence Report'!R$27:R$500,'7.  Persistence Report'!$D$27:$D$500,$B310,'7.  Persistence Report'!$J$27:$J$500,"Current year savings",'7.  Persistence Report'!$H$27:$H$500,"2016")</f>
        <v>94</v>
      </c>
      <c r="Q310" s="295">
        <f>SUMIFS('7.  Persistence Report'!S$27:S$500,'7.  Persistence Report'!$D$27:$D$500,$B310,'7.  Persistence Report'!$J$27:$J$500,"Current year savings",'7.  Persistence Report'!$H$27:$H$500,"2016")</f>
        <v>94</v>
      </c>
      <c r="R310" s="295">
        <f>SUMIFS('7.  Persistence Report'!T$27:T$500,'7.  Persistence Report'!$D$27:$D$500,$B310,'7.  Persistence Report'!$J$27:$J$500,"Current year savings",'7.  Persistence Report'!$H$27:$H$500,"2016")</f>
        <v>94</v>
      </c>
      <c r="S310" s="295">
        <f>SUMIFS('7.  Persistence Report'!U$27:U$500,'7.  Persistence Report'!$D$27:$D$500,$B310,'7.  Persistence Report'!$J$27:$J$500,"Current year savings",'7.  Persistence Report'!$H$27:$H$500,"2016")</f>
        <v>94</v>
      </c>
      <c r="T310" s="295">
        <f>SUMIFS('7.  Persistence Report'!V$27:V$500,'7.  Persistence Report'!$D$27:$D$500,$B310,'7.  Persistence Report'!$J$27:$J$500,"Current year savings",'7.  Persistence Report'!$H$27:$H$500,"2016")</f>
        <v>94</v>
      </c>
      <c r="U310" s="295">
        <f>SUMIFS('7.  Persistence Report'!W$27:W$500,'7.  Persistence Report'!$D$27:$D$500,$B310,'7.  Persistence Report'!$J$27:$J$500,"Current year savings",'7.  Persistence Report'!$H$27:$H$500,"2016")</f>
        <v>94</v>
      </c>
      <c r="V310" s="295">
        <f>SUMIFS('7.  Persistence Report'!X$27:X$500,'7.  Persistence Report'!$D$27:$D$500,$B310,'7.  Persistence Report'!$J$27:$J$500,"Current year savings",'7.  Persistence Report'!$H$27:$H$500,"2016")</f>
        <v>94</v>
      </c>
      <c r="W310" s="295">
        <f>SUMIFS('7.  Persistence Report'!Y$27:Y$500,'7.  Persistence Report'!$D$27:$D$500,$B310,'7.  Persistence Report'!$J$27:$J$500,"Current year savings",'7.  Persistence Report'!$H$27:$H$500,"2016")</f>
        <v>94</v>
      </c>
      <c r="X310" s="295">
        <f>SUMIFS('7.  Persistence Report'!Z$27:Z$500,'7.  Persistence Report'!$D$27:$D$500,$B310,'7.  Persistence Report'!$J$27:$J$500,"Current year savings",'7.  Persistence Report'!$H$27:$H$500,"2016")</f>
        <v>94</v>
      </c>
      <c r="Y310" s="426"/>
      <c r="Z310" s="410"/>
      <c r="AA310" s="410">
        <v>1</v>
      </c>
      <c r="AB310" s="410"/>
      <c r="AC310" s="410"/>
      <c r="AD310" s="410"/>
      <c r="AE310" s="410"/>
      <c r="AF310" s="410"/>
      <c r="AG310" s="415"/>
      <c r="AH310" s="415"/>
      <c r="AI310" s="415"/>
      <c r="AJ310" s="415"/>
      <c r="AK310" s="415"/>
      <c r="AL310" s="415"/>
      <c r="AM310" s="296">
        <f>SUM(Y310:AL310)</f>
        <v>1</v>
      </c>
    </row>
    <row r="311" spans="1:39" ht="15.5" outlineLevel="1">
      <c r="B311" s="294" t="s">
        <v>289</v>
      </c>
      <c r="C311" s="291" t="s">
        <v>163</v>
      </c>
      <c r="D311" s="295">
        <f>SUMIFS('7.  Persistence Report'!AV$27:AV$500,'7.  Persistence Report'!$D$27:$D$500,$B310,'7.  Persistence Report'!$J$27:$J$500,"Adjustment",'7.  Persistence Report'!$H$27:$H$500,"2016")</f>
        <v>814782.89362008765</v>
      </c>
      <c r="E311" s="295">
        <f>SUMIFS('7.  Persistence Report'!AW$27:AW$500,'7.  Persistence Report'!$D$27:$D$500,$B310,'7.  Persistence Report'!$J$27:$J$500,"Adjustment",'7.  Persistence Report'!$H$27:$H$500,"2016")</f>
        <v>814782.89362008765</v>
      </c>
      <c r="F311" s="295">
        <f>SUMIFS('7.  Persistence Report'!AX$27:AX$500,'7.  Persistence Report'!$D$27:$D$500,$B310,'7.  Persistence Report'!$J$27:$J$500,"Adjustment",'7.  Persistence Report'!$H$27:$H$500,"2016")</f>
        <v>814782.89362008765</v>
      </c>
      <c r="G311" s="295">
        <f>SUMIFS('7.  Persistence Report'!AY$27:AY$500,'7.  Persistence Report'!$D$27:$D$500,$B310,'7.  Persistence Report'!$J$27:$J$500,"Adjustment",'7.  Persistence Report'!$H$27:$H$500,"2016")</f>
        <v>814782.89362008765</v>
      </c>
      <c r="H311" s="295">
        <f>SUMIFS('7.  Persistence Report'!AZ$27:AZ$500,'7.  Persistence Report'!$D$27:$D$500,$B310,'7.  Persistence Report'!$J$27:$J$500,"Adjustment",'7.  Persistence Report'!$H$27:$H$500,"2016")</f>
        <v>-95739</v>
      </c>
      <c r="I311" s="295">
        <f>SUMIFS('7.  Persistence Report'!BA$27:BA$500,'7.  Persistence Report'!$D$27:$D$500,$B310,'7.  Persistence Report'!$J$27:$J$500,"Adjustment",'7.  Persistence Report'!$H$27:$H$500,"2016")</f>
        <v>-95739</v>
      </c>
      <c r="J311" s="295">
        <f>SUMIFS('7.  Persistence Report'!BB$27:BB$500,'7.  Persistence Report'!$D$27:$D$500,$B310,'7.  Persistence Report'!$J$27:$J$500,"Adjustment",'7.  Persistence Report'!$H$27:$H$500,"2016")</f>
        <v>-95739</v>
      </c>
      <c r="K311" s="295">
        <f>SUMIFS('7.  Persistence Report'!BC$27:BC$500,'7.  Persistence Report'!$D$27:$D$500,$B310,'7.  Persistence Report'!$J$27:$J$500,"Adjustment",'7.  Persistence Report'!$H$27:$H$500,"2016")</f>
        <v>-95739</v>
      </c>
      <c r="L311" s="295">
        <f>SUMIFS('7.  Persistence Report'!BD$27:BD$500,'7.  Persistence Report'!$D$27:$D$500,$B310,'7.  Persistence Report'!$J$27:$J$500,"Adjustment",'7.  Persistence Report'!$H$27:$H$500,"2016")</f>
        <v>-95739</v>
      </c>
      <c r="M311" s="295">
        <f>SUMIFS('7.  Persistence Report'!BE$27:BE$500,'7.  Persistence Report'!$D$27:$D$500,$B310,'7.  Persistence Report'!$J$27:$J$500,"Adjustment",'7.  Persistence Report'!$H$27:$H$500,"2016")</f>
        <v>-95739</v>
      </c>
      <c r="N311" s="295">
        <f>N310</f>
        <v>12</v>
      </c>
      <c r="O311" s="295">
        <f>SUMIFS('7.  Persistence Report'!Q$27:Q$500,'7.  Persistence Report'!$D$27:$D$500,$B310,'7.  Persistence Report'!$J$27:$J$500,"Adjustment",'7.  Persistence Report'!$H$27:$H$500,"2016")</f>
        <v>271.96883216783215</v>
      </c>
      <c r="P311" s="295">
        <f>SUMIFS('7.  Persistence Report'!R$27:R$500,'7.  Persistence Report'!$D$27:$D$500,$B310,'7.  Persistence Report'!$J$27:$J$500,"Adjustment",'7.  Persistence Report'!$H$27:$H$500,"2016")</f>
        <v>271.96883216783215</v>
      </c>
      <c r="Q311" s="295">
        <f>SUMIFS('7.  Persistence Report'!S$27:S$500,'7.  Persistence Report'!$D$27:$D$500,$B310,'7.  Persistence Report'!$J$27:$J$500,"Adjustment",'7.  Persistence Report'!$H$27:$H$500,"2016")</f>
        <v>271.96883216783215</v>
      </c>
      <c r="R311" s="295">
        <f>SUMIFS('7.  Persistence Report'!T$27:T$500,'7.  Persistence Report'!$D$27:$D$500,$B310,'7.  Persistence Report'!$J$27:$J$500,"Adjustment",'7.  Persistence Report'!$H$27:$H$500,"2016")</f>
        <v>271.96883216783215</v>
      </c>
      <c r="S311" s="295">
        <f>SUMIFS('7.  Persistence Report'!U$27:U$500,'7.  Persistence Report'!$D$27:$D$500,$B310,'7.  Persistence Report'!$J$27:$J$500,"Adjustment",'7.  Persistence Report'!$H$27:$H$500,"2016")</f>
        <v>22</v>
      </c>
      <c r="T311" s="295">
        <f>SUMIFS('7.  Persistence Report'!V$27:V$500,'7.  Persistence Report'!$D$27:$D$500,$B310,'7.  Persistence Report'!$J$27:$J$500,"Adjustment",'7.  Persistence Report'!$H$27:$H$500,"2016")</f>
        <v>22</v>
      </c>
      <c r="U311" s="295">
        <f>SUMIFS('7.  Persistence Report'!W$27:W$500,'7.  Persistence Report'!$D$27:$D$500,$B310,'7.  Persistence Report'!$J$27:$J$500,"Adjustment",'7.  Persistence Report'!$H$27:$H$500,"2016")</f>
        <v>22</v>
      </c>
      <c r="V311" s="295">
        <f>SUMIFS('7.  Persistence Report'!X$27:X$500,'7.  Persistence Report'!$D$27:$D$500,$B310,'7.  Persistence Report'!$J$27:$J$500,"Adjustment",'7.  Persistence Report'!$H$27:$H$500,"2016")</f>
        <v>22</v>
      </c>
      <c r="W311" s="295">
        <f>SUMIFS('7.  Persistence Report'!Y$27:Y$500,'7.  Persistence Report'!$D$27:$D$500,$B310,'7.  Persistence Report'!$J$27:$J$500,"Adjustment",'7.  Persistence Report'!$H$27:$H$500,"2016")</f>
        <v>22</v>
      </c>
      <c r="X311" s="295">
        <f>SUMIFS('7.  Persistence Report'!Z$27:Z$500,'7.  Persistence Report'!$D$27:$D$500,$B310,'7.  Persistence Report'!$J$27:$J$500,"Adjustment",'7.  Persistence Report'!$H$27:$H$500,"2016")</f>
        <v>22</v>
      </c>
      <c r="Y311" s="411">
        <f>Y310</f>
        <v>0</v>
      </c>
      <c r="Z311" s="411">
        <f t="shared" ref="Z311" si="837">Z310</f>
        <v>0</v>
      </c>
      <c r="AA311" s="411">
        <f t="shared" ref="AA311" si="838">AA310</f>
        <v>1</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1" outlineLevel="1">
      <c r="A313" s="522">
        <v>29</v>
      </c>
      <c r="B313" s="520" t="s">
        <v>121</v>
      </c>
      <c r="C313" s="291" t="s">
        <v>25</v>
      </c>
      <c r="D313" s="295">
        <f>SUMIFS('7.  Persistence Report'!AV$27:AV$500,'7.  Persistence Report'!$D$27:$D$500,$B313,'7.  Persistence Report'!$J$27:$J$500,"Current year savings",'7.  Persistence Report'!$H$27:$H$500,"2016")</f>
        <v>0</v>
      </c>
      <c r="E313" s="295">
        <f>SUMIFS('7.  Persistence Report'!AW$27:AW$500,'7.  Persistence Report'!$D$27:$D$500,$B313,'7.  Persistence Report'!$J$27:$J$500,"Current year savings",'7.  Persistence Report'!$H$27:$H$500,"2016")</f>
        <v>0</v>
      </c>
      <c r="F313" s="295">
        <f>SUMIFS('7.  Persistence Report'!AX$27:AX$500,'7.  Persistence Report'!$D$27:$D$500,$B313,'7.  Persistence Report'!$J$27:$J$500,"Current year savings",'7.  Persistence Report'!$H$27:$H$500,"2016")</f>
        <v>0</v>
      </c>
      <c r="G313" s="295">
        <f>SUMIFS('7.  Persistence Report'!AY$27:AY$500,'7.  Persistence Report'!$D$27:$D$500,$B313,'7.  Persistence Report'!$J$27:$J$500,"Current year savings",'7.  Persistence Report'!$H$27:$H$500,"2016")</f>
        <v>0</v>
      </c>
      <c r="H313" s="295">
        <f>SUMIFS('7.  Persistence Report'!AZ$27:AZ$500,'7.  Persistence Report'!$D$27:$D$500,$B313,'7.  Persistence Report'!$J$27:$J$500,"Current year savings",'7.  Persistence Report'!$H$27:$H$500,"2016")</f>
        <v>0</v>
      </c>
      <c r="I313" s="295">
        <f>SUMIFS('7.  Persistence Report'!BA$27:BA$500,'7.  Persistence Report'!$D$27:$D$500,$B313,'7.  Persistence Report'!$J$27:$J$500,"Current year savings",'7.  Persistence Report'!$H$27:$H$500,"2016")</f>
        <v>0</v>
      </c>
      <c r="J313" s="295">
        <f>SUMIFS('7.  Persistence Report'!BB$27:BB$500,'7.  Persistence Report'!$D$27:$D$500,$B313,'7.  Persistence Report'!$J$27:$J$500,"Current year savings",'7.  Persistence Report'!$H$27:$H$500,"2016")</f>
        <v>0</v>
      </c>
      <c r="K313" s="295">
        <f>SUMIFS('7.  Persistence Report'!BC$27:BC$500,'7.  Persistence Report'!$D$27:$D$500,$B313,'7.  Persistence Report'!$J$27:$J$500,"Current year savings",'7.  Persistence Report'!$H$27:$H$500,"2016")</f>
        <v>0</v>
      </c>
      <c r="L313" s="295">
        <f>SUMIFS('7.  Persistence Report'!BD$27:BD$500,'7.  Persistence Report'!$D$27:$D$500,$B313,'7.  Persistence Report'!$J$27:$J$500,"Current year savings",'7.  Persistence Report'!$H$27:$H$500,"2016")</f>
        <v>0</v>
      </c>
      <c r="M313" s="295">
        <f>SUMIFS('7.  Persistence Report'!BE$27:BE$500,'7.  Persistence Report'!$D$27:$D$500,$B313,'7.  Persistence Report'!$J$27:$J$500,"Current year savings",'7.  Persistence Report'!$H$27:$H$500,"2016")</f>
        <v>0</v>
      </c>
      <c r="N313" s="295">
        <v>3</v>
      </c>
      <c r="O313" s="295">
        <f>SUMIFS('7.  Persistence Report'!Q$27:Q$500,'7.  Persistence Report'!$D$27:$D$500,$B313,'7.  Persistence Report'!$J$27:$J$500,"Current year savings",'7.  Persistence Report'!$H$27:$H$500,"2016")</f>
        <v>0</v>
      </c>
      <c r="P313" s="295">
        <f>SUMIFS('7.  Persistence Report'!R$27:R$500,'7.  Persistence Report'!$D$27:$D$500,$B313,'7.  Persistence Report'!$J$27:$J$500,"Current year savings",'7.  Persistence Report'!$H$27:$H$500,"2016")</f>
        <v>0</v>
      </c>
      <c r="Q313" s="295">
        <f>SUMIFS('7.  Persistence Report'!S$27:S$500,'7.  Persistence Report'!$D$27:$D$500,$B313,'7.  Persistence Report'!$J$27:$J$500,"Current year savings",'7.  Persistence Report'!$H$27:$H$500,"2016")</f>
        <v>0</v>
      </c>
      <c r="R313" s="295">
        <f>SUMIFS('7.  Persistence Report'!T$27:T$500,'7.  Persistence Report'!$D$27:$D$500,$B313,'7.  Persistence Report'!$J$27:$J$500,"Current year savings",'7.  Persistence Report'!$H$27:$H$500,"2016")</f>
        <v>0</v>
      </c>
      <c r="S313" s="295">
        <f>SUMIFS('7.  Persistence Report'!U$27:U$500,'7.  Persistence Report'!$D$27:$D$500,$B313,'7.  Persistence Report'!$J$27:$J$500,"Current year savings",'7.  Persistence Report'!$H$27:$H$500,"2016")</f>
        <v>0</v>
      </c>
      <c r="T313" s="295">
        <f>SUMIFS('7.  Persistence Report'!V$27:V$500,'7.  Persistence Report'!$D$27:$D$500,$B313,'7.  Persistence Report'!$J$27:$J$500,"Current year savings",'7.  Persistence Report'!$H$27:$H$500,"2016")</f>
        <v>0</v>
      </c>
      <c r="U313" s="295">
        <f>SUMIFS('7.  Persistence Report'!W$27:W$500,'7.  Persistence Report'!$D$27:$D$500,$B313,'7.  Persistence Report'!$J$27:$J$500,"Current year savings",'7.  Persistence Report'!$H$27:$H$500,"2016")</f>
        <v>0</v>
      </c>
      <c r="V313" s="295">
        <f>SUMIFS('7.  Persistence Report'!X$27:X$500,'7.  Persistence Report'!$D$27:$D$500,$B313,'7.  Persistence Report'!$J$27:$J$500,"Current year savings",'7.  Persistence Report'!$H$27:$H$500,"2016")</f>
        <v>0</v>
      </c>
      <c r="W313" s="295">
        <f>SUMIFS('7.  Persistence Report'!Y$27:Y$500,'7.  Persistence Report'!$D$27:$D$500,$B313,'7.  Persistence Report'!$J$27:$J$500,"Current year savings",'7.  Persistence Report'!$H$27:$H$500,"2016")</f>
        <v>0</v>
      </c>
      <c r="X313" s="295">
        <f>SUMIFS('7.  Persistence Report'!Z$27:Z$500,'7.  Persistence Report'!$D$27:$D$500,$B313,'7.  Persistence Report'!$J$27:$J$500,"Current year savings",'7.  Persistence Report'!$H$27:$H$500,"2016")</f>
        <v>0</v>
      </c>
      <c r="Y313" s="426"/>
      <c r="Z313" s="410"/>
      <c r="AA313" s="410">
        <v>1</v>
      </c>
      <c r="AB313" s="410"/>
      <c r="AC313" s="410"/>
      <c r="AD313" s="410"/>
      <c r="AE313" s="410"/>
      <c r="AF313" s="410"/>
      <c r="AG313" s="415"/>
      <c r="AH313" s="415"/>
      <c r="AI313" s="415"/>
      <c r="AJ313" s="415"/>
      <c r="AK313" s="415"/>
      <c r="AL313" s="415"/>
      <c r="AM313" s="296">
        <f>SUM(Y313:AL313)</f>
        <v>1</v>
      </c>
    </row>
    <row r="314" spans="1:39" ht="15.5" outlineLevel="1">
      <c r="B314" s="294" t="s">
        <v>289</v>
      </c>
      <c r="C314" s="291" t="s">
        <v>163</v>
      </c>
      <c r="D314" s="295">
        <f>SUMIFS('7.  Persistence Report'!AV$27:AV$500,'7.  Persistence Report'!$D$27:$D$500,$B313,'7.  Persistence Report'!$J$27:$J$500,"Adjustment",'7.  Persistence Report'!$H$27:$H$500,"2016")</f>
        <v>0</v>
      </c>
      <c r="E314" s="295">
        <f>SUMIFS('7.  Persistence Report'!AW$27:AW$500,'7.  Persistence Report'!$D$27:$D$500,$B313,'7.  Persistence Report'!$J$27:$J$500,"Adjustment",'7.  Persistence Report'!$H$27:$H$500,"2016")</f>
        <v>0</v>
      </c>
      <c r="F314" s="295">
        <f>SUMIFS('7.  Persistence Report'!AX$27:AX$500,'7.  Persistence Report'!$D$27:$D$500,$B313,'7.  Persistence Report'!$J$27:$J$500,"Adjustment",'7.  Persistence Report'!$H$27:$H$500,"2016")</f>
        <v>0</v>
      </c>
      <c r="G314" s="295">
        <f>SUMIFS('7.  Persistence Report'!AY$27:AY$500,'7.  Persistence Report'!$D$27:$D$500,$B313,'7.  Persistence Report'!$J$27:$J$500,"Adjustment",'7.  Persistence Report'!$H$27:$H$500,"2016")</f>
        <v>0</v>
      </c>
      <c r="H314" s="295">
        <f>SUMIFS('7.  Persistence Report'!AZ$27:AZ$500,'7.  Persistence Report'!$D$27:$D$500,$B313,'7.  Persistence Report'!$J$27:$J$500,"Adjustment",'7.  Persistence Report'!$H$27:$H$500,"2016")</f>
        <v>0</v>
      </c>
      <c r="I314" s="295">
        <f>SUMIFS('7.  Persistence Report'!BA$27:BA$500,'7.  Persistence Report'!$D$27:$D$500,$B313,'7.  Persistence Report'!$J$27:$J$500,"Adjustment",'7.  Persistence Report'!$H$27:$H$500,"2016")</f>
        <v>0</v>
      </c>
      <c r="J314" s="295">
        <f>SUMIFS('7.  Persistence Report'!BB$27:BB$500,'7.  Persistence Report'!$D$27:$D$500,$B313,'7.  Persistence Report'!$J$27:$J$500,"Adjustment",'7.  Persistence Report'!$H$27:$H$500,"2016")</f>
        <v>0</v>
      </c>
      <c r="K314" s="295">
        <f>SUMIFS('7.  Persistence Report'!BC$27:BC$500,'7.  Persistence Report'!$D$27:$D$500,$B313,'7.  Persistence Report'!$J$27:$J$500,"Adjustment",'7.  Persistence Report'!$H$27:$H$500,"2016")</f>
        <v>0</v>
      </c>
      <c r="L314" s="295">
        <f>SUMIFS('7.  Persistence Report'!BD$27:BD$500,'7.  Persistence Report'!$D$27:$D$500,$B313,'7.  Persistence Report'!$J$27:$J$500,"Adjustment",'7.  Persistence Report'!$H$27:$H$500,"2016")</f>
        <v>0</v>
      </c>
      <c r="M314" s="295">
        <f>SUMIFS('7.  Persistence Report'!BE$27:BE$500,'7.  Persistence Report'!$D$27:$D$500,$B313,'7.  Persistence Report'!$J$27:$J$500,"Adjustment",'7.  Persistence Report'!$H$27:$H$500,"2016")</f>
        <v>0</v>
      </c>
      <c r="N314" s="295">
        <f>N313</f>
        <v>3</v>
      </c>
      <c r="O314" s="295">
        <f>SUMIFS('7.  Persistence Report'!Q$27:Q$500,'7.  Persistence Report'!$D$27:$D$500,$B313,'7.  Persistence Report'!$J$27:$J$500,"Adjustment",'7.  Persistence Report'!$H$27:$H$500,"2016")</f>
        <v>0</v>
      </c>
      <c r="P314" s="295">
        <f>SUMIFS('7.  Persistence Report'!R$27:R$500,'7.  Persistence Report'!$D$27:$D$500,$B313,'7.  Persistence Report'!$J$27:$J$500,"Adjustment",'7.  Persistence Report'!$H$27:$H$500,"2016")</f>
        <v>0</v>
      </c>
      <c r="Q314" s="295">
        <f>SUMIFS('7.  Persistence Report'!S$27:S$500,'7.  Persistence Report'!$D$27:$D$500,$B313,'7.  Persistence Report'!$J$27:$J$500,"Adjustment",'7.  Persistence Report'!$H$27:$H$500,"2016")</f>
        <v>0</v>
      </c>
      <c r="R314" s="295">
        <f>SUMIFS('7.  Persistence Report'!T$27:T$500,'7.  Persistence Report'!$D$27:$D$500,$B313,'7.  Persistence Report'!$J$27:$J$500,"Adjustment",'7.  Persistence Report'!$H$27:$H$500,"2016")</f>
        <v>0</v>
      </c>
      <c r="S314" s="295">
        <f>SUMIFS('7.  Persistence Report'!U$27:U$500,'7.  Persistence Report'!$D$27:$D$500,$B313,'7.  Persistence Report'!$J$27:$J$500,"Adjustment",'7.  Persistence Report'!$H$27:$H$500,"2016")</f>
        <v>0</v>
      </c>
      <c r="T314" s="295">
        <f>SUMIFS('7.  Persistence Report'!V$27:V$500,'7.  Persistence Report'!$D$27:$D$500,$B313,'7.  Persistence Report'!$J$27:$J$500,"Adjustment",'7.  Persistence Report'!$H$27:$H$500,"2016")</f>
        <v>0</v>
      </c>
      <c r="U314" s="295">
        <f>SUMIFS('7.  Persistence Report'!W$27:W$500,'7.  Persistence Report'!$D$27:$D$500,$B313,'7.  Persistence Report'!$J$27:$J$500,"Adjustment",'7.  Persistence Report'!$H$27:$H$500,"2016")</f>
        <v>0</v>
      </c>
      <c r="V314" s="295">
        <f>SUMIFS('7.  Persistence Report'!X$27:X$500,'7.  Persistence Report'!$D$27:$D$500,$B313,'7.  Persistence Report'!$J$27:$J$500,"Adjustment",'7.  Persistence Report'!$H$27:$H$500,"2016")</f>
        <v>0</v>
      </c>
      <c r="W314" s="295">
        <f>SUMIFS('7.  Persistence Report'!Y$27:Y$500,'7.  Persistence Report'!$D$27:$D$500,$B313,'7.  Persistence Report'!$J$27:$J$500,"Adjustment",'7.  Persistence Report'!$H$27:$H$500,"2016")</f>
        <v>0</v>
      </c>
      <c r="X314" s="295">
        <f>SUMIFS('7.  Persistence Report'!Z$27:Z$500,'7.  Persistence Report'!$D$27:$D$500,$B313,'7.  Persistence Report'!$J$27:$J$500,"Adjustment",'7.  Persistence Report'!$H$27:$H$500,"2016")</f>
        <v>0</v>
      </c>
      <c r="Y314" s="411">
        <f>Y313</f>
        <v>0</v>
      </c>
      <c r="Z314" s="411">
        <f t="shared" ref="Z314" si="850">Z313</f>
        <v>0</v>
      </c>
      <c r="AA314" s="411">
        <f t="shared" ref="AA314" si="851">AA313</f>
        <v>1</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1" outlineLevel="1">
      <c r="A316" s="522">
        <v>30</v>
      </c>
      <c r="B316" s="520" t="s">
        <v>122</v>
      </c>
      <c r="C316" s="291" t="s">
        <v>25</v>
      </c>
      <c r="D316" s="295">
        <f>SUMIFS('7.  Persistence Report'!AV$27:AV$500,'7.  Persistence Report'!$D$27:$D$500,$B316,'7.  Persistence Report'!$J$27:$J$500,"Current year savings",'7.  Persistence Report'!$H$27:$H$500,"2016")</f>
        <v>0</v>
      </c>
      <c r="E316" s="295">
        <f>SUMIFS('7.  Persistence Report'!AW$27:AW$500,'7.  Persistence Report'!$D$27:$D$500,$B316,'7.  Persistence Report'!$J$27:$J$500,"Current year savings",'7.  Persistence Report'!$H$27:$H$500,"2016")</f>
        <v>0</v>
      </c>
      <c r="F316" s="295">
        <f>SUMIFS('7.  Persistence Report'!AX$27:AX$500,'7.  Persistence Report'!$D$27:$D$500,$B316,'7.  Persistence Report'!$J$27:$J$500,"Current year savings",'7.  Persistence Report'!$H$27:$H$500,"2016")</f>
        <v>0</v>
      </c>
      <c r="G316" s="295">
        <f>SUMIFS('7.  Persistence Report'!AY$27:AY$500,'7.  Persistence Report'!$D$27:$D$500,$B316,'7.  Persistence Report'!$J$27:$J$500,"Current year savings",'7.  Persistence Report'!$H$27:$H$500,"2016")</f>
        <v>0</v>
      </c>
      <c r="H316" s="295">
        <f>SUMIFS('7.  Persistence Report'!AZ$27:AZ$500,'7.  Persistence Report'!$D$27:$D$500,$B316,'7.  Persistence Report'!$J$27:$J$500,"Current year savings",'7.  Persistence Report'!$H$27:$H$500,"2016")</f>
        <v>0</v>
      </c>
      <c r="I316" s="295">
        <f>SUMIFS('7.  Persistence Report'!BA$27:BA$500,'7.  Persistence Report'!$D$27:$D$500,$B316,'7.  Persistence Report'!$J$27:$J$500,"Current year savings",'7.  Persistence Report'!$H$27:$H$500,"2016")</f>
        <v>0</v>
      </c>
      <c r="J316" s="295">
        <f>SUMIFS('7.  Persistence Report'!BB$27:BB$500,'7.  Persistence Report'!$D$27:$D$500,$B316,'7.  Persistence Report'!$J$27:$J$500,"Current year savings",'7.  Persistence Report'!$H$27:$H$500,"2016")</f>
        <v>0</v>
      </c>
      <c r="K316" s="295">
        <f>SUMIFS('7.  Persistence Report'!BC$27:BC$500,'7.  Persistence Report'!$D$27:$D$500,$B316,'7.  Persistence Report'!$J$27:$J$500,"Current year savings",'7.  Persistence Report'!$H$27:$H$500,"2016")</f>
        <v>0</v>
      </c>
      <c r="L316" s="295">
        <f>SUMIFS('7.  Persistence Report'!BD$27:BD$500,'7.  Persistence Report'!$D$27:$D$500,$B316,'7.  Persistence Report'!$J$27:$J$500,"Current year savings",'7.  Persistence Report'!$H$27:$H$500,"2016")</f>
        <v>0</v>
      </c>
      <c r="M316" s="295">
        <f>SUMIFS('7.  Persistence Report'!BE$27:BE$500,'7.  Persistence Report'!$D$27:$D$500,$B316,'7.  Persistence Report'!$J$27:$J$500,"Current year savings",'7.  Persistence Report'!$H$27:$H$500,"2016")</f>
        <v>0</v>
      </c>
      <c r="N316" s="295">
        <v>12</v>
      </c>
      <c r="O316" s="295">
        <f>SUMIFS('7.  Persistence Report'!Q$27:Q$500,'7.  Persistence Report'!$D$27:$D$500,$B316,'7.  Persistence Report'!$J$27:$J$500,"Current year savings",'7.  Persistence Report'!$H$27:$H$500,"2016")</f>
        <v>0</v>
      </c>
      <c r="P316" s="295">
        <f>SUMIFS('7.  Persistence Report'!R$27:R$500,'7.  Persistence Report'!$D$27:$D$500,$B316,'7.  Persistence Report'!$J$27:$J$500,"Current year savings",'7.  Persistence Report'!$H$27:$H$500,"2016")</f>
        <v>0</v>
      </c>
      <c r="Q316" s="295">
        <f>SUMIFS('7.  Persistence Report'!S$27:S$500,'7.  Persistence Report'!$D$27:$D$500,$B316,'7.  Persistence Report'!$J$27:$J$500,"Current year savings",'7.  Persistence Report'!$H$27:$H$500,"2016")</f>
        <v>0</v>
      </c>
      <c r="R316" s="295">
        <f>SUMIFS('7.  Persistence Report'!T$27:T$500,'7.  Persistence Report'!$D$27:$D$500,$B316,'7.  Persistence Report'!$J$27:$J$500,"Current year savings",'7.  Persistence Report'!$H$27:$H$500,"2016")</f>
        <v>0</v>
      </c>
      <c r="S316" s="295">
        <f>SUMIFS('7.  Persistence Report'!U$27:U$500,'7.  Persistence Report'!$D$27:$D$500,$B316,'7.  Persistence Report'!$J$27:$J$500,"Current year savings",'7.  Persistence Report'!$H$27:$H$500,"2016")</f>
        <v>0</v>
      </c>
      <c r="T316" s="295">
        <f>SUMIFS('7.  Persistence Report'!V$27:V$500,'7.  Persistence Report'!$D$27:$D$500,$B316,'7.  Persistence Report'!$J$27:$J$500,"Current year savings",'7.  Persistence Report'!$H$27:$H$500,"2016")</f>
        <v>0</v>
      </c>
      <c r="U316" s="295">
        <f>SUMIFS('7.  Persistence Report'!W$27:W$500,'7.  Persistence Report'!$D$27:$D$500,$B316,'7.  Persistence Report'!$J$27:$J$500,"Current year savings",'7.  Persistence Report'!$H$27:$H$500,"2016")</f>
        <v>0</v>
      </c>
      <c r="V316" s="295">
        <f>SUMIFS('7.  Persistence Report'!X$27:X$500,'7.  Persistence Report'!$D$27:$D$500,$B316,'7.  Persistence Report'!$J$27:$J$500,"Current year savings",'7.  Persistence Report'!$H$27:$H$500,"2016")</f>
        <v>0</v>
      </c>
      <c r="W316" s="295">
        <f>SUMIFS('7.  Persistence Report'!Y$27:Y$500,'7.  Persistence Report'!$D$27:$D$500,$B316,'7.  Persistence Report'!$J$27:$J$500,"Current year savings",'7.  Persistence Report'!$H$27:$H$500,"2016")</f>
        <v>0</v>
      </c>
      <c r="X316" s="295">
        <f>SUMIFS('7.  Persistence Report'!Z$27:Z$500,'7.  Persistence Report'!$D$27:$D$500,$B316,'7.  Persistence Report'!$J$27:$J$500,"Current year savings",'7.  Persistence Report'!$H$27:$H$500,"2016")</f>
        <v>0</v>
      </c>
      <c r="Y316" s="426"/>
      <c r="Z316" s="410"/>
      <c r="AA316" s="410">
        <v>1</v>
      </c>
      <c r="AB316" s="410"/>
      <c r="AC316" s="410"/>
      <c r="AD316" s="410"/>
      <c r="AE316" s="410"/>
      <c r="AF316" s="410"/>
      <c r="AG316" s="415"/>
      <c r="AH316" s="415"/>
      <c r="AI316" s="415"/>
      <c r="AJ316" s="415"/>
      <c r="AK316" s="415"/>
      <c r="AL316" s="415"/>
      <c r="AM316" s="296">
        <f>SUM(Y316:AL316)</f>
        <v>1</v>
      </c>
    </row>
    <row r="317" spans="1:39" ht="15.5" outlineLevel="1">
      <c r="B317" s="294" t="s">
        <v>289</v>
      </c>
      <c r="C317" s="291" t="s">
        <v>163</v>
      </c>
      <c r="D317" s="295">
        <f>SUMIFS('7.  Persistence Report'!AV$27:AV$500,'7.  Persistence Report'!$D$27:$D$500,$B316,'7.  Persistence Report'!$J$27:$J$500,"Adjustment",'7.  Persistence Report'!$H$27:$H$500,"2016")</f>
        <v>4463526</v>
      </c>
      <c r="E317" s="295">
        <f>SUMIFS('7.  Persistence Report'!AW$27:AW$500,'7.  Persistence Report'!$D$27:$D$500,$B316,'7.  Persistence Report'!$J$27:$J$500,"Adjustment",'7.  Persistence Report'!$H$27:$H$500,"2016")</f>
        <v>4463526</v>
      </c>
      <c r="F317" s="295">
        <f>SUMIFS('7.  Persistence Report'!AX$27:AX$500,'7.  Persistence Report'!$D$27:$D$500,$B316,'7.  Persistence Report'!$J$27:$J$500,"Adjustment",'7.  Persistence Report'!$H$27:$H$500,"2016")</f>
        <v>4463526</v>
      </c>
      <c r="G317" s="295">
        <f>SUMIFS('7.  Persistence Report'!AY$27:AY$500,'7.  Persistence Report'!$D$27:$D$500,$B316,'7.  Persistence Report'!$J$27:$J$500,"Adjustment",'7.  Persistence Report'!$H$27:$H$500,"2016")</f>
        <v>4463526</v>
      </c>
      <c r="H317" s="295">
        <f>SUMIFS('7.  Persistence Report'!AZ$27:AZ$500,'7.  Persistence Report'!$D$27:$D$500,$B316,'7.  Persistence Report'!$J$27:$J$500,"Adjustment",'7.  Persistence Report'!$H$27:$H$500,"2016")</f>
        <v>4463526</v>
      </c>
      <c r="I317" s="295">
        <f>SUMIFS('7.  Persistence Report'!BA$27:BA$500,'7.  Persistence Report'!$D$27:$D$500,$B316,'7.  Persistence Report'!$J$27:$J$500,"Adjustment",'7.  Persistence Report'!$H$27:$H$500,"2016")</f>
        <v>4463526</v>
      </c>
      <c r="J317" s="295">
        <f>SUMIFS('7.  Persistence Report'!BB$27:BB$500,'7.  Persistence Report'!$D$27:$D$500,$B316,'7.  Persistence Report'!$J$27:$J$500,"Adjustment",'7.  Persistence Report'!$H$27:$H$500,"2016")</f>
        <v>4463526</v>
      </c>
      <c r="K317" s="295">
        <f>SUMIFS('7.  Persistence Report'!BC$27:BC$500,'7.  Persistence Report'!$D$27:$D$500,$B316,'7.  Persistence Report'!$J$27:$J$500,"Adjustment",'7.  Persistence Report'!$H$27:$H$500,"2016")</f>
        <v>4463526</v>
      </c>
      <c r="L317" s="295">
        <f>SUMIFS('7.  Persistence Report'!BD$27:BD$500,'7.  Persistence Report'!$D$27:$D$500,$B316,'7.  Persistence Report'!$J$27:$J$500,"Adjustment",'7.  Persistence Report'!$H$27:$H$500,"2016")</f>
        <v>4463526</v>
      </c>
      <c r="M317" s="295">
        <f>SUMIFS('7.  Persistence Report'!BE$27:BE$500,'7.  Persistence Report'!$D$27:$D$500,$B316,'7.  Persistence Report'!$J$27:$J$500,"Adjustment",'7.  Persistence Report'!$H$27:$H$500,"2016")</f>
        <v>4463526</v>
      </c>
      <c r="N317" s="295">
        <f>N316</f>
        <v>12</v>
      </c>
      <c r="O317" s="295">
        <f>SUMIFS('7.  Persistence Report'!Q$27:Q$500,'7.  Persistence Report'!$D$27:$D$500,$B316,'7.  Persistence Report'!$J$27:$J$500,"Adjustment",'7.  Persistence Report'!$H$27:$H$500,"2016")</f>
        <v>472</v>
      </c>
      <c r="P317" s="295">
        <f>SUMIFS('7.  Persistence Report'!R$27:R$500,'7.  Persistence Report'!$D$27:$D$500,$B316,'7.  Persistence Report'!$J$27:$J$500,"Adjustment",'7.  Persistence Report'!$H$27:$H$500,"2016")</f>
        <v>472</v>
      </c>
      <c r="Q317" s="295">
        <f>SUMIFS('7.  Persistence Report'!S$27:S$500,'7.  Persistence Report'!$D$27:$D$500,$B316,'7.  Persistence Report'!$J$27:$J$500,"Adjustment",'7.  Persistence Report'!$H$27:$H$500,"2016")</f>
        <v>472</v>
      </c>
      <c r="R317" s="295">
        <f>SUMIFS('7.  Persistence Report'!T$27:T$500,'7.  Persistence Report'!$D$27:$D$500,$B316,'7.  Persistence Report'!$J$27:$J$500,"Adjustment",'7.  Persistence Report'!$H$27:$H$500,"2016")</f>
        <v>472</v>
      </c>
      <c r="S317" s="295">
        <f>SUMIFS('7.  Persistence Report'!U$27:U$500,'7.  Persistence Report'!$D$27:$D$500,$B316,'7.  Persistence Report'!$J$27:$J$500,"Adjustment",'7.  Persistence Report'!$H$27:$H$500,"2016")</f>
        <v>472</v>
      </c>
      <c r="T317" s="295">
        <f>SUMIFS('7.  Persistence Report'!V$27:V$500,'7.  Persistence Report'!$D$27:$D$500,$B316,'7.  Persistence Report'!$J$27:$J$500,"Adjustment",'7.  Persistence Report'!$H$27:$H$500,"2016")</f>
        <v>472</v>
      </c>
      <c r="U317" s="295">
        <f>SUMIFS('7.  Persistence Report'!W$27:W$500,'7.  Persistence Report'!$D$27:$D$500,$B316,'7.  Persistence Report'!$J$27:$J$500,"Adjustment",'7.  Persistence Report'!$H$27:$H$500,"2016")</f>
        <v>472</v>
      </c>
      <c r="V317" s="295">
        <f>SUMIFS('7.  Persistence Report'!X$27:X$500,'7.  Persistence Report'!$D$27:$D$500,$B316,'7.  Persistence Report'!$J$27:$J$500,"Adjustment",'7.  Persistence Report'!$H$27:$H$500,"2016")</f>
        <v>472</v>
      </c>
      <c r="W317" s="295">
        <f>SUMIFS('7.  Persistence Report'!Y$27:Y$500,'7.  Persistence Report'!$D$27:$D$500,$B316,'7.  Persistence Report'!$J$27:$J$500,"Adjustment",'7.  Persistence Report'!$H$27:$H$500,"2016")</f>
        <v>472</v>
      </c>
      <c r="X317" s="295">
        <f>SUMIFS('7.  Persistence Report'!Z$27:Z$500,'7.  Persistence Report'!$D$27:$D$500,$B316,'7.  Persistence Report'!$J$27:$J$500,"Adjustment",'7.  Persistence Report'!$H$27:$H$500,"2016")</f>
        <v>472</v>
      </c>
      <c r="Y317" s="411">
        <f>Y316</f>
        <v>0</v>
      </c>
      <c r="Z317" s="411">
        <f t="shared" ref="Z317" si="863">Z316</f>
        <v>0</v>
      </c>
      <c r="AA317" s="411">
        <f t="shared" ref="AA317" si="864">AA316</f>
        <v>1</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1" outlineLevel="1">
      <c r="A319" s="522">
        <v>31</v>
      </c>
      <c r="B319" s="520" t="s">
        <v>123</v>
      </c>
      <c r="C319" s="291" t="s">
        <v>25</v>
      </c>
      <c r="D319" s="295">
        <f>SUMIFS('7.  Persistence Report'!AV$27:AV$500,'7.  Persistence Report'!$D$27:$D$500,$B319,'7.  Persistence Report'!$J$27:$J$500,"Current year savings",'7.  Persistence Report'!$H$27:$H$500,"2016")</f>
        <v>0</v>
      </c>
      <c r="E319" s="295">
        <f>SUMIFS('7.  Persistence Report'!AW$27:AW$500,'7.  Persistence Report'!$D$27:$D$500,$B319,'7.  Persistence Report'!$J$27:$J$500,"Current year savings",'7.  Persistence Report'!$H$27:$H$500,"2016")</f>
        <v>0</v>
      </c>
      <c r="F319" s="295">
        <f>SUMIFS('7.  Persistence Report'!AX$27:AX$500,'7.  Persistence Report'!$D$27:$D$500,$B319,'7.  Persistence Report'!$J$27:$J$500,"Current year savings",'7.  Persistence Report'!$H$27:$H$500,"2016")</f>
        <v>0</v>
      </c>
      <c r="G319" s="295">
        <f>SUMIFS('7.  Persistence Report'!AY$27:AY$500,'7.  Persistence Report'!$D$27:$D$500,$B319,'7.  Persistence Report'!$J$27:$J$500,"Current year savings",'7.  Persistence Report'!$H$27:$H$500,"2016")</f>
        <v>0</v>
      </c>
      <c r="H319" s="295">
        <f>SUMIFS('7.  Persistence Report'!AZ$27:AZ$500,'7.  Persistence Report'!$D$27:$D$500,$B319,'7.  Persistence Report'!$J$27:$J$500,"Current year savings",'7.  Persistence Report'!$H$27:$H$500,"2016")</f>
        <v>0</v>
      </c>
      <c r="I319" s="295">
        <f>SUMIFS('7.  Persistence Report'!BA$27:BA$500,'7.  Persistence Report'!$D$27:$D$500,$B319,'7.  Persistence Report'!$J$27:$J$500,"Current year savings",'7.  Persistence Report'!$H$27:$H$500,"2016")</f>
        <v>0</v>
      </c>
      <c r="J319" s="295">
        <f>SUMIFS('7.  Persistence Report'!BB$27:BB$500,'7.  Persistence Report'!$D$27:$D$500,$B319,'7.  Persistence Report'!$J$27:$J$500,"Current year savings",'7.  Persistence Report'!$H$27:$H$500,"2016")</f>
        <v>0</v>
      </c>
      <c r="K319" s="295">
        <f>SUMIFS('7.  Persistence Report'!BC$27:BC$500,'7.  Persistence Report'!$D$27:$D$500,$B319,'7.  Persistence Report'!$J$27:$J$500,"Current year savings",'7.  Persistence Report'!$H$27:$H$500,"2016")</f>
        <v>0</v>
      </c>
      <c r="L319" s="295">
        <f>SUMIFS('7.  Persistence Report'!BD$27:BD$500,'7.  Persistence Report'!$D$27:$D$500,$B319,'7.  Persistence Report'!$J$27:$J$500,"Current year savings",'7.  Persistence Report'!$H$27:$H$500,"2016")</f>
        <v>0</v>
      </c>
      <c r="M319" s="295">
        <f>SUMIFS('7.  Persistence Report'!BE$27:BE$500,'7.  Persistence Report'!$D$27:$D$500,$B319,'7.  Persistence Report'!$J$27:$J$500,"Current year savings",'7.  Persistence Report'!$H$27:$H$500,"2016")</f>
        <v>0</v>
      </c>
      <c r="N319" s="295">
        <v>12</v>
      </c>
      <c r="O319" s="295">
        <f>SUMIFS('7.  Persistence Report'!Q$27:Q$500,'7.  Persistence Report'!$D$27:$D$500,$B319,'7.  Persistence Report'!$J$27:$J$500,"Current year savings",'7.  Persistence Report'!$H$27:$H$500,"2016")</f>
        <v>0</v>
      </c>
      <c r="P319" s="295">
        <f>SUMIFS('7.  Persistence Report'!R$27:R$500,'7.  Persistence Report'!$D$27:$D$500,$B319,'7.  Persistence Report'!$J$27:$J$500,"Current year savings",'7.  Persistence Report'!$H$27:$H$500,"2016")</f>
        <v>0</v>
      </c>
      <c r="Q319" s="295">
        <f>SUMIFS('7.  Persistence Report'!S$27:S$500,'7.  Persistence Report'!$D$27:$D$500,$B319,'7.  Persistence Report'!$J$27:$J$500,"Current year savings",'7.  Persistence Report'!$H$27:$H$500,"2016")</f>
        <v>0</v>
      </c>
      <c r="R319" s="295">
        <f>SUMIFS('7.  Persistence Report'!T$27:T$500,'7.  Persistence Report'!$D$27:$D$500,$B319,'7.  Persistence Report'!$J$27:$J$500,"Current year savings",'7.  Persistence Report'!$H$27:$H$500,"2016")</f>
        <v>0</v>
      </c>
      <c r="S319" s="295">
        <f>SUMIFS('7.  Persistence Report'!U$27:U$500,'7.  Persistence Report'!$D$27:$D$500,$B319,'7.  Persistence Report'!$J$27:$J$500,"Current year savings",'7.  Persistence Report'!$H$27:$H$500,"2016")</f>
        <v>0</v>
      </c>
      <c r="T319" s="295">
        <f>SUMIFS('7.  Persistence Report'!V$27:V$500,'7.  Persistence Report'!$D$27:$D$500,$B319,'7.  Persistence Report'!$J$27:$J$500,"Current year savings",'7.  Persistence Report'!$H$27:$H$500,"2016")</f>
        <v>0</v>
      </c>
      <c r="U319" s="295">
        <f>SUMIFS('7.  Persistence Report'!W$27:W$500,'7.  Persistence Report'!$D$27:$D$500,$B319,'7.  Persistence Report'!$J$27:$J$500,"Current year savings",'7.  Persistence Report'!$H$27:$H$500,"2016")</f>
        <v>0</v>
      </c>
      <c r="V319" s="295">
        <f>SUMIFS('7.  Persistence Report'!X$27:X$500,'7.  Persistence Report'!$D$27:$D$500,$B319,'7.  Persistence Report'!$J$27:$J$500,"Current year savings",'7.  Persistence Report'!$H$27:$H$500,"2016")</f>
        <v>0</v>
      </c>
      <c r="W319" s="295">
        <f>SUMIFS('7.  Persistence Report'!Y$27:Y$500,'7.  Persistence Report'!$D$27:$D$500,$B319,'7.  Persistence Report'!$J$27:$J$500,"Current year savings",'7.  Persistence Report'!$H$27:$H$500,"2016")</f>
        <v>0</v>
      </c>
      <c r="X319" s="295">
        <f>SUMIFS('7.  Persistence Report'!Z$27:Z$500,'7.  Persistence Report'!$D$27:$D$500,$B319,'7.  Persistence Report'!$J$27:$J$500,"Current year savings",'7.  Persistence Report'!$H$27:$H$500,"2016")</f>
        <v>0</v>
      </c>
      <c r="Y319" s="426"/>
      <c r="Z319" s="410"/>
      <c r="AA319" s="410"/>
      <c r="AB319" s="410"/>
      <c r="AC319" s="410"/>
      <c r="AD319" s="410"/>
      <c r="AE319" s="410"/>
      <c r="AF319" s="410"/>
      <c r="AG319" s="415"/>
      <c r="AH319" s="415"/>
      <c r="AI319" s="415"/>
      <c r="AJ319" s="415"/>
      <c r="AK319" s="415"/>
      <c r="AL319" s="415"/>
      <c r="AM319" s="296">
        <f>SUM(Y319:AL319)</f>
        <v>0</v>
      </c>
    </row>
    <row r="320" spans="1:39" ht="15.5" outlineLevel="1">
      <c r="B320" s="294" t="s">
        <v>289</v>
      </c>
      <c r="C320" s="291" t="s">
        <v>163</v>
      </c>
      <c r="D320" s="295">
        <f>SUMIFS('7.  Persistence Report'!AV$27:AV$500,'7.  Persistence Report'!$D$27:$D$500,$B319,'7.  Persistence Report'!$J$27:$J$500,"Adjustment",'7.  Persistence Report'!$H$27:$H$500,"2016")</f>
        <v>0</v>
      </c>
      <c r="E320" s="295">
        <f>SUMIFS('7.  Persistence Report'!AW$27:AW$500,'7.  Persistence Report'!$D$27:$D$500,$B319,'7.  Persistence Report'!$J$27:$J$500,"Adjustment",'7.  Persistence Report'!$H$27:$H$500,"2016")</f>
        <v>0</v>
      </c>
      <c r="F320" s="295">
        <f>SUMIFS('7.  Persistence Report'!AX$27:AX$500,'7.  Persistence Report'!$D$27:$D$500,$B319,'7.  Persistence Report'!$J$27:$J$500,"Adjustment",'7.  Persistence Report'!$H$27:$H$500,"2016")</f>
        <v>0</v>
      </c>
      <c r="G320" s="295">
        <f>SUMIFS('7.  Persistence Report'!AY$27:AY$500,'7.  Persistence Report'!$D$27:$D$500,$B319,'7.  Persistence Report'!$J$27:$J$500,"Adjustment",'7.  Persistence Report'!$H$27:$H$500,"2016")</f>
        <v>0</v>
      </c>
      <c r="H320" s="295">
        <f>SUMIFS('7.  Persistence Report'!AZ$27:AZ$500,'7.  Persistence Report'!$D$27:$D$500,$B319,'7.  Persistence Report'!$J$27:$J$500,"Adjustment",'7.  Persistence Report'!$H$27:$H$500,"2016")</f>
        <v>0</v>
      </c>
      <c r="I320" s="295">
        <f>SUMIFS('7.  Persistence Report'!BA$27:BA$500,'7.  Persistence Report'!$D$27:$D$500,$B319,'7.  Persistence Report'!$J$27:$J$500,"Adjustment",'7.  Persistence Report'!$H$27:$H$500,"2016")</f>
        <v>0</v>
      </c>
      <c r="J320" s="295">
        <f>SUMIFS('7.  Persistence Report'!BB$27:BB$500,'7.  Persistence Report'!$D$27:$D$500,$B319,'7.  Persistence Report'!$J$27:$J$500,"Adjustment",'7.  Persistence Report'!$H$27:$H$500,"2016")</f>
        <v>0</v>
      </c>
      <c r="K320" s="295">
        <f>SUMIFS('7.  Persistence Report'!BC$27:BC$500,'7.  Persistence Report'!$D$27:$D$500,$B319,'7.  Persistence Report'!$J$27:$J$500,"Adjustment",'7.  Persistence Report'!$H$27:$H$500,"2016")</f>
        <v>0</v>
      </c>
      <c r="L320" s="295">
        <f>SUMIFS('7.  Persistence Report'!BD$27:BD$500,'7.  Persistence Report'!$D$27:$D$500,$B319,'7.  Persistence Report'!$J$27:$J$500,"Adjustment",'7.  Persistence Report'!$H$27:$H$500,"2016")</f>
        <v>0</v>
      </c>
      <c r="M320" s="295">
        <f>SUMIFS('7.  Persistence Report'!BE$27:BE$500,'7.  Persistence Report'!$D$27:$D$500,$B319,'7.  Persistence Report'!$J$27:$J$500,"Adjustment",'7.  Persistence Report'!$H$27:$H$500,"2016")</f>
        <v>0</v>
      </c>
      <c r="N320" s="295">
        <f>N319</f>
        <v>12</v>
      </c>
      <c r="O320" s="295">
        <f>SUMIFS('7.  Persistence Report'!Q$27:Q$500,'7.  Persistence Report'!$D$27:$D$500,$B319,'7.  Persistence Report'!$J$27:$J$500,"Adjustment",'7.  Persistence Report'!$H$27:$H$500,"2016")</f>
        <v>0</v>
      </c>
      <c r="P320" s="295">
        <f>SUMIFS('7.  Persistence Report'!R$27:R$500,'7.  Persistence Report'!$D$27:$D$500,$B319,'7.  Persistence Report'!$J$27:$J$500,"Adjustment",'7.  Persistence Report'!$H$27:$H$500,"2016")</f>
        <v>0</v>
      </c>
      <c r="Q320" s="295">
        <f>SUMIFS('7.  Persistence Report'!S$27:S$500,'7.  Persistence Report'!$D$27:$D$500,$B319,'7.  Persistence Report'!$J$27:$J$500,"Adjustment",'7.  Persistence Report'!$H$27:$H$500,"2016")</f>
        <v>0</v>
      </c>
      <c r="R320" s="295">
        <f>SUMIFS('7.  Persistence Report'!T$27:T$500,'7.  Persistence Report'!$D$27:$D$500,$B319,'7.  Persistence Report'!$J$27:$J$500,"Adjustment",'7.  Persistence Report'!$H$27:$H$500,"2016")</f>
        <v>0</v>
      </c>
      <c r="S320" s="295">
        <f>SUMIFS('7.  Persistence Report'!U$27:U$500,'7.  Persistence Report'!$D$27:$D$500,$B319,'7.  Persistence Report'!$J$27:$J$500,"Adjustment",'7.  Persistence Report'!$H$27:$H$500,"2016")</f>
        <v>0</v>
      </c>
      <c r="T320" s="295">
        <f>SUMIFS('7.  Persistence Report'!V$27:V$500,'7.  Persistence Report'!$D$27:$D$500,$B319,'7.  Persistence Report'!$J$27:$J$500,"Adjustment",'7.  Persistence Report'!$H$27:$H$500,"2016")</f>
        <v>0</v>
      </c>
      <c r="U320" s="295">
        <f>SUMIFS('7.  Persistence Report'!W$27:W$500,'7.  Persistence Report'!$D$27:$D$500,$B319,'7.  Persistence Report'!$J$27:$J$500,"Adjustment",'7.  Persistence Report'!$H$27:$H$500,"2016")</f>
        <v>0</v>
      </c>
      <c r="V320" s="295">
        <f>SUMIFS('7.  Persistence Report'!X$27:X$500,'7.  Persistence Report'!$D$27:$D$500,$B319,'7.  Persistence Report'!$J$27:$J$500,"Adjustment",'7.  Persistence Report'!$H$27:$H$500,"2016")</f>
        <v>0</v>
      </c>
      <c r="W320" s="295">
        <f>SUMIFS('7.  Persistence Report'!Y$27:Y$500,'7.  Persistence Report'!$D$27:$D$500,$B319,'7.  Persistence Report'!$J$27:$J$500,"Adjustment",'7.  Persistence Report'!$H$27:$H$500,"2016")</f>
        <v>0</v>
      </c>
      <c r="X320" s="295">
        <f>SUMIFS('7.  Persistence Report'!Z$27:Z$500,'7.  Persistence Report'!$D$27:$D$500,$B319,'7.  Persistence Report'!$J$27:$J$500,"Adjustment",'7.  Persistence Report'!$H$27:$H$500,"2016")</f>
        <v>0</v>
      </c>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5" outlineLevel="1">
      <c r="A322" s="522">
        <v>32</v>
      </c>
      <c r="B322" s="520" t="s">
        <v>124</v>
      </c>
      <c r="C322" s="291" t="s">
        <v>25</v>
      </c>
      <c r="D322" s="295">
        <f>SUMIFS('7.  Persistence Report'!AV$27:AV$500,'7.  Persistence Report'!$D$27:$D$500,$B322,'7.  Persistence Report'!$J$27:$J$500,"Current year savings",'7.  Persistence Report'!$H$27:$H$500,"2016")</f>
        <v>283145</v>
      </c>
      <c r="E322" s="295">
        <f>SUMIFS('7.  Persistence Report'!AW$27:AW$500,'7.  Persistence Report'!$D$27:$D$500,$B322,'7.  Persistence Report'!$J$27:$J$500,"Current year savings",'7.  Persistence Report'!$H$27:$H$500,"2016")</f>
        <v>283145</v>
      </c>
      <c r="F322" s="295">
        <f>SUMIFS('7.  Persistence Report'!AX$27:AX$500,'7.  Persistence Report'!$D$27:$D$500,$B322,'7.  Persistence Report'!$J$27:$J$500,"Current year savings",'7.  Persistence Report'!$H$27:$H$500,"2016")</f>
        <v>283145</v>
      </c>
      <c r="G322" s="295">
        <f>SUMIFS('7.  Persistence Report'!AY$27:AY$500,'7.  Persistence Report'!$D$27:$D$500,$B322,'7.  Persistence Report'!$J$27:$J$500,"Current year savings",'7.  Persistence Report'!$H$27:$H$500,"2016")</f>
        <v>283145</v>
      </c>
      <c r="H322" s="295">
        <f>SUMIFS('7.  Persistence Report'!AZ$27:AZ$500,'7.  Persistence Report'!$D$27:$D$500,$B322,'7.  Persistence Report'!$J$27:$J$500,"Current year savings",'7.  Persistence Report'!$H$27:$H$500,"2016")</f>
        <v>283145</v>
      </c>
      <c r="I322" s="295">
        <f>SUMIFS('7.  Persistence Report'!BA$27:BA$500,'7.  Persistence Report'!$D$27:$D$500,$B322,'7.  Persistence Report'!$J$27:$J$500,"Current year savings",'7.  Persistence Report'!$H$27:$H$500,"2016")</f>
        <v>203870</v>
      </c>
      <c r="J322" s="295">
        <f>SUMIFS('7.  Persistence Report'!BB$27:BB$500,'7.  Persistence Report'!$D$27:$D$500,$B322,'7.  Persistence Report'!$J$27:$J$500,"Current year savings",'7.  Persistence Report'!$H$27:$H$500,"2016")</f>
        <v>203870</v>
      </c>
      <c r="K322" s="295">
        <f>SUMIFS('7.  Persistence Report'!BC$27:BC$500,'7.  Persistence Report'!$D$27:$D$500,$B322,'7.  Persistence Report'!$J$27:$J$500,"Current year savings",'7.  Persistence Report'!$H$27:$H$500,"2016")</f>
        <v>203870</v>
      </c>
      <c r="L322" s="295">
        <f>SUMIFS('7.  Persistence Report'!BD$27:BD$500,'7.  Persistence Report'!$D$27:$D$500,$B322,'7.  Persistence Report'!$J$27:$J$500,"Current year savings",'7.  Persistence Report'!$H$27:$H$500,"2016")</f>
        <v>203870</v>
      </c>
      <c r="M322" s="295">
        <f>SUMIFS('7.  Persistence Report'!BE$27:BE$500,'7.  Persistence Report'!$D$27:$D$500,$B322,'7.  Persistence Report'!$J$27:$J$500,"Current year savings",'7.  Persistence Report'!$H$27:$H$500,"2016")</f>
        <v>203870</v>
      </c>
      <c r="N322" s="295">
        <v>12</v>
      </c>
      <c r="O322" s="295">
        <f>SUMIFS('7.  Persistence Report'!Q$27:Q$500,'7.  Persistence Report'!$D$27:$D$500,$B322,'7.  Persistence Report'!$J$27:$J$500,"Current year savings",'7.  Persistence Report'!$H$27:$H$500,"2016")</f>
        <v>27</v>
      </c>
      <c r="P322" s="295">
        <f>SUMIFS('7.  Persistence Report'!R$27:R$500,'7.  Persistence Report'!$D$27:$D$500,$B322,'7.  Persistence Report'!$J$27:$J$500,"Current year savings",'7.  Persistence Report'!$H$27:$H$500,"2016")</f>
        <v>27</v>
      </c>
      <c r="Q322" s="295">
        <f>SUMIFS('7.  Persistence Report'!S$27:S$500,'7.  Persistence Report'!$D$27:$D$500,$B322,'7.  Persistence Report'!$J$27:$J$500,"Current year savings",'7.  Persistence Report'!$H$27:$H$500,"2016")</f>
        <v>27</v>
      </c>
      <c r="R322" s="295">
        <f>SUMIFS('7.  Persistence Report'!T$27:T$500,'7.  Persistence Report'!$D$27:$D$500,$B322,'7.  Persistence Report'!$J$27:$J$500,"Current year savings",'7.  Persistence Report'!$H$27:$H$500,"2016")</f>
        <v>27</v>
      </c>
      <c r="S322" s="295">
        <f>SUMIFS('7.  Persistence Report'!U$27:U$500,'7.  Persistence Report'!$D$27:$D$500,$B322,'7.  Persistence Report'!$J$27:$J$500,"Current year savings",'7.  Persistence Report'!$H$27:$H$500,"2016")</f>
        <v>27</v>
      </c>
      <c r="T322" s="295">
        <f>SUMIFS('7.  Persistence Report'!V$27:V$500,'7.  Persistence Report'!$D$27:$D$500,$B322,'7.  Persistence Report'!$J$27:$J$500,"Current year savings",'7.  Persistence Report'!$H$27:$H$500,"2016")</f>
        <v>18</v>
      </c>
      <c r="U322" s="295">
        <f>SUMIFS('7.  Persistence Report'!W$27:W$500,'7.  Persistence Report'!$D$27:$D$500,$B322,'7.  Persistence Report'!$J$27:$J$500,"Current year savings",'7.  Persistence Report'!$H$27:$H$500,"2016")</f>
        <v>18</v>
      </c>
      <c r="V322" s="295">
        <f>SUMIFS('7.  Persistence Report'!X$27:X$500,'7.  Persistence Report'!$D$27:$D$500,$B322,'7.  Persistence Report'!$J$27:$J$500,"Current year savings",'7.  Persistence Report'!$H$27:$H$500,"2016")</f>
        <v>18</v>
      </c>
      <c r="W322" s="295">
        <f>SUMIFS('7.  Persistence Report'!Y$27:Y$500,'7.  Persistence Report'!$D$27:$D$500,$B322,'7.  Persistence Report'!$J$27:$J$500,"Current year savings",'7.  Persistence Report'!$H$27:$H$500,"2016")</f>
        <v>18</v>
      </c>
      <c r="X322" s="295">
        <f>SUMIFS('7.  Persistence Report'!Z$27:Z$500,'7.  Persistence Report'!$D$27:$D$500,$B322,'7.  Persistence Report'!$J$27:$J$500,"Current year savings",'7.  Persistence Report'!$H$27:$H$500,"2016")</f>
        <v>18</v>
      </c>
      <c r="Y322" s="426"/>
      <c r="Z322" s="410"/>
      <c r="AA322" s="410">
        <v>1</v>
      </c>
      <c r="AB322" s="410"/>
      <c r="AC322" s="410"/>
      <c r="AD322" s="410"/>
      <c r="AE322" s="410"/>
      <c r="AF322" s="410"/>
      <c r="AG322" s="415"/>
      <c r="AH322" s="415"/>
      <c r="AI322" s="415"/>
      <c r="AJ322" s="415"/>
      <c r="AK322" s="415"/>
      <c r="AL322" s="415"/>
      <c r="AM322" s="296">
        <f>SUM(Y322:AL322)</f>
        <v>1</v>
      </c>
    </row>
    <row r="323" spans="1:39" ht="15.5" outlineLevel="1">
      <c r="B323" s="294" t="s">
        <v>289</v>
      </c>
      <c r="C323" s="291" t="s">
        <v>163</v>
      </c>
      <c r="D323" s="295">
        <f>SUMIFS('7.  Persistence Report'!AV$27:AV$500,'7.  Persistence Report'!$D$27:$D$500,$B322,'7.  Persistence Report'!$J$27:$J$500,"Adjustment",'7.  Persistence Report'!$H$27:$H$500,"2016")</f>
        <v>339655</v>
      </c>
      <c r="E323" s="295">
        <f>SUMIFS('7.  Persistence Report'!AW$27:AW$500,'7.  Persistence Report'!$D$27:$D$500,$B322,'7.  Persistence Report'!$J$27:$J$500,"Adjustment",'7.  Persistence Report'!$H$27:$H$500,"2016")</f>
        <v>339655</v>
      </c>
      <c r="F323" s="295">
        <f>SUMIFS('7.  Persistence Report'!AX$27:AX$500,'7.  Persistence Report'!$D$27:$D$500,$B322,'7.  Persistence Report'!$J$27:$J$500,"Adjustment",'7.  Persistence Report'!$H$27:$H$500,"2016")</f>
        <v>339655</v>
      </c>
      <c r="G323" s="295">
        <f>SUMIFS('7.  Persistence Report'!AY$27:AY$500,'7.  Persistence Report'!$D$27:$D$500,$B322,'7.  Persistence Report'!$J$27:$J$500,"Adjustment",'7.  Persistence Report'!$H$27:$H$500,"2016")</f>
        <v>338820</v>
      </c>
      <c r="H323" s="295">
        <f>SUMIFS('7.  Persistence Report'!AZ$27:AZ$500,'7.  Persistence Report'!$D$27:$D$500,$B322,'7.  Persistence Report'!$J$27:$J$500,"Adjustment",'7.  Persistence Report'!$H$27:$H$500,"2016")</f>
        <v>338820</v>
      </c>
      <c r="I323" s="295">
        <f>SUMIFS('7.  Persistence Report'!BA$27:BA$500,'7.  Persistence Report'!$D$27:$D$500,$B322,'7.  Persistence Report'!$J$27:$J$500,"Adjustment",'7.  Persistence Report'!$H$27:$H$500,"2016")</f>
        <v>259545</v>
      </c>
      <c r="J323" s="295">
        <f>SUMIFS('7.  Persistence Report'!BB$27:BB$500,'7.  Persistence Report'!$D$27:$D$500,$B322,'7.  Persistence Report'!$J$27:$J$500,"Adjustment",'7.  Persistence Report'!$H$27:$H$500,"2016")</f>
        <v>259545</v>
      </c>
      <c r="K323" s="295">
        <f>SUMIFS('7.  Persistence Report'!BC$27:BC$500,'7.  Persistence Report'!$D$27:$D$500,$B322,'7.  Persistence Report'!$J$27:$J$500,"Adjustment",'7.  Persistence Report'!$H$27:$H$500,"2016")</f>
        <v>259545</v>
      </c>
      <c r="L323" s="295">
        <f>SUMIFS('7.  Persistence Report'!BD$27:BD$500,'7.  Persistence Report'!$D$27:$D$500,$B322,'7.  Persistence Report'!$J$27:$J$500,"Adjustment",'7.  Persistence Report'!$H$27:$H$500,"2016")</f>
        <v>259545</v>
      </c>
      <c r="M323" s="295">
        <f>SUMIFS('7.  Persistence Report'!BE$27:BE$500,'7.  Persistence Report'!$D$27:$D$500,$B322,'7.  Persistence Report'!$J$27:$J$500,"Adjustment",'7.  Persistence Report'!$H$27:$H$500,"2016")</f>
        <v>259545</v>
      </c>
      <c r="N323" s="295">
        <f>N322</f>
        <v>12</v>
      </c>
      <c r="O323" s="295">
        <f>SUMIFS('7.  Persistence Report'!Q$27:Q$500,'7.  Persistence Report'!$D$27:$D$500,$B322,'7.  Persistence Report'!$J$27:$J$500,"Adjustment",'7.  Persistence Report'!$H$27:$H$500,"2016")</f>
        <v>19</v>
      </c>
      <c r="P323" s="295">
        <f>SUMIFS('7.  Persistence Report'!R$27:R$500,'7.  Persistence Report'!$D$27:$D$500,$B322,'7.  Persistence Report'!$J$27:$J$500,"Adjustment",'7.  Persistence Report'!$H$27:$H$500,"2016")</f>
        <v>19</v>
      </c>
      <c r="Q323" s="295">
        <f>SUMIFS('7.  Persistence Report'!S$27:S$500,'7.  Persistence Report'!$D$27:$D$500,$B322,'7.  Persistence Report'!$J$27:$J$500,"Adjustment",'7.  Persistence Report'!$H$27:$H$500,"2016")</f>
        <v>19</v>
      </c>
      <c r="R323" s="295">
        <f>SUMIFS('7.  Persistence Report'!T$27:T$500,'7.  Persistence Report'!$D$27:$D$500,$B322,'7.  Persistence Report'!$J$27:$J$500,"Adjustment",'7.  Persistence Report'!$H$27:$H$500,"2016")</f>
        <v>19</v>
      </c>
      <c r="S323" s="295">
        <f>SUMIFS('7.  Persistence Report'!U$27:U$500,'7.  Persistence Report'!$D$27:$D$500,$B322,'7.  Persistence Report'!$J$27:$J$500,"Adjustment",'7.  Persistence Report'!$H$27:$H$500,"2016")</f>
        <v>19</v>
      </c>
      <c r="T323" s="295">
        <f>SUMIFS('7.  Persistence Report'!V$27:V$500,'7.  Persistence Report'!$D$27:$D$500,$B322,'7.  Persistence Report'!$J$27:$J$500,"Adjustment",'7.  Persistence Report'!$H$27:$H$500,"2016")</f>
        <v>10</v>
      </c>
      <c r="U323" s="295">
        <f>SUMIFS('7.  Persistence Report'!W$27:W$500,'7.  Persistence Report'!$D$27:$D$500,$B322,'7.  Persistence Report'!$J$27:$J$500,"Adjustment",'7.  Persistence Report'!$H$27:$H$500,"2016")</f>
        <v>10</v>
      </c>
      <c r="V323" s="295">
        <f>SUMIFS('7.  Persistence Report'!X$27:X$500,'7.  Persistence Report'!$D$27:$D$500,$B322,'7.  Persistence Report'!$J$27:$J$500,"Adjustment",'7.  Persistence Report'!$H$27:$H$500,"2016")</f>
        <v>10</v>
      </c>
      <c r="W323" s="295">
        <f>SUMIFS('7.  Persistence Report'!Y$27:Y$500,'7.  Persistence Report'!$D$27:$D$500,$B322,'7.  Persistence Report'!$J$27:$J$500,"Adjustment",'7.  Persistence Report'!$H$27:$H$500,"2016")</f>
        <v>10</v>
      </c>
      <c r="X323" s="295">
        <f>SUMIFS('7.  Persistence Report'!Z$27:Z$500,'7.  Persistence Report'!$D$27:$D$500,$B322,'7.  Persistence Report'!$J$27:$J$500,"Adjustment",'7.  Persistence Report'!$H$27:$H$500,"2016")</f>
        <v>10</v>
      </c>
      <c r="Y323" s="411">
        <f>Y322</f>
        <v>0</v>
      </c>
      <c r="Z323" s="411">
        <f t="shared" ref="Z323" si="889">Z322</f>
        <v>0</v>
      </c>
      <c r="AA323" s="411">
        <f t="shared" ref="AA323" si="890">AA322</f>
        <v>1</v>
      </c>
      <c r="AB323" s="411">
        <f t="shared" ref="AB323" si="891">AB322</f>
        <v>0</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5"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5" outlineLevel="1">
      <c r="A326" s="522">
        <v>33</v>
      </c>
      <c r="B326" s="520" t="s">
        <v>125</v>
      </c>
      <c r="C326" s="291" t="s">
        <v>25</v>
      </c>
      <c r="D326" s="295">
        <f>SUMIFS('7.  Persistence Report'!AV$27:AV$500,'7.  Persistence Report'!$D$27:$D$500,$B326,'7.  Persistence Report'!$J$27:$J$500,"Current year savings",'7.  Persistence Report'!$H$27:$H$500,"2016")</f>
        <v>0</v>
      </c>
      <c r="E326" s="295">
        <f>SUMIFS('7.  Persistence Report'!AW$27:AW$500,'7.  Persistence Report'!$D$27:$D$500,$B326,'7.  Persistence Report'!$J$27:$J$500,"Current year savings",'7.  Persistence Report'!$H$27:$H$500,"2016")</f>
        <v>0</v>
      </c>
      <c r="F326" s="295">
        <f>SUMIFS('7.  Persistence Report'!AX$27:AX$500,'7.  Persistence Report'!$D$27:$D$500,$B326,'7.  Persistence Report'!$J$27:$J$500,"Current year savings",'7.  Persistence Report'!$H$27:$H$500,"2016")</f>
        <v>0</v>
      </c>
      <c r="G326" s="295">
        <f>SUMIFS('7.  Persistence Report'!AY$27:AY$500,'7.  Persistence Report'!$D$27:$D$500,$B326,'7.  Persistence Report'!$J$27:$J$500,"Current year savings",'7.  Persistence Report'!$H$27:$H$500,"2016")</f>
        <v>0</v>
      </c>
      <c r="H326" s="295">
        <f>SUMIFS('7.  Persistence Report'!AZ$27:AZ$500,'7.  Persistence Report'!$D$27:$D$500,$B326,'7.  Persistence Report'!$J$27:$J$500,"Current year savings",'7.  Persistence Report'!$H$27:$H$500,"2016")</f>
        <v>0</v>
      </c>
      <c r="I326" s="295">
        <f>SUMIFS('7.  Persistence Report'!BA$27:BA$500,'7.  Persistence Report'!$D$27:$D$500,$B326,'7.  Persistence Report'!$J$27:$J$500,"Current year savings",'7.  Persistence Report'!$H$27:$H$500,"2016")</f>
        <v>0</v>
      </c>
      <c r="J326" s="295">
        <f>SUMIFS('7.  Persistence Report'!BB$27:BB$500,'7.  Persistence Report'!$D$27:$D$500,$B326,'7.  Persistence Report'!$J$27:$J$500,"Current year savings",'7.  Persistence Report'!$H$27:$H$500,"2016")</f>
        <v>0</v>
      </c>
      <c r="K326" s="295">
        <f>SUMIFS('7.  Persistence Report'!BC$27:BC$500,'7.  Persistence Report'!$D$27:$D$500,$B326,'7.  Persistence Report'!$J$27:$J$500,"Current year savings",'7.  Persistence Report'!$H$27:$H$500,"2016")</f>
        <v>0</v>
      </c>
      <c r="L326" s="295">
        <f>SUMIFS('7.  Persistence Report'!BD$27:BD$500,'7.  Persistence Report'!$D$27:$D$500,$B326,'7.  Persistence Report'!$J$27:$J$500,"Current year savings",'7.  Persistence Report'!$H$27:$H$500,"2016")</f>
        <v>0</v>
      </c>
      <c r="M326" s="295">
        <f>SUMIFS('7.  Persistence Report'!BE$27:BE$500,'7.  Persistence Report'!$D$27:$D$500,$B326,'7.  Persistence Report'!$J$27:$J$500,"Current year savings",'7.  Persistence Report'!$H$27:$H$500,"2016")</f>
        <v>0</v>
      </c>
      <c r="N326" s="295">
        <v>0</v>
      </c>
      <c r="O326" s="295">
        <f>SUMIFS('7.  Persistence Report'!Q$27:Q$500,'7.  Persistence Report'!$D$27:$D$500,$B326,'7.  Persistence Report'!$J$27:$J$500,"Current year savings",'7.  Persistence Report'!$H$27:$H$500,"2016")</f>
        <v>0</v>
      </c>
      <c r="P326" s="295">
        <f>SUMIFS('7.  Persistence Report'!R$27:R$500,'7.  Persistence Report'!$D$27:$D$500,$B326,'7.  Persistence Report'!$J$27:$J$500,"Current year savings",'7.  Persistence Report'!$H$27:$H$500,"2016")</f>
        <v>0</v>
      </c>
      <c r="Q326" s="295">
        <f>SUMIFS('7.  Persistence Report'!S$27:S$500,'7.  Persistence Report'!$D$27:$D$500,$B326,'7.  Persistence Report'!$J$27:$J$500,"Current year savings",'7.  Persistence Report'!$H$27:$H$500,"2016")</f>
        <v>0</v>
      </c>
      <c r="R326" s="295">
        <f>SUMIFS('7.  Persistence Report'!T$27:T$500,'7.  Persistence Report'!$D$27:$D$500,$B326,'7.  Persistence Report'!$J$27:$J$500,"Current year savings",'7.  Persistence Report'!$H$27:$H$500,"2016")</f>
        <v>0</v>
      </c>
      <c r="S326" s="295">
        <f>SUMIFS('7.  Persistence Report'!U$27:U$500,'7.  Persistence Report'!$D$27:$D$500,$B326,'7.  Persistence Report'!$J$27:$J$500,"Current year savings",'7.  Persistence Report'!$H$27:$H$500,"2016")</f>
        <v>0</v>
      </c>
      <c r="T326" s="295">
        <f>SUMIFS('7.  Persistence Report'!V$27:V$500,'7.  Persistence Report'!$D$27:$D$500,$B326,'7.  Persistence Report'!$J$27:$J$500,"Current year savings",'7.  Persistence Report'!$H$27:$H$500,"2016")</f>
        <v>0</v>
      </c>
      <c r="U326" s="295">
        <f>SUMIFS('7.  Persistence Report'!W$27:W$500,'7.  Persistence Report'!$D$27:$D$500,$B326,'7.  Persistence Report'!$J$27:$J$500,"Current year savings",'7.  Persistence Report'!$H$27:$H$500,"2016")</f>
        <v>0</v>
      </c>
      <c r="V326" s="295">
        <f>SUMIFS('7.  Persistence Report'!X$27:X$500,'7.  Persistence Report'!$D$27:$D$500,$B326,'7.  Persistence Report'!$J$27:$J$500,"Current year savings",'7.  Persistence Report'!$H$27:$H$500,"2016")</f>
        <v>0</v>
      </c>
      <c r="W326" s="295">
        <f>SUMIFS('7.  Persistence Report'!Y$27:Y$500,'7.  Persistence Report'!$D$27:$D$500,$B326,'7.  Persistence Report'!$J$27:$J$500,"Current year savings",'7.  Persistence Report'!$H$27:$H$500,"2016")</f>
        <v>0</v>
      </c>
      <c r="X326" s="295">
        <f>SUMIFS('7.  Persistence Report'!Z$27:Z$500,'7.  Persistence Report'!$D$27:$D$500,$B326,'7.  Persistence Report'!$J$27:$J$500,"Current year savings",'7.  Persistence Report'!$H$27:$H$500,"2016")</f>
        <v>0</v>
      </c>
      <c r="Y326" s="426"/>
      <c r="Z326" s="410"/>
      <c r="AA326" s="410"/>
      <c r="AB326" s="410"/>
      <c r="AC326" s="410"/>
      <c r="AD326" s="410"/>
      <c r="AE326" s="410"/>
      <c r="AF326" s="410"/>
      <c r="AG326" s="415"/>
      <c r="AH326" s="415"/>
      <c r="AI326" s="415"/>
      <c r="AJ326" s="415"/>
      <c r="AK326" s="415"/>
      <c r="AL326" s="415"/>
      <c r="AM326" s="296">
        <f>SUM(Y326:AL326)</f>
        <v>0</v>
      </c>
    </row>
    <row r="327" spans="1:39" ht="15.5" outlineLevel="1">
      <c r="B327" s="294" t="s">
        <v>289</v>
      </c>
      <c r="C327" s="291" t="s">
        <v>163</v>
      </c>
      <c r="D327" s="295">
        <f>SUMIFS('7.  Persistence Report'!AV$27:AV$500,'7.  Persistence Report'!$D$27:$D$500,$B326,'7.  Persistence Report'!$J$27:$J$500,"Adjustment",'7.  Persistence Report'!$H$27:$H$500,"2016")</f>
        <v>0</v>
      </c>
      <c r="E327" s="295">
        <f>SUMIFS('7.  Persistence Report'!AW$27:AW$500,'7.  Persistence Report'!$D$27:$D$500,$B326,'7.  Persistence Report'!$J$27:$J$500,"Adjustment",'7.  Persistence Report'!$H$27:$H$500,"2016")</f>
        <v>0</v>
      </c>
      <c r="F327" s="295">
        <f>SUMIFS('7.  Persistence Report'!AX$27:AX$500,'7.  Persistence Report'!$D$27:$D$500,$B326,'7.  Persistence Report'!$J$27:$J$500,"Adjustment",'7.  Persistence Report'!$H$27:$H$500,"2016")</f>
        <v>0</v>
      </c>
      <c r="G327" s="295">
        <f>SUMIFS('7.  Persistence Report'!AY$27:AY$500,'7.  Persistence Report'!$D$27:$D$500,$B326,'7.  Persistence Report'!$J$27:$J$500,"Adjustment",'7.  Persistence Report'!$H$27:$H$500,"2016")</f>
        <v>0</v>
      </c>
      <c r="H327" s="295">
        <f>SUMIFS('7.  Persistence Report'!AZ$27:AZ$500,'7.  Persistence Report'!$D$27:$D$500,$B326,'7.  Persistence Report'!$J$27:$J$500,"Adjustment",'7.  Persistence Report'!$H$27:$H$500,"2016")</f>
        <v>0</v>
      </c>
      <c r="I327" s="295">
        <f>SUMIFS('7.  Persistence Report'!BA$27:BA$500,'7.  Persistence Report'!$D$27:$D$500,$B326,'7.  Persistence Report'!$J$27:$J$500,"Adjustment",'7.  Persistence Report'!$H$27:$H$500,"2016")</f>
        <v>0</v>
      </c>
      <c r="J327" s="295">
        <f>SUMIFS('7.  Persistence Report'!BB$27:BB$500,'7.  Persistence Report'!$D$27:$D$500,$B326,'7.  Persistence Report'!$J$27:$J$500,"Adjustment",'7.  Persistence Report'!$H$27:$H$500,"2016")</f>
        <v>0</v>
      </c>
      <c r="K327" s="295">
        <f>SUMIFS('7.  Persistence Report'!BC$27:BC$500,'7.  Persistence Report'!$D$27:$D$500,$B326,'7.  Persistence Report'!$J$27:$J$500,"Adjustment",'7.  Persistence Report'!$H$27:$H$500,"2016")</f>
        <v>0</v>
      </c>
      <c r="L327" s="295">
        <f>SUMIFS('7.  Persistence Report'!BD$27:BD$500,'7.  Persistence Report'!$D$27:$D$500,$B326,'7.  Persistence Report'!$J$27:$J$500,"Adjustment",'7.  Persistence Report'!$H$27:$H$500,"2016")</f>
        <v>0</v>
      </c>
      <c r="M327" s="295">
        <f>SUMIFS('7.  Persistence Report'!BE$27:BE$500,'7.  Persistence Report'!$D$27:$D$500,$B326,'7.  Persistence Report'!$J$27:$J$500,"Adjustment",'7.  Persistence Report'!$H$27:$H$500,"2016")</f>
        <v>0</v>
      </c>
      <c r="N327" s="295">
        <f>N326</f>
        <v>0</v>
      </c>
      <c r="O327" s="295">
        <f>SUMIFS('7.  Persistence Report'!Q$27:Q$500,'7.  Persistence Report'!$D$27:$D$500,$B326,'7.  Persistence Report'!$J$27:$J$500,"Adjustment",'7.  Persistence Report'!$H$27:$H$500,"2016")</f>
        <v>0</v>
      </c>
      <c r="P327" s="295">
        <f>SUMIFS('7.  Persistence Report'!R$27:R$500,'7.  Persistence Report'!$D$27:$D$500,$B326,'7.  Persistence Report'!$J$27:$J$500,"Adjustment",'7.  Persistence Report'!$H$27:$H$500,"2016")</f>
        <v>0</v>
      </c>
      <c r="Q327" s="295">
        <f>SUMIFS('7.  Persistence Report'!S$27:S$500,'7.  Persistence Report'!$D$27:$D$500,$B326,'7.  Persistence Report'!$J$27:$J$500,"Adjustment",'7.  Persistence Report'!$H$27:$H$500,"2016")</f>
        <v>0</v>
      </c>
      <c r="R327" s="295">
        <f>SUMIFS('7.  Persistence Report'!T$27:T$500,'7.  Persistence Report'!$D$27:$D$500,$B326,'7.  Persistence Report'!$J$27:$J$500,"Adjustment",'7.  Persistence Report'!$H$27:$H$500,"2016")</f>
        <v>0</v>
      </c>
      <c r="S327" s="295">
        <f>SUMIFS('7.  Persistence Report'!U$27:U$500,'7.  Persistence Report'!$D$27:$D$500,$B326,'7.  Persistence Report'!$J$27:$J$500,"Adjustment",'7.  Persistence Report'!$H$27:$H$500,"2016")</f>
        <v>0</v>
      </c>
      <c r="T327" s="295">
        <f>SUMIFS('7.  Persistence Report'!V$27:V$500,'7.  Persistence Report'!$D$27:$D$500,$B326,'7.  Persistence Report'!$J$27:$J$500,"Adjustment",'7.  Persistence Report'!$H$27:$H$500,"2016")</f>
        <v>0</v>
      </c>
      <c r="U327" s="295">
        <f>SUMIFS('7.  Persistence Report'!W$27:W$500,'7.  Persistence Report'!$D$27:$D$500,$B326,'7.  Persistence Report'!$J$27:$J$500,"Adjustment",'7.  Persistence Report'!$H$27:$H$500,"2016")</f>
        <v>0</v>
      </c>
      <c r="V327" s="295">
        <f>SUMIFS('7.  Persistence Report'!X$27:X$500,'7.  Persistence Report'!$D$27:$D$500,$B326,'7.  Persistence Report'!$J$27:$J$500,"Adjustment",'7.  Persistence Report'!$H$27:$H$500,"2016")</f>
        <v>0</v>
      </c>
      <c r="W327" s="295">
        <f>SUMIFS('7.  Persistence Report'!Y$27:Y$500,'7.  Persistence Report'!$D$27:$D$500,$B326,'7.  Persistence Report'!$J$27:$J$500,"Adjustment",'7.  Persistence Report'!$H$27:$H$500,"2016")</f>
        <v>0</v>
      </c>
      <c r="X327" s="295">
        <f>SUMIFS('7.  Persistence Report'!Z$27:Z$500,'7.  Persistence Report'!$D$27:$D$500,$B326,'7.  Persistence Report'!$J$27:$J$500,"Adjustment",'7.  Persistence Report'!$H$27:$H$500,"2016")</f>
        <v>0</v>
      </c>
      <c r="Y327" s="411">
        <f>Y326</f>
        <v>0</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5" outlineLevel="1">
      <c r="A329" s="522">
        <v>34</v>
      </c>
      <c r="B329" s="520" t="s">
        <v>126</v>
      </c>
      <c r="C329" s="291" t="s">
        <v>25</v>
      </c>
      <c r="D329" s="295">
        <f>SUMIFS('7.  Persistence Report'!AV$27:AV$500,'7.  Persistence Report'!$D$27:$D$500,$B329,'7.  Persistence Report'!$J$27:$J$500,"Current year savings",'7.  Persistence Report'!$H$27:$H$500,"2016")</f>
        <v>0</v>
      </c>
      <c r="E329" s="295">
        <f>SUMIFS('7.  Persistence Report'!AW$27:AW$500,'7.  Persistence Report'!$D$27:$D$500,$B329,'7.  Persistence Report'!$J$27:$J$500,"Current year savings",'7.  Persistence Report'!$H$27:$H$500,"2016")</f>
        <v>0</v>
      </c>
      <c r="F329" s="295">
        <f>SUMIFS('7.  Persistence Report'!AX$27:AX$500,'7.  Persistence Report'!$D$27:$D$500,$B329,'7.  Persistence Report'!$J$27:$J$500,"Current year savings",'7.  Persistence Report'!$H$27:$H$500,"2016")</f>
        <v>0</v>
      </c>
      <c r="G329" s="295">
        <f>SUMIFS('7.  Persistence Report'!AY$27:AY$500,'7.  Persistence Report'!$D$27:$D$500,$B329,'7.  Persistence Report'!$J$27:$J$500,"Current year savings",'7.  Persistence Report'!$H$27:$H$500,"2016")</f>
        <v>0</v>
      </c>
      <c r="H329" s="295">
        <f>SUMIFS('7.  Persistence Report'!AZ$27:AZ$500,'7.  Persistence Report'!$D$27:$D$500,$B329,'7.  Persistence Report'!$J$27:$J$500,"Current year savings",'7.  Persistence Report'!$H$27:$H$500,"2016")</f>
        <v>0</v>
      </c>
      <c r="I329" s="295">
        <f>SUMIFS('7.  Persistence Report'!BA$27:BA$500,'7.  Persistence Report'!$D$27:$D$500,$B329,'7.  Persistence Report'!$J$27:$J$500,"Current year savings",'7.  Persistence Report'!$H$27:$H$500,"2016")</f>
        <v>0</v>
      </c>
      <c r="J329" s="295">
        <f>SUMIFS('7.  Persistence Report'!BB$27:BB$500,'7.  Persistence Report'!$D$27:$D$500,$B329,'7.  Persistence Report'!$J$27:$J$500,"Current year savings",'7.  Persistence Report'!$H$27:$H$500,"2016")</f>
        <v>0</v>
      </c>
      <c r="K329" s="295">
        <f>SUMIFS('7.  Persistence Report'!BC$27:BC$500,'7.  Persistence Report'!$D$27:$D$500,$B329,'7.  Persistence Report'!$J$27:$J$500,"Current year savings",'7.  Persistence Report'!$H$27:$H$500,"2016")</f>
        <v>0</v>
      </c>
      <c r="L329" s="295">
        <f>SUMIFS('7.  Persistence Report'!BD$27:BD$500,'7.  Persistence Report'!$D$27:$D$500,$B329,'7.  Persistence Report'!$J$27:$J$500,"Current year savings",'7.  Persistence Report'!$H$27:$H$500,"2016")</f>
        <v>0</v>
      </c>
      <c r="M329" s="295">
        <f>SUMIFS('7.  Persistence Report'!BE$27:BE$500,'7.  Persistence Report'!$D$27:$D$500,$B329,'7.  Persistence Report'!$J$27:$J$500,"Current year savings",'7.  Persistence Report'!$H$27:$H$500,"2016")</f>
        <v>0</v>
      </c>
      <c r="N329" s="295">
        <v>0</v>
      </c>
      <c r="O329" s="295">
        <f>SUMIFS('7.  Persistence Report'!Q$27:Q$500,'7.  Persistence Report'!$D$27:$D$500,$B329,'7.  Persistence Report'!$J$27:$J$500,"Current year savings",'7.  Persistence Report'!$H$27:$H$500,"2016")</f>
        <v>0</v>
      </c>
      <c r="P329" s="295">
        <f>SUMIFS('7.  Persistence Report'!R$27:R$500,'7.  Persistence Report'!$D$27:$D$500,$B329,'7.  Persistence Report'!$J$27:$J$500,"Current year savings",'7.  Persistence Report'!$H$27:$H$500,"2016")</f>
        <v>0</v>
      </c>
      <c r="Q329" s="295">
        <f>SUMIFS('7.  Persistence Report'!S$27:S$500,'7.  Persistence Report'!$D$27:$D$500,$B329,'7.  Persistence Report'!$J$27:$J$500,"Current year savings",'7.  Persistence Report'!$H$27:$H$500,"2016")</f>
        <v>0</v>
      </c>
      <c r="R329" s="295">
        <f>SUMIFS('7.  Persistence Report'!T$27:T$500,'7.  Persistence Report'!$D$27:$D$500,$B329,'7.  Persistence Report'!$J$27:$J$500,"Current year savings",'7.  Persistence Report'!$H$27:$H$500,"2016")</f>
        <v>0</v>
      </c>
      <c r="S329" s="295">
        <f>SUMIFS('7.  Persistence Report'!U$27:U$500,'7.  Persistence Report'!$D$27:$D$500,$B329,'7.  Persistence Report'!$J$27:$J$500,"Current year savings",'7.  Persistence Report'!$H$27:$H$500,"2016")</f>
        <v>0</v>
      </c>
      <c r="T329" s="295">
        <f>SUMIFS('7.  Persistence Report'!V$27:V$500,'7.  Persistence Report'!$D$27:$D$500,$B329,'7.  Persistence Report'!$J$27:$J$500,"Current year savings",'7.  Persistence Report'!$H$27:$H$500,"2016")</f>
        <v>0</v>
      </c>
      <c r="U329" s="295">
        <f>SUMIFS('7.  Persistence Report'!W$27:W$500,'7.  Persistence Report'!$D$27:$D$500,$B329,'7.  Persistence Report'!$J$27:$J$500,"Current year savings",'7.  Persistence Report'!$H$27:$H$500,"2016")</f>
        <v>0</v>
      </c>
      <c r="V329" s="295">
        <f>SUMIFS('7.  Persistence Report'!X$27:X$500,'7.  Persistence Report'!$D$27:$D$500,$B329,'7.  Persistence Report'!$J$27:$J$500,"Current year savings",'7.  Persistence Report'!$H$27:$H$500,"2016")</f>
        <v>0</v>
      </c>
      <c r="W329" s="295">
        <f>SUMIFS('7.  Persistence Report'!Y$27:Y$500,'7.  Persistence Report'!$D$27:$D$500,$B329,'7.  Persistence Report'!$J$27:$J$500,"Current year savings",'7.  Persistence Report'!$H$27:$H$500,"2016")</f>
        <v>0</v>
      </c>
      <c r="X329" s="295">
        <f>SUMIFS('7.  Persistence Report'!Z$27:Z$500,'7.  Persistence Report'!$D$27:$D$500,$B329,'7.  Persistence Report'!$J$27:$J$500,"Current year savings",'7.  Persistence Report'!$H$27:$H$500,"2016")</f>
        <v>0</v>
      </c>
      <c r="Y329" s="426"/>
      <c r="Z329" s="410"/>
      <c r="AA329" s="410"/>
      <c r="AB329" s="410"/>
      <c r="AC329" s="410"/>
      <c r="AD329" s="410"/>
      <c r="AE329" s="410"/>
      <c r="AF329" s="410"/>
      <c r="AG329" s="415"/>
      <c r="AH329" s="415"/>
      <c r="AI329" s="415"/>
      <c r="AJ329" s="415"/>
      <c r="AK329" s="415"/>
      <c r="AL329" s="415"/>
      <c r="AM329" s="296">
        <f>SUM(Y329:AL329)</f>
        <v>0</v>
      </c>
    </row>
    <row r="330" spans="1:39" ht="15.5" outlineLevel="1">
      <c r="B330" s="294" t="s">
        <v>289</v>
      </c>
      <c r="C330" s="291" t="s">
        <v>163</v>
      </c>
      <c r="D330" s="295">
        <f>SUMIFS('7.  Persistence Report'!AV$27:AV$500,'7.  Persistence Report'!$D$27:$D$500,$B329,'7.  Persistence Report'!$J$27:$J$500,"Adjustment",'7.  Persistence Report'!$H$27:$H$500,"2016")</f>
        <v>0</v>
      </c>
      <c r="E330" s="295">
        <f>SUMIFS('7.  Persistence Report'!AW$27:AW$500,'7.  Persistence Report'!$D$27:$D$500,$B329,'7.  Persistence Report'!$J$27:$J$500,"Adjustment",'7.  Persistence Report'!$H$27:$H$500,"2016")</f>
        <v>0</v>
      </c>
      <c r="F330" s="295">
        <f>SUMIFS('7.  Persistence Report'!AX$27:AX$500,'7.  Persistence Report'!$D$27:$D$500,$B329,'7.  Persistence Report'!$J$27:$J$500,"Adjustment",'7.  Persistence Report'!$H$27:$H$500,"2016")</f>
        <v>0</v>
      </c>
      <c r="G330" s="295">
        <f>SUMIFS('7.  Persistence Report'!AY$27:AY$500,'7.  Persistence Report'!$D$27:$D$500,$B329,'7.  Persistence Report'!$J$27:$J$500,"Adjustment",'7.  Persistence Report'!$H$27:$H$500,"2016")</f>
        <v>0</v>
      </c>
      <c r="H330" s="295">
        <f>SUMIFS('7.  Persistence Report'!AZ$27:AZ$500,'7.  Persistence Report'!$D$27:$D$500,$B329,'7.  Persistence Report'!$J$27:$J$500,"Adjustment",'7.  Persistence Report'!$H$27:$H$500,"2016")</f>
        <v>0</v>
      </c>
      <c r="I330" s="295">
        <f>SUMIFS('7.  Persistence Report'!BA$27:BA$500,'7.  Persistence Report'!$D$27:$D$500,$B329,'7.  Persistence Report'!$J$27:$J$500,"Adjustment",'7.  Persistence Report'!$H$27:$H$500,"2016")</f>
        <v>0</v>
      </c>
      <c r="J330" s="295">
        <f>SUMIFS('7.  Persistence Report'!BB$27:BB$500,'7.  Persistence Report'!$D$27:$D$500,$B329,'7.  Persistence Report'!$J$27:$J$500,"Adjustment",'7.  Persistence Report'!$H$27:$H$500,"2016")</f>
        <v>0</v>
      </c>
      <c r="K330" s="295">
        <f>SUMIFS('7.  Persistence Report'!BC$27:BC$500,'7.  Persistence Report'!$D$27:$D$500,$B329,'7.  Persistence Report'!$J$27:$J$500,"Adjustment",'7.  Persistence Report'!$H$27:$H$500,"2016")</f>
        <v>0</v>
      </c>
      <c r="L330" s="295">
        <f>SUMIFS('7.  Persistence Report'!BD$27:BD$500,'7.  Persistence Report'!$D$27:$D$500,$B329,'7.  Persistence Report'!$J$27:$J$500,"Adjustment",'7.  Persistence Report'!$H$27:$H$500,"2016")</f>
        <v>0</v>
      </c>
      <c r="M330" s="295">
        <f>SUMIFS('7.  Persistence Report'!BE$27:BE$500,'7.  Persistence Report'!$D$27:$D$500,$B329,'7.  Persistence Report'!$J$27:$J$500,"Adjustment",'7.  Persistence Report'!$H$27:$H$500,"2016")</f>
        <v>0</v>
      </c>
      <c r="N330" s="295">
        <f>N329</f>
        <v>0</v>
      </c>
      <c r="O330" s="295">
        <f>SUMIFS('7.  Persistence Report'!Q$27:Q$500,'7.  Persistence Report'!$D$27:$D$500,$B329,'7.  Persistence Report'!$J$27:$J$500,"Adjustment",'7.  Persistence Report'!$H$27:$H$500,"2016")</f>
        <v>0</v>
      </c>
      <c r="P330" s="295">
        <f>SUMIFS('7.  Persistence Report'!R$27:R$500,'7.  Persistence Report'!$D$27:$D$500,$B329,'7.  Persistence Report'!$J$27:$J$500,"Adjustment",'7.  Persistence Report'!$H$27:$H$500,"2016")</f>
        <v>0</v>
      </c>
      <c r="Q330" s="295">
        <f>SUMIFS('7.  Persistence Report'!S$27:S$500,'7.  Persistence Report'!$D$27:$D$500,$B329,'7.  Persistence Report'!$J$27:$J$500,"Adjustment",'7.  Persistence Report'!$H$27:$H$500,"2016")</f>
        <v>0</v>
      </c>
      <c r="R330" s="295">
        <f>SUMIFS('7.  Persistence Report'!T$27:T$500,'7.  Persistence Report'!$D$27:$D$500,$B329,'7.  Persistence Report'!$J$27:$J$500,"Adjustment",'7.  Persistence Report'!$H$27:$H$500,"2016")</f>
        <v>0</v>
      </c>
      <c r="S330" s="295">
        <f>SUMIFS('7.  Persistence Report'!U$27:U$500,'7.  Persistence Report'!$D$27:$D$500,$B329,'7.  Persistence Report'!$J$27:$J$500,"Adjustment",'7.  Persistence Report'!$H$27:$H$500,"2016")</f>
        <v>0</v>
      </c>
      <c r="T330" s="295">
        <f>SUMIFS('7.  Persistence Report'!V$27:V$500,'7.  Persistence Report'!$D$27:$D$500,$B329,'7.  Persistence Report'!$J$27:$J$500,"Adjustment",'7.  Persistence Report'!$H$27:$H$500,"2016")</f>
        <v>0</v>
      </c>
      <c r="U330" s="295">
        <f>SUMIFS('7.  Persistence Report'!W$27:W$500,'7.  Persistence Report'!$D$27:$D$500,$B329,'7.  Persistence Report'!$J$27:$J$500,"Adjustment",'7.  Persistence Report'!$H$27:$H$500,"2016")</f>
        <v>0</v>
      </c>
      <c r="V330" s="295">
        <f>SUMIFS('7.  Persistence Report'!X$27:X$500,'7.  Persistence Report'!$D$27:$D$500,$B329,'7.  Persistence Report'!$J$27:$J$500,"Adjustment",'7.  Persistence Report'!$H$27:$H$500,"2016")</f>
        <v>0</v>
      </c>
      <c r="W330" s="295">
        <f>SUMIFS('7.  Persistence Report'!Y$27:Y$500,'7.  Persistence Report'!$D$27:$D$500,$B329,'7.  Persistence Report'!$J$27:$J$500,"Adjustment",'7.  Persistence Report'!$H$27:$H$500,"2016")</f>
        <v>0</v>
      </c>
      <c r="X330" s="295">
        <f>SUMIFS('7.  Persistence Report'!Z$27:Z$500,'7.  Persistence Report'!$D$27:$D$500,$B329,'7.  Persistence Report'!$J$27:$J$500,"Adjustment",'7.  Persistence Report'!$H$27:$H$500,"2016")</f>
        <v>0</v>
      </c>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5" outlineLevel="1">
      <c r="A332" s="522">
        <v>35</v>
      </c>
      <c r="B332" s="520" t="s">
        <v>127</v>
      </c>
      <c r="C332" s="291" t="s">
        <v>25</v>
      </c>
      <c r="D332" s="295">
        <f>SUMIFS('7.  Persistence Report'!AV$27:AV$500,'7.  Persistence Report'!$D$27:$D$500,$B332,'7.  Persistence Report'!$J$27:$J$500,"Current year savings",'7.  Persistence Report'!$H$27:$H$500,"2016")</f>
        <v>0</v>
      </c>
      <c r="E332" s="295">
        <f>SUMIFS('7.  Persistence Report'!AW$27:AW$500,'7.  Persistence Report'!$D$27:$D$500,$B332,'7.  Persistence Report'!$J$27:$J$500,"Current year savings",'7.  Persistence Report'!$H$27:$H$500,"2016")</f>
        <v>0</v>
      </c>
      <c r="F332" s="295">
        <f>SUMIFS('7.  Persistence Report'!AX$27:AX$500,'7.  Persistence Report'!$D$27:$D$500,$B332,'7.  Persistence Report'!$J$27:$J$500,"Current year savings",'7.  Persistence Report'!$H$27:$H$500,"2016")</f>
        <v>0</v>
      </c>
      <c r="G332" s="295">
        <f>SUMIFS('7.  Persistence Report'!AY$27:AY$500,'7.  Persistence Report'!$D$27:$D$500,$B332,'7.  Persistence Report'!$J$27:$J$500,"Current year savings",'7.  Persistence Report'!$H$27:$H$500,"2016")</f>
        <v>0</v>
      </c>
      <c r="H332" s="295">
        <f>SUMIFS('7.  Persistence Report'!AZ$27:AZ$500,'7.  Persistence Report'!$D$27:$D$500,$B332,'7.  Persistence Report'!$J$27:$J$500,"Current year savings",'7.  Persistence Report'!$H$27:$H$500,"2016")</f>
        <v>0</v>
      </c>
      <c r="I332" s="295">
        <f>SUMIFS('7.  Persistence Report'!BA$27:BA$500,'7.  Persistence Report'!$D$27:$D$500,$B332,'7.  Persistence Report'!$J$27:$J$500,"Current year savings",'7.  Persistence Report'!$H$27:$H$500,"2016")</f>
        <v>0</v>
      </c>
      <c r="J332" s="295">
        <f>SUMIFS('7.  Persistence Report'!BB$27:BB$500,'7.  Persistence Report'!$D$27:$D$500,$B332,'7.  Persistence Report'!$J$27:$J$500,"Current year savings",'7.  Persistence Report'!$H$27:$H$500,"2016")</f>
        <v>0</v>
      </c>
      <c r="K332" s="295">
        <f>SUMIFS('7.  Persistence Report'!BC$27:BC$500,'7.  Persistence Report'!$D$27:$D$500,$B332,'7.  Persistence Report'!$J$27:$J$500,"Current year savings",'7.  Persistence Report'!$H$27:$H$500,"2016")</f>
        <v>0</v>
      </c>
      <c r="L332" s="295">
        <f>SUMIFS('7.  Persistence Report'!BD$27:BD$500,'7.  Persistence Report'!$D$27:$D$500,$B332,'7.  Persistence Report'!$J$27:$J$500,"Current year savings",'7.  Persistence Report'!$H$27:$H$500,"2016")</f>
        <v>0</v>
      </c>
      <c r="M332" s="295">
        <f>SUMIFS('7.  Persistence Report'!BE$27:BE$500,'7.  Persistence Report'!$D$27:$D$500,$B332,'7.  Persistence Report'!$J$27:$J$500,"Current year savings",'7.  Persistence Report'!$H$27:$H$500,"2016")</f>
        <v>0</v>
      </c>
      <c r="N332" s="295">
        <v>0</v>
      </c>
      <c r="O332" s="295">
        <f>SUMIFS('7.  Persistence Report'!Q$27:Q$500,'7.  Persistence Report'!$D$27:$D$500,$B332,'7.  Persistence Report'!$J$27:$J$500,"Current year savings",'7.  Persistence Report'!$H$27:$H$500,"2016")</f>
        <v>0</v>
      </c>
      <c r="P332" s="295">
        <f>SUMIFS('7.  Persistence Report'!R$27:R$500,'7.  Persistence Report'!$D$27:$D$500,$B332,'7.  Persistence Report'!$J$27:$J$500,"Current year savings",'7.  Persistence Report'!$H$27:$H$500,"2016")</f>
        <v>0</v>
      </c>
      <c r="Q332" s="295">
        <f>SUMIFS('7.  Persistence Report'!S$27:S$500,'7.  Persistence Report'!$D$27:$D$500,$B332,'7.  Persistence Report'!$J$27:$J$500,"Current year savings",'7.  Persistence Report'!$H$27:$H$500,"2016")</f>
        <v>0</v>
      </c>
      <c r="R332" s="295">
        <f>SUMIFS('7.  Persistence Report'!T$27:T$500,'7.  Persistence Report'!$D$27:$D$500,$B332,'7.  Persistence Report'!$J$27:$J$500,"Current year savings",'7.  Persistence Report'!$H$27:$H$500,"2016")</f>
        <v>0</v>
      </c>
      <c r="S332" s="295">
        <f>SUMIFS('7.  Persistence Report'!U$27:U$500,'7.  Persistence Report'!$D$27:$D$500,$B332,'7.  Persistence Report'!$J$27:$J$500,"Current year savings",'7.  Persistence Report'!$H$27:$H$500,"2016")</f>
        <v>0</v>
      </c>
      <c r="T332" s="295">
        <f>SUMIFS('7.  Persistence Report'!V$27:V$500,'7.  Persistence Report'!$D$27:$D$500,$B332,'7.  Persistence Report'!$J$27:$J$500,"Current year savings",'7.  Persistence Report'!$H$27:$H$500,"2016")</f>
        <v>0</v>
      </c>
      <c r="U332" s="295">
        <f>SUMIFS('7.  Persistence Report'!W$27:W$500,'7.  Persistence Report'!$D$27:$D$500,$B332,'7.  Persistence Report'!$J$27:$J$500,"Current year savings",'7.  Persistence Report'!$H$27:$H$500,"2016")</f>
        <v>0</v>
      </c>
      <c r="V332" s="295">
        <f>SUMIFS('7.  Persistence Report'!X$27:X$500,'7.  Persistence Report'!$D$27:$D$500,$B332,'7.  Persistence Report'!$J$27:$J$500,"Current year savings",'7.  Persistence Report'!$H$27:$H$500,"2016")</f>
        <v>0</v>
      </c>
      <c r="W332" s="295">
        <f>SUMIFS('7.  Persistence Report'!Y$27:Y$500,'7.  Persistence Report'!$D$27:$D$500,$B332,'7.  Persistence Report'!$J$27:$J$500,"Current year savings",'7.  Persistence Report'!$H$27:$H$500,"2016")</f>
        <v>0</v>
      </c>
      <c r="X332" s="295">
        <f>SUMIFS('7.  Persistence Report'!Z$27:Z$500,'7.  Persistence Report'!$D$27:$D$500,$B332,'7.  Persistence Report'!$J$27:$J$500,"Current year savings",'7.  Persistence Report'!$H$27:$H$500,"2016")</f>
        <v>0</v>
      </c>
      <c r="Y332" s="426"/>
      <c r="Z332" s="410"/>
      <c r="AA332" s="410"/>
      <c r="AB332" s="410"/>
      <c r="AC332" s="410"/>
      <c r="AD332" s="410"/>
      <c r="AE332" s="410"/>
      <c r="AF332" s="410"/>
      <c r="AG332" s="415"/>
      <c r="AH332" s="415"/>
      <c r="AI332" s="415"/>
      <c r="AJ332" s="415"/>
      <c r="AK332" s="415"/>
      <c r="AL332" s="415"/>
      <c r="AM332" s="296">
        <f>SUM(Y332:AL332)</f>
        <v>0</v>
      </c>
    </row>
    <row r="333" spans="1:39" ht="15.5" outlineLevel="1">
      <c r="B333" s="294" t="s">
        <v>289</v>
      </c>
      <c r="C333" s="291" t="s">
        <v>163</v>
      </c>
      <c r="D333" s="295">
        <f>SUMIFS('7.  Persistence Report'!AV$27:AV$500,'7.  Persistence Report'!$D$27:$D$500,$B332,'7.  Persistence Report'!$J$27:$J$500,"Adjustment",'7.  Persistence Report'!$H$27:$H$500,"2016")</f>
        <v>0</v>
      </c>
      <c r="E333" s="295">
        <f>SUMIFS('7.  Persistence Report'!AW$27:AW$500,'7.  Persistence Report'!$D$27:$D$500,$B332,'7.  Persistence Report'!$J$27:$J$500,"Adjustment",'7.  Persistence Report'!$H$27:$H$500,"2016")</f>
        <v>0</v>
      </c>
      <c r="F333" s="295">
        <f>SUMIFS('7.  Persistence Report'!AX$27:AX$500,'7.  Persistence Report'!$D$27:$D$500,$B332,'7.  Persistence Report'!$J$27:$J$500,"Adjustment",'7.  Persistence Report'!$H$27:$H$500,"2016")</f>
        <v>0</v>
      </c>
      <c r="G333" s="295">
        <f>SUMIFS('7.  Persistence Report'!AY$27:AY$500,'7.  Persistence Report'!$D$27:$D$500,$B332,'7.  Persistence Report'!$J$27:$J$500,"Adjustment",'7.  Persistence Report'!$H$27:$H$500,"2016")</f>
        <v>0</v>
      </c>
      <c r="H333" s="295">
        <f>SUMIFS('7.  Persistence Report'!AZ$27:AZ$500,'7.  Persistence Report'!$D$27:$D$500,$B332,'7.  Persistence Report'!$J$27:$J$500,"Adjustment",'7.  Persistence Report'!$H$27:$H$500,"2016")</f>
        <v>0</v>
      </c>
      <c r="I333" s="295">
        <f>SUMIFS('7.  Persistence Report'!BA$27:BA$500,'7.  Persistence Report'!$D$27:$D$500,$B332,'7.  Persistence Report'!$J$27:$J$500,"Adjustment",'7.  Persistence Report'!$H$27:$H$500,"2016")</f>
        <v>0</v>
      </c>
      <c r="J333" s="295">
        <f>SUMIFS('7.  Persistence Report'!BB$27:BB$500,'7.  Persistence Report'!$D$27:$D$500,$B332,'7.  Persistence Report'!$J$27:$J$500,"Adjustment",'7.  Persistence Report'!$H$27:$H$500,"2016")</f>
        <v>0</v>
      </c>
      <c r="K333" s="295">
        <f>SUMIFS('7.  Persistence Report'!BC$27:BC$500,'7.  Persistence Report'!$D$27:$D$500,$B332,'7.  Persistence Report'!$J$27:$J$500,"Adjustment",'7.  Persistence Report'!$H$27:$H$500,"2016")</f>
        <v>0</v>
      </c>
      <c r="L333" s="295">
        <f>SUMIFS('7.  Persistence Report'!BD$27:BD$500,'7.  Persistence Report'!$D$27:$D$500,$B332,'7.  Persistence Report'!$J$27:$J$500,"Adjustment",'7.  Persistence Report'!$H$27:$H$500,"2016")</f>
        <v>0</v>
      </c>
      <c r="M333" s="295">
        <f>SUMIFS('7.  Persistence Report'!BE$27:BE$500,'7.  Persistence Report'!$D$27:$D$500,$B332,'7.  Persistence Report'!$J$27:$J$500,"Adjustment",'7.  Persistence Report'!$H$27:$H$500,"2016")</f>
        <v>0</v>
      </c>
      <c r="N333" s="295">
        <f>N332</f>
        <v>0</v>
      </c>
      <c r="O333" s="295">
        <f>SUMIFS('7.  Persistence Report'!Q$27:Q$500,'7.  Persistence Report'!$D$27:$D$500,$B332,'7.  Persistence Report'!$J$27:$J$500,"Adjustment",'7.  Persistence Report'!$H$27:$H$500,"2016")</f>
        <v>0</v>
      </c>
      <c r="P333" s="295">
        <f>SUMIFS('7.  Persistence Report'!R$27:R$500,'7.  Persistence Report'!$D$27:$D$500,$B332,'7.  Persistence Report'!$J$27:$J$500,"Adjustment",'7.  Persistence Report'!$H$27:$H$500,"2016")</f>
        <v>0</v>
      </c>
      <c r="Q333" s="295">
        <f>SUMIFS('7.  Persistence Report'!S$27:S$500,'7.  Persistence Report'!$D$27:$D$500,$B332,'7.  Persistence Report'!$J$27:$J$500,"Adjustment",'7.  Persistence Report'!$H$27:$H$500,"2016")</f>
        <v>0</v>
      </c>
      <c r="R333" s="295">
        <f>SUMIFS('7.  Persistence Report'!T$27:T$500,'7.  Persistence Report'!$D$27:$D$500,$B332,'7.  Persistence Report'!$J$27:$J$500,"Adjustment",'7.  Persistence Report'!$H$27:$H$500,"2016")</f>
        <v>0</v>
      </c>
      <c r="S333" s="295">
        <f>SUMIFS('7.  Persistence Report'!U$27:U$500,'7.  Persistence Report'!$D$27:$D$500,$B332,'7.  Persistence Report'!$J$27:$J$500,"Adjustment",'7.  Persistence Report'!$H$27:$H$500,"2016")</f>
        <v>0</v>
      </c>
      <c r="T333" s="295">
        <f>SUMIFS('7.  Persistence Report'!V$27:V$500,'7.  Persistence Report'!$D$27:$D$500,$B332,'7.  Persistence Report'!$J$27:$J$500,"Adjustment",'7.  Persistence Report'!$H$27:$H$500,"2016")</f>
        <v>0</v>
      </c>
      <c r="U333" s="295">
        <f>SUMIFS('7.  Persistence Report'!W$27:W$500,'7.  Persistence Report'!$D$27:$D$500,$B332,'7.  Persistence Report'!$J$27:$J$500,"Adjustment",'7.  Persistence Report'!$H$27:$H$500,"2016")</f>
        <v>0</v>
      </c>
      <c r="V333" s="295">
        <f>SUMIFS('7.  Persistence Report'!X$27:X$500,'7.  Persistence Report'!$D$27:$D$500,$B332,'7.  Persistence Report'!$J$27:$J$500,"Adjustment",'7.  Persistence Report'!$H$27:$H$500,"2016")</f>
        <v>0</v>
      </c>
      <c r="W333" s="295">
        <f>SUMIFS('7.  Persistence Report'!Y$27:Y$500,'7.  Persistence Report'!$D$27:$D$500,$B332,'7.  Persistence Report'!$J$27:$J$500,"Adjustment",'7.  Persistence Report'!$H$27:$H$500,"2016")</f>
        <v>0</v>
      </c>
      <c r="X333" s="295">
        <f>SUMIFS('7.  Persistence Report'!Z$27:Z$500,'7.  Persistence Report'!$D$27:$D$500,$B332,'7.  Persistence Report'!$J$27:$J$500,"Adjustment",'7.  Persistence Report'!$H$27:$H$500,"2016")</f>
        <v>0</v>
      </c>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5"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6.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1"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1"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1"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6.5" outlineLevel="1">
      <c r="A351" s="522">
        <v>41</v>
      </c>
      <c r="B351" s="520" t="s">
        <v>133</v>
      </c>
      <c r="C351" s="291" t="s">
        <v>25</v>
      </c>
      <c r="D351" s="295">
        <f>SUMIFS('7.  Persistence Report'!AV$27:AV$500,'7.  Persistence Report'!$D$27:$D$500,$B351,'7.  Persistence Report'!$J$27:$J$500,"Current year savings",'7.  Persistence Report'!$H$27:$H$500,"2016")</f>
        <v>0</v>
      </c>
      <c r="E351" s="295">
        <f>SUMIFS('7.  Persistence Report'!AW$27:AW$500,'7.  Persistence Report'!$D$27:$D$500,$B351,'7.  Persistence Report'!$J$27:$J$500,"Current year savings",'7.  Persistence Report'!$H$27:$H$500,"2016")</f>
        <v>0</v>
      </c>
      <c r="F351" s="295">
        <f>SUMIFS('7.  Persistence Report'!AX$27:AX$500,'7.  Persistence Report'!$D$27:$D$500,$B351,'7.  Persistence Report'!$J$27:$J$500,"Current year savings",'7.  Persistence Report'!$H$27:$H$500,"2016")</f>
        <v>0</v>
      </c>
      <c r="G351" s="295">
        <f>SUMIFS('7.  Persistence Report'!AY$27:AY$500,'7.  Persistence Report'!$D$27:$D$500,$B351,'7.  Persistence Report'!$J$27:$J$500,"Current year savings",'7.  Persistence Report'!$H$27:$H$500,"2016")</f>
        <v>0</v>
      </c>
      <c r="H351" s="295">
        <f>SUMIFS('7.  Persistence Report'!AZ$27:AZ$500,'7.  Persistence Report'!$D$27:$D$500,$B351,'7.  Persistence Report'!$J$27:$J$500,"Current year savings",'7.  Persistence Report'!$H$27:$H$500,"2016")</f>
        <v>0</v>
      </c>
      <c r="I351" s="295">
        <f>SUMIFS('7.  Persistence Report'!BA$27:BA$500,'7.  Persistence Report'!$D$27:$D$500,$B351,'7.  Persistence Report'!$J$27:$J$500,"Current year savings",'7.  Persistence Report'!$H$27:$H$500,"2016")</f>
        <v>0</v>
      </c>
      <c r="J351" s="295">
        <f>SUMIFS('7.  Persistence Report'!BB$27:BB$500,'7.  Persistence Report'!$D$27:$D$500,$B351,'7.  Persistence Report'!$J$27:$J$500,"Current year savings",'7.  Persistence Report'!$H$27:$H$500,"2016")</f>
        <v>0</v>
      </c>
      <c r="K351" s="295">
        <f>SUMIFS('7.  Persistence Report'!BC$27:BC$500,'7.  Persistence Report'!$D$27:$D$500,$B351,'7.  Persistence Report'!$J$27:$J$500,"Current year savings",'7.  Persistence Report'!$H$27:$H$500,"2016")</f>
        <v>0</v>
      </c>
      <c r="L351" s="295">
        <f>SUMIFS('7.  Persistence Report'!BD$27:BD$500,'7.  Persistence Report'!$D$27:$D$500,$B351,'7.  Persistence Report'!$J$27:$J$500,"Current year savings",'7.  Persistence Report'!$H$27:$H$500,"2016")</f>
        <v>0</v>
      </c>
      <c r="M351" s="295">
        <f>SUMIFS('7.  Persistence Report'!BE$27:BE$500,'7.  Persistence Report'!$D$27:$D$500,$B351,'7.  Persistence Report'!$J$27:$J$500,"Current year savings",'7.  Persistence Report'!$H$27:$H$500,"2016")</f>
        <v>0</v>
      </c>
      <c r="N351" s="295">
        <v>12</v>
      </c>
      <c r="O351" s="295">
        <f>SUMIFS('7.  Persistence Report'!Q$27:Q$500,'7.  Persistence Report'!$D$27:$D$500,$B351,'7.  Persistence Report'!$J$27:$J$500,"Current year savings",'7.  Persistence Report'!$H$27:$H$500,"2016")</f>
        <v>0</v>
      </c>
      <c r="P351" s="295">
        <f>SUMIFS('7.  Persistence Report'!R$27:R$500,'7.  Persistence Report'!$D$27:$D$500,$B351,'7.  Persistence Report'!$J$27:$J$500,"Current year savings",'7.  Persistence Report'!$H$27:$H$500,"2016")</f>
        <v>0</v>
      </c>
      <c r="Q351" s="295">
        <f>SUMIFS('7.  Persistence Report'!S$27:S$500,'7.  Persistence Report'!$D$27:$D$500,$B351,'7.  Persistence Report'!$J$27:$J$500,"Current year savings",'7.  Persistence Report'!$H$27:$H$500,"2016")</f>
        <v>0</v>
      </c>
      <c r="R351" s="295">
        <f>SUMIFS('7.  Persistence Report'!T$27:T$500,'7.  Persistence Report'!$D$27:$D$500,$B351,'7.  Persistence Report'!$J$27:$J$500,"Current year savings",'7.  Persistence Report'!$H$27:$H$500,"2016")</f>
        <v>0</v>
      </c>
      <c r="S351" s="295">
        <f>SUMIFS('7.  Persistence Report'!U$27:U$500,'7.  Persistence Report'!$D$27:$D$500,$B351,'7.  Persistence Report'!$J$27:$J$500,"Current year savings",'7.  Persistence Report'!$H$27:$H$500,"2016")</f>
        <v>0</v>
      </c>
      <c r="T351" s="295">
        <f>SUMIFS('7.  Persistence Report'!V$27:V$500,'7.  Persistence Report'!$D$27:$D$500,$B351,'7.  Persistence Report'!$J$27:$J$500,"Current year savings",'7.  Persistence Report'!$H$27:$H$500,"2016")</f>
        <v>0</v>
      </c>
      <c r="U351" s="295">
        <f>SUMIFS('7.  Persistence Report'!W$27:W$500,'7.  Persistence Report'!$D$27:$D$500,$B351,'7.  Persistence Report'!$J$27:$J$500,"Current year savings",'7.  Persistence Report'!$H$27:$H$500,"2016")</f>
        <v>0</v>
      </c>
      <c r="V351" s="295">
        <f>SUMIFS('7.  Persistence Report'!X$27:X$500,'7.  Persistence Report'!$D$27:$D$500,$B351,'7.  Persistence Report'!$J$27:$J$500,"Current year savings",'7.  Persistence Report'!$H$27:$H$500,"2016")</f>
        <v>0</v>
      </c>
      <c r="W351" s="295">
        <f>SUMIFS('7.  Persistence Report'!Y$27:Y$500,'7.  Persistence Report'!$D$27:$D$500,$B351,'7.  Persistence Report'!$J$27:$J$500,"Current year savings",'7.  Persistence Report'!$H$27:$H$500,"2016")</f>
        <v>0</v>
      </c>
      <c r="X351" s="295">
        <f>SUMIFS('7.  Persistence Report'!Z$27:Z$500,'7.  Persistence Report'!$D$27:$D$500,$B351,'7.  Persistence Report'!$J$27:$J$500,"Current year savings",'7.  Persistence Report'!$H$27:$H$500,"2016")</f>
        <v>0</v>
      </c>
      <c r="Y351" s="426"/>
      <c r="Z351" s="410"/>
      <c r="AA351" s="410"/>
      <c r="AB351" s="410"/>
      <c r="AC351" s="410"/>
      <c r="AD351" s="410"/>
      <c r="AE351" s="410"/>
      <c r="AF351" s="410"/>
      <c r="AG351" s="415"/>
      <c r="AH351" s="415"/>
      <c r="AI351" s="415"/>
      <c r="AJ351" s="415"/>
      <c r="AK351" s="415"/>
      <c r="AL351" s="415"/>
      <c r="AM351" s="296">
        <f>SUM(Y351:AL351)</f>
        <v>0</v>
      </c>
    </row>
    <row r="352" spans="1:39" ht="15.5" outlineLevel="1">
      <c r="B352" s="294" t="s">
        <v>289</v>
      </c>
      <c r="C352" s="291" t="s">
        <v>163</v>
      </c>
      <c r="D352" s="295">
        <f>SUMIFS('7.  Persistence Report'!AV$27:AV$500,'7.  Persistence Report'!$D$27:$D$500,$B351,'7.  Persistence Report'!$J$27:$J$500,"Adjustment",'7.  Persistence Report'!$H$27:$H$500,"2016")</f>
        <v>0</v>
      </c>
      <c r="E352" s="295">
        <f>SUMIFS('7.  Persistence Report'!AW$27:AW$500,'7.  Persistence Report'!$D$27:$D$500,$B351,'7.  Persistence Report'!$J$27:$J$500,"Adjustment",'7.  Persistence Report'!$H$27:$H$500,"2016")</f>
        <v>0</v>
      </c>
      <c r="F352" s="295">
        <f>SUMIFS('7.  Persistence Report'!AX$27:AX$500,'7.  Persistence Report'!$D$27:$D$500,$B351,'7.  Persistence Report'!$J$27:$J$500,"Adjustment",'7.  Persistence Report'!$H$27:$H$500,"2016")</f>
        <v>0</v>
      </c>
      <c r="G352" s="295">
        <f>SUMIFS('7.  Persistence Report'!AY$27:AY$500,'7.  Persistence Report'!$D$27:$D$500,$B351,'7.  Persistence Report'!$J$27:$J$500,"Adjustment",'7.  Persistence Report'!$H$27:$H$500,"2016")</f>
        <v>0</v>
      </c>
      <c r="H352" s="295">
        <f>SUMIFS('7.  Persistence Report'!AZ$27:AZ$500,'7.  Persistence Report'!$D$27:$D$500,$B351,'7.  Persistence Report'!$J$27:$J$500,"Adjustment",'7.  Persistence Report'!$H$27:$H$500,"2016")</f>
        <v>0</v>
      </c>
      <c r="I352" s="295">
        <f>SUMIFS('7.  Persistence Report'!BA$27:BA$500,'7.  Persistence Report'!$D$27:$D$500,$B351,'7.  Persistence Report'!$J$27:$J$500,"Adjustment",'7.  Persistence Report'!$H$27:$H$500,"2016")</f>
        <v>0</v>
      </c>
      <c r="J352" s="295">
        <f>SUMIFS('7.  Persistence Report'!BB$27:BB$500,'7.  Persistence Report'!$D$27:$D$500,$B351,'7.  Persistence Report'!$J$27:$J$500,"Adjustment",'7.  Persistence Report'!$H$27:$H$500,"2016")</f>
        <v>0</v>
      </c>
      <c r="K352" s="295">
        <f>SUMIFS('7.  Persistence Report'!BC$27:BC$500,'7.  Persistence Report'!$D$27:$D$500,$B351,'7.  Persistence Report'!$J$27:$J$500,"Adjustment",'7.  Persistence Report'!$H$27:$H$500,"2016")</f>
        <v>0</v>
      </c>
      <c r="L352" s="295">
        <f>SUMIFS('7.  Persistence Report'!BD$27:BD$500,'7.  Persistence Report'!$D$27:$D$500,$B351,'7.  Persistence Report'!$J$27:$J$500,"Adjustment",'7.  Persistence Report'!$H$27:$H$500,"2016")</f>
        <v>0</v>
      </c>
      <c r="M352" s="295">
        <f>SUMIFS('7.  Persistence Report'!BE$27:BE$500,'7.  Persistence Report'!$D$27:$D$500,$B351,'7.  Persistence Report'!$J$27:$J$500,"Adjustment",'7.  Persistence Report'!$H$27:$H$500,"2016")</f>
        <v>0</v>
      </c>
      <c r="N352" s="295">
        <f>N351</f>
        <v>12</v>
      </c>
      <c r="O352" s="295">
        <f>SUMIFS('7.  Persistence Report'!Q$27:Q$500,'7.  Persistence Report'!$D$27:$D$500,$B351,'7.  Persistence Report'!$J$27:$J$500,"Adjustment",'7.  Persistence Report'!$H$27:$H$500,"2016")</f>
        <v>0</v>
      </c>
      <c r="P352" s="295">
        <f>SUMIFS('7.  Persistence Report'!R$27:R$500,'7.  Persistence Report'!$D$27:$D$500,$B351,'7.  Persistence Report'!$J$27:$J$500,"Adjustment",'7.  Persistence Report'!$H$27:$H$500,"2016")</f>
        <v>0</v>
      </c>
      <c r="Q352" s="295">
        <f>SUMIFS('7.  Persistence Report'!S$27:S$500,'7.  Persistence Report'!$D$27:$D$500,$B351,'7.  Persistence Report'!$J$27:$J$500,"Adjustment",'7.  Persistence Report'!$H$27:$H$500,"2016")</f>
        <v>0</v>
      </c>
      <c r="R352" s="295">
        <f>SUMIFS('7.  Persistence Report'!T$27:T$500,'7.  Persistence Report'!$D$27:$D$500,$B351,'7.  Persistence Report'!$J$27:$J$500,"Adjustment",'7.  Persistence Report'!$H$27:$H$500,"2016")</f>
        <v>0</v>
      </c>
      <c r="S352" s="295">
        <f>SUMIFS('7.  Persistence Report'!U$27:U$500,'7.  Persistence Report'!$D$27:$D$500,$B351,'7.  Persistence Report'!$J$27:$J$500,"Adjustment",'7.  Persistence Report'!$H$27:$H$500,"2016")</f>
        <v>0</v>
      </c>
      <c r="T352" s="295">
        <f>SUMIFS('7.  Persistence Report'!V$27:V$500,'7.  Persistence Report'!$D$27:$D$500,$B351,'7.  Persistence Report'!$J$27:$J$500,"Adjustment",'7.  Persistence Report'!$H$27:$H$500,"2016")</f>
        <v>0</v>
      </c>
      <c r="U352" s="295">
        <f>SUMIFS('7.  Persistence Report'!W$27:W$500,'7.  Persistence Report'!$D$27:$D$500,$B351,'7.  Persistence Report'!$J$27:$J$500,"Adjustment",'7.  Persistence Report'!$H$27:$H$500,"2016")</f>
        <v>0</v>
      </c>
      <c r="V352" s="295">
        <f>SUMIFS('7.  Persistence Report'!X$27:X$500,'7.  Persistence Report'!$D$27:$D$500,$B351,'7.  Persistence Report'!$J$27:$J$500,"Adjustment",'7.  Persistence Report'!$H$27:$H$500,"2016")</f>
        <v>0</v>
      </c>
      <c r="W352" s="295">
        <f>SUMIFS('7.  Persistence Report'!Y$27:Y$500,'7.  Persistence Report'!$D$27:$D$500,$B351,'7.  Persistence Report'!$J$27:$J$500,"Adjustment",'7.  Persistence Report'!$H$27:$H$500,"2016")</f>
        <v>0</v>
      </c>
      <c r="X352" s="295">
        <f>SUMIFS('7.  Persistence Report'!Z$27:Z$500,'7.  Persistence Report'!$D$27:$D$500,$B351,'7.  Persistence Report'!$J$27:$J$500,"Adjustment",'7.  Persistence Report'!$H$27:$H$500,"2016")</f>
        <v>0</v>
      </c>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1" outlineLevel="1">
      <c r="A354" s="522">
        <v>42</v>
      </c>
      <c r="B354" s="520" t="s">
        <v>134</v>
      </c>
      <c r="C354" s="291" t="s">
        <v>25</v>
      </c>
      <c r="D354" s="295">
        <f>SUMIFS('7.  Persistence Report'!AV$27:AV$500,'7.  Persistence Report'!$D$27:$D$500,$B354,'7.  Persistence Report'!$J$27:$J$500,"Current year savings",'7.  Persistence Report'!$H$27:$H$500,"2016")</f>
        <v>0</v>
      </c>
      <c r="E354" s="295">
        <f>SUMIFS('7.  Persistence Report'!AW$27:AW$500,'7.  Persistence Report'!$D$27:$D$500,$B354,'7.  Persistence Report'!$J$27:$J$500,"Current year savings",'7.  Persistence Report'!$H$27:$H$500,"2016")</f>
        <v>0</v>
      </c>
      <c r="F354" s="295">
        <f>SUMIFS('7.  Persistence Report'!AX$27:AX$500,'7.  Persistence Report'!$D$27:$D$500,$B354,'7.  Persistence Report'!$J$27:$J$500,"Current year savings",'7.  Persistence Report'!$H$27:$H$500,"2016")</f>
        <v>0</v>
      </c>
      <c r="G354" s="295">
        <f>SUMIFS('7.  Persistence Report'!AY$27:AY$500,'7.  Persistence Report'!$D$27:$D$500,$B354,'7.  Persistence Report'!$J$27:$J$500,"Current year savings",'7.  Persistence Report'!$H$27:$H$500,"2016")</f>
        <v>0</v>
      </c>
      <c r="H354" s="295">
        <f>SUMIFS('7.  Persistence Report'!AZ$27:AZ$500,'7.  Persistence Report'!$D$27:$D$500,$B354,'7.  Persistence Report'!$J$27:$J$500,"Current year savings",'7.  Persistence Report'!$H$27:$H$500,"2016")</f>
        <v>0</v>
      </c>
      <c r="I354" s="295">
        <f>SUMIFS('7.  Persistence Report'!BA$27:BA$500,'7.  Persistence Report'!$D$27:$D$500,$B354,'7.  Persistence Report'!$J$27:$J$500,"Current year savings",'7.  Persistence Report'!$H$27:$H$500,"2016")</f>
        <v>0</v>
      </c>
      <c r="J354" s="295">
        <f>SUMIFS('7.  Persistence Report'!BB$27:BB$500,'7.  Persistence Report'!$D$27:$D$500,$B354,'7.  Persistence Report'!$J$27:$J$500,"Current year savings",'7.  Persistence Report'!$H$27:$H$500,"2016")</f>
        <v>0</v>
      </c>
      <c r="K354" s="295">
        <f>SUMIFS('7.  Persistence Report'!BC$27:BC$500,'7.  Persistence Report'!$D$27:$D$500,$B354,'7.  Persistence Report'!$J$27:$J$500,"Current year savings",'7.  Persistence Report'!$H$27:$H$500,"2016")</f>
        <v>0</v>
      </c>
      <c r="L354" s="295">
        <f>SUMIFS('7.  Persistence Report'!BD$27:BD$500,'7.  Persistence Report'!$D$27:$D$500,$B354,'7.  Persistence Report'!$J$27:$J$500,"Current year savings",'7.  Persistence Report'!$H$27:$H$500,"2016")</f>
        <v>0</v>
      </c>
      <c r="M354" s="295">
        <f>SUMIFS('7.  Persistence Report'!BE$27:BE$500,'7.  Persistence Report'!$D$27:$D$500,$B354,'7.  Persistence Report'!$J$27:$J$500,"Current year savings",'7.  Persistence Report'!$H$27:$H$500,"2016")</f>
        <v>0</v>
      </c>
      <c r="N354" s="291"/>
      <c r="O354" s="295">
        <f>SUMIFS('7.  Persistence Report'!Q$27:Q$500,'7.  Persistence Report'!$D$27:$D$500,$B354,'7.  Persistence Report'!$J$27:$J$500,"Current year savings",'7.  Persistence Report'!$H$27:$H$500,"2016")</f>
        <v>0</v>
      </c>
      <c r="P354" s="295">
        <f>SUMIFS('7.  Persistence Report'!R$27:R$500,'7.  Persistence Report'!$D$27:$D$500,$B354,'7.  Persistence Report'!$J$27:$J$500,"Current year savings",'7.  Persistence Report'!$H$27:$H$500,"2016")</f>
        <v>0</v>
      </c>
      <c r="Q354" s="295">
        <f>SUMIFS('7.  Persistence Report'!S$27:S$500,'7.  Persistence Report'!$D$27:$D$500,$B354,'7.  Persistence Report'!$J$27:$J$500,"Current year savings",'7.  Persistence Report'!$H$27:$H$500,"2016")</f>
        <v>0</v>
      </c>
      <c r="R354" s="295">
        <f>SUMIFS('7.  Persistence Report'!T$27:T$500,'7.  Persistence Report'!$D$27:$D$500,$B354,'7.  Persistence Report'!$J$27:$J$500,"Current year savings",'7.  Persistence Report'!$H$27:$H$500,"2016")</f>
        <v>0</v>
      </c>
      <c r="S354" s="295">
        <f>SUMIFS('7.  Persistence Report'!U$27:U$500,'7.  Persistence Report'!$D$27:$D$500,$B354,'7.  Persistence Report'!$J$27:$J$500,"Current year savings",'7.  Persistence Report'!$H$27:$H$500,"2016")</f>
        <v>0</v>
      </c>
      <c r="T354" s="295">
        <f>SUMIFS('7.  Persistence Report'!V$27:V$500,'7.  Persistence Report'!$D$27:$D$500,$B354,'7.  Persistence Report'!$J$27:$J$500,"Current year savings",'7.  Persistence Report'!$H$27:$H$500,"2016")</f>
        <v>0</v>
      </c>
      <c r="U354" s="295">
        <f>SUMIFS('7.  Persistence Report'!W$27:W$500,'7.  Persistence Report'!$D$27:$D$500,$B354,'7.  Persistence Report'!$J$27:$J$500,"Current year savings",'7.  Persistence Report'!$H$27:$H$500,"2016")</f>
        <v>0</v>
      </c>
      <c r="V354" s="295">
        <f>SUMIFS('7.  Persistence Report'!X$27:X$500,'7.  Persistence Report'!$D$27:$D$500,$B354,'7.  Persistence Report'!$J$27:$J$500,"Current year savings",'7.  Persistence Report'!$H$27:$H$500,"2016")</f>
        <v>0</v>
      </c>
      <c r="W354" s="295">
        <f>SUMIFS('7.  Persistence Report'!Y$27:Y$500,'7.  Persistence Report'!$D$27:$D$500,$B354,'7.  Persistence Report'!$J$27:$J$500,"Current year savings",'7.  Persistence Report'!$H$27:$H$500,"2016")</f>
        <v>0</v>
      </c>
      <c r="X354" s="295">
        <f>SUMIFS('7.  Persistence Report'!Z$27:Z$500,'7.  Persistence Report'!$D$27:$D$500,$B354,'7.  Persistence Report'!$J$27:$J$500,"Current year savings",'7.  Persistence Report'!$H$27:$H$500,"2016")</f>
        <v>0</v>
      </c>
      <c r="Y354" s="426"/>
      <c r="Z354" s="410"/>
      <c r="AA354" s="410"/>
      <c r="AB354" s="410"/>
      <c r="AC354" s="410"/>
      <c r="AD354" s="410"/>
      <c r="AE354" s="410"/>
      <c r="AF354" s="410"/>
      <c r="AG354" s="415"/>
      <c r="AH354" s="415"/>
      <c r="AI354" s="415"/>
      <c r="AJ354" s="415"/>
      <c r="AK354" s="415"/>
      <c r="AL354" s="415"/>
      <c r="AM354" s="296">
        <f>SUM(Y354:AL354)</f>
        <v>0</v>
      </c>
    </row>
    <row r="355" spans="1:39" ht="15.5" outlineLevel="1">
      <c r="B355" s="294" t="s">
        <v>289</v>
      </c>
      <c r="C355" s="291" t="s">
        <v>163</v>
      </c>
      <c r="D355" s="295">
        <f>SUMIFS('7.  Persistence Report'!AV$27:AV$500,'7.  Persistence Report'!$D$27:$D$500,$B354,'7.  Persistence Report'!$J$27:$J$500,"Adjustment",'7.  Persistence Report'!$H$27:$H$500,"2016")</f>
        <v>0</v>
      </c>
      <c r="E355" s="295">
        <f>SUMIFS('7.  Persistence Report'!AW$27:AW$500,'7.  Persistence Report'!$D$27:$D$500,$B354,'7.  Persistence Report'!$J$27:$J$500,"Adjustment",'7.  Persistence Report'!$H$27:$H$500,"2016")</f>
        <v>0</v>
      </c>
      <c r="F355" s="295">
        <f>SUMIFS('7.  Persistence Report'!AX$27:AX$500,'7.  Persistence Report'!$D$27:$D$500,$B354,'7.  Persistence Report'!$J$27:$J$500,"Adjustment",'7.  Persistence Report'!$H$27:$H$500,"2016")</f>
        <v>0</v>
      </c>
      <c r="G355" s="295">
        <f>SUMIFS('7.  Persistence Report'!AY$27:AY$500,'7.  Persistence Report'!$D$27:$D$500,$B354,'7.  Persistence Report'!$J$27:$J$500,"Adjustment",'7.  Persistence Report'!$H$27:$H$500,"2016")</f>
        <v>0</v>
      </c>
      <c r="H355" s="295">
        <f>SUMIFS('7.  Persistence Report'!AZ$27:AZ$500,'7.  Persistence Report'!$D$27:$D$500,$B354,'7.  Persistence Report'!$J$27:$J$500,"Adjustment",'7.  Persistence Report'!$H$27:$H$500,"2016")</f>
        <v>0</v>
      </c>
      <c r="I355" s="295">
        <f>SUMIFS('7.  Persistence Report'!BA$27:BA$500,'7.  Persistence Report'!$D$27:$D$500,$B354,'7.  Persistence Report'!$J$27:$J$500,"Adjustment",'7.  Persistence Report'!$H$27:$H$500,"2016")</f>
        <v>0</v>
      </c>
      <c r="J355" s="295">
        <f>SUMIFS('7.  Persistence Report'!BB$27:BB$500,'7.  Persistence Report'!$D$27:$D$500,$B354,'7.  Persistence Report'!$J$27:$J$500,"Adjustment",'7.  Persistence Report'!$H$27:$H$500,"2016")</f>
        <v>0</v>
      </c>
      <c r="K355" s="295">
        <f>SUMIFS('7.  Persistence Report'!BC$27:BC$500,'7.  Persistence Report'!$D$27:$D$500,$B354,'7.  Persistence Report'!$J$27:$J$500,"Adjustment",'7.  Persistence Report'!$H$27:$H$500,"2016")</f>
        <v>0</v>
      </c>
      <c r="L355" s="295">
        <f>SUMIFS('7.  Persistence Report'!BD$27:BD$500,'7.  Persistence Report'!$D$27:$D$500,$B354,'7.  Persistence Report'!$J$27:$J$500,"Adjustment",'7.  Persistence Report'!$H$27:$H$500,"2016")</f>
        <v>0</v>
      </c>
      <c r="M355" s="295">
        <f>SUMIFS('7.  Persistence Report'!BE$27:BE$500,'7.  Persistence Report'!$D$27:$D$500,$B354,'7.  Persistence Report'!$J$27:$J$500,"Adjustment",'7.  Persistence Report'!$H$27:$H$500,"2016")</f>
        <v>0</v>
      </c>
      <c r="N355" s="468"/>
      <c r="O355" s="295">
        <f>SUMIFS('7.  Persistence Report'!Q$27:Q$500,'7.  Persistence Report'!$D$27:$D$500,$B354,'7.  Persistence Report'!$J$27:$J$500,"Adjustment",'7.  Persistence Report'!$H$27:$H$500,"2016")</f>
        <v>0</v>
      </c>
      <c r="P355" s="295">
        <f>SUMIFS('7.  Persistence Report'!R$27:R$500,'7.  Persistence Report'!$D$27:$D$500,$B354,'7.  Persistence Report'!$J$27:$J$500,"Adjustment",'7.  Persistence Report'!$H$27:$H$500,"2016")</f>
        <v>0</v>
      </c>
      <c r="Q355" s="295">
        <f>SUMIFS('7.  Persistence Report'!S$27:S$500,'7.  Persistence Report'!$D$27:$D$500,$B354,'7.  Persistence Report'!$J$27:$J$500,"Adjustment",'7.  Persistence Report'!$H$27:$H$500,"2016")</f>
        <v>0</v>
      </c>
      <c r="R355" s="295">
        <f>SUMIFS('7.  Persistence Report'!T$27:T$500,'7.  Persistence Report'!$D$27:$D$500,$B354,'7.  Persistence Report'!$J$27:$J$500,"Adjustment",'7.  Persistence Report'!$H$27:$H$500,"2016")</f>
        <v>0</v>
      </c>
      <c r="S355" s="295">
        <f>SUMIFS('7.  Persistence Report'!U$27:U$500,'7.  Persistence Report'!$D$27:$D$500,$B354,'7.  Persistence Report'!$J$27:$J$500,"Adjustment",'7.  Persistence Report'!$H$27:$H$500,"2016")</f>
        <v>0</v>
      </c>
      <c r="T355" s="295">
        <f>SUMIFS('7.  Persistence Report'!V$27:V$500,'7.  Persistence Report'!$D$27:$D$500,$B354,'7.  Persistence Report'!$J$27:$J$500,"Adjustment",'7.  Persistence Report'!$H$27:$H$500,"2016")</f>
        <v>0</v>
      </c>
      <c r="U355" s="295">
        <f>SUMIFS('7.  Persistence Report'!W$27:W$500,'7.  Persistence Report'!$D$27:$D$500,$B354,'7.  Persistence Report'!$J$27:$J$500,"Adjustment",'7.  Persistence Report'!$H$27:$H$500,"2016")</f>
        <v>0</v>
      </c>
      <c r="V355" s="295">
        <f>SUMIFS('7.  Persistence Report'!X$27:X$500,'7.  Persistence Report'!$D$27:$D$500,$B354,'7.  Persistence Report'!$J$27:$J$500,"Adjustment",'7.  Persistence Report'!$H$27:$H$500,"2016")</f>
        <v>0</v>
      </c>
      <c r="W355" s="295">
        <f>SUMIFS('7.  Persistence Report'!Y$27:Y$500,'7.  Persistence Report'!$D$27:$D$500,$B354,'7.  Persistence Report'!$J$27:$J$500,"Adjustment",'7.  Persistence Report'!$H$27:$H$500,"2016")</f>
        <v>0</v>
      </c>
      <c r="X355" s="295">
        <f>SUMIFS('7.  Persistence Report'!Z$27:Z$500,'7.  Persistence Report'!$D$27:$D$500,$B354,'7.  Persistence Report'!$J$27:$J$500,"Adjustment",'7.  Persistence Report'!$H$27:$H$500,"2016")</f>
        <v>0</v>
      </c>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6.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1"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1"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1"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1"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1"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0</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5">
      <c r="B378" s="327" t="s">
        <v>274</v>
      </c>
      <c r="C378" s="329"/>
      <c r="D378" s="329">
        <f>SUM(D221:D376)</f>
        <v>91928702.938502625</v>
      </c>
      <c r="E378" s="329"/>
      <c r="F378" s="329"/>
      <c r="G378" s="329"/>
      <c r="H378" s="329"/>
      <c r="I378" s="329"/>
      <c r="J378" s="329"/>
      <c r="K378" s="329"/>
      <c r="L378" s="329"/>
      <c r="M378" s="329"/>
      <c r="N378" s="329"/>
      <c r="O378" s="329">
        <f>SUM(O221:O376)</f>
        <v>11273.364061548733</v>
      </c>
      <c r="P378" s="329"/>
      <c r="Q378" s="329"/>
      <c r="R378" s="329"/>
      <c r="S378" s="329"/>
      <c r="T378" s="329"/>
      <c r="U378" s="329"/>
      <c r="V378" s="329"/>
      <c r="W378" s="329"/>
      <c r="X378" s="329"/>
      <c r="Y378" s="329">
        <f>IF(Y219="kWh",SUMPRODUCT(D221:D376,Y221:Y376))</f>
        <v>34865821.296115302</v>
      </c>
      <c r="Z378" s="329">
        <f>IF(Z219="kWh",SUMPRODUCT(D221:D376,Z221:Z376))</f>
        <v>0</v>
      </c>
      <c r="AA378" s="329">
        <f>IF(AA219="kw",SUMPRODUCT(N221:N376,O221:O376,AA221:AA376),SUMPRODUCT(D221:D376,AA221:AA376))</f>
        <v>94552.368738584817</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ht="15.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ht="15.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0</v>
      </c>
      <c r="Z386" s="378">
        <f t="shared" si="1124"/>
        <v>0</v>
      </c>
      <c r="AA386" s="378">
        <f t="shared" si="1124"/>
        <v>0</v>
      </c>
      <c r="AB386" s="378">
        <f t="shared" si="1124"/>
        <v>0</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0</v>
      </c>
    </row>
    <row r="387" spans="2:39" ht="15.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1125">Z378*Z381</f>
        <v>0</v>
      </c>
      <c r="AA387" s="378">
        <f t="shared" si="1125"/>
        <v>0</v>
      </c>
      <c r="AB387" s="378">
        <f t="shared" si="1125"/>
        <v>0</v>
      </c>
      <c r="AC387" s="378">
        <f t="shared" si="1125"/>
        <v>0</v>
      </c>
      <c r="AD387" s="378">
        <f t="shared" si="1125"/>
        <v>0</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0</v>
      </c>
    </row>
    <row r="388" spans="2:39" ht="15.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1126">SUM(Z382:Z387)</f>
        <v>0</v>
      </c>
      <c r="AA388" s="346">
        <f t="shared" si="1126"/>
        <v>0</v>
      </c>
      <c r="AB388" s="346">
        <f t="shared" si="1126"/>
        <v>0</v>
      </c>
      <c r="AC388" s="346">
        <f t="shared" si="1126"/>
        <v>0</v>
      </c>
      <c r="AD388" s="346">
        <f t="shared" si="1126"/>
        <v>0</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0</v>
      </c>
    </row>
    <row r="389" spans="2:39" ht="15.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28">Z379*Z381</f>
        <v>0</v>
      </c>
      <c r="AA389" s="347">
        <f t="shared" si="1128"/>
        <v>0</v>
      </c>
      <c r="AB389" s="347">
        <f t="shared" si="1128"/>
        <v>0</v>
      </c>
      <c r="AC389" s="347">
        <f t="shared" si="1128"/>
        <v>0</v>
      </c>
      <c r="AD389" s="347">
        <f t="shared" si="1128"/>
        <v>0</v>
      </c>
      <c r="AE389" s="347">
        <f t="shared" si="1128"/>
        <v>0</v>
      </c>
      <c r="AF389" s="347">
        <f>AF379*AF381</f>
        <v>0</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0</v>
      </c>
    </row>
    <row r="390" spans="2:39" ht="15.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ht="15.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34865821.296115302</v>
      </c>
      <c r="Z392" s="291">
        <f>SUMPRODUCT(E221:E376,Z221:Z376)</f>
        <v>0</v>
      </c>
      <c r="AA392" s="291">
        <f t="shared" ref="AA392:AL392" si="1130">IF(AA219="kw",SUMPRODUCT($N$221:$N$376,$P$221:$P$376,AA221:AA376),SUMPRODUCT($E$221:$E$376,AA221:AA376))</f>
        <v>94725.190489644985</v>
      </c>
      <c r="AB392" s="291">
        <f t="shared" si="1130"/>
        <v>0</v>
      </c>
      <c r="AC392" s="291">
        <f t="shared" si="1130"/>
        <v>0</v>
      </c>
      <c r="AD392" s="291">
        <f t="shared" si="1130"/>
        <v>0</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34865821.296115302</v>
      </c>
      <c r="Z393" s="291">
        <f>SUMPRODUCT(F221:F376,Z221:Z376)</f>
        <v>0</v>
      </c>
      <c r="AA393" s="291">
        <f t="shared" ref="AA393:AL393" si="1131">IF(AA219="kw",SUMPRODUCT($N$221:$N$376,$Q$221:$Q$376,AA221:AA376),SUMPRODUCT($F$221:$F$376,AA221:AA376))</f>
        <v>94845.190489644985</v>
      </c>
      <c r="AB393" s="291">
        <f t="shared" si="1131"/>
        <v>0</v>
      </c>
      <c r="AC393" s="291">
        <f t="shared" si="1131"/>
        <v>0</v>
      </c>
      <c r="AD393" s="291">
        <f t="shared" si="1131"/>
        <v>0</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34865821.296115302</v>
      </c>
      <c r="Z394" s="291">
        <f>SUMPRODUCT(G221:G376,Z221:Z376)</f>
        <v>0</v>
      </c>
      <c r="AA394" s="291">
        <f t="shared" ref="AA394:AL394" si="1132">IF(AA219="kw",SUMPRODUCT($N$221:$N$376,$R$221:$R$376,AA221:AA376),SUMPRODUCT($G$221:$G$376,AA221:AA376))</f>
        <v>94773.190489644985</v>
      </c>
      <c r="AB394" s="291">
        <f t="shared" si="1132"/>
        <v>0</v>
      </c>
      <c r="AC394" s="291">
        <f t="shared" si="1132"/>
        <v>0</v>
      </c>
      <c r="AD394" s="291">
        <f t="shared" si="1132"/>
        <v>0</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34866212</v>
      </c>
      <c r="Z395" s="326">
        <f>SUMPRODUCT(H221:H376,Z221:Z376)</f>
        <v>0</v>
      </c>
      <c r="AA395" s="326">
        <f t="shared" ref="AA395:AL395" si="1133">IF(AA219="kw",SUMPRODUCT($N$221:$N$376,$S$221:$S$376,AA221:AA376),SUMPRODUCT($H$221:$H$376,AA221:AA376))</f>
        <v>87468</v>
      </c>
      <c r="AB395" s="326">
        <f t="shared" si="1133"/>
        <v>0</v>
      </c>
      <c r="AC395" s="326">
        <f t="shared" si="1133"/>
        <v>0</v>
      </c>
      <c r="AD395" s="326">
        <f t="shared" si="1133"/>
        <v>0</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592</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5">
      <c r="B399" s="280" t="s">
        <v>291</v>
      </c>
      <c r="C399" s="281"/>
      <c r="D399" s="590" t="s">
        <v>525</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10" t="s">
        <v>211</v>
      </c>
      <c r="C400" s="812" t="s">
        <v>33</v>
      </c>
      <c r="D400" s="284" t="s">
        <v>421</v>
      </c>
      <c r="E400" s="814" t="s">
        <v>209</v>
      </c>
      <c r="F400" s="815"/>
      <c r="G400" s="815"/>
      <c r="H400" s="815"/>
      <c r="I400" s="815"/>
      <c r="J400" s="815"/>
      <c r="K400" s="815"/>
      <c r="L400" s="815"/>
      <c r="M400" s="816"/>
      <c r="N400" s="820" t="s">
        <v>213</v>
      </c>
      <c r="O400" s="284" t="s">
        <v>422</v>
      </c>
      <c r="P400" s="814" t="s">
        <v>212</v>
      </c>
      <c r="Q400" s="815"/>
      <c r="R400" s="815"/>
      <c r="S400" s="815"/>
      <c r="T400" s="815"/>
      <c r="U400" s="815"/>
      <c r="V400" s="815"/>
      <c r="W400" s="815"/>
      <c r="X400" s="816"/>
      <c r="Y400" s="817" t="s">
        <v>243</v>
      </c>
      <c r="Z400" s="818"/>
      <c r="AA400" s="818"/>
      <c r="AB400" s="818"/>
      <c r="AC400" s="818"/>
      <c r="AD400" s="818"/>
      <c r="AE400" s="818"/>
      <c r="AF400" s="818"/>
      <c r="AG400" s="818"/>
      <c r="AH400" s="818"/>
      <c r="AI400" s="818"/>
      <c r="AJ400" s="818"/>
      <c r="AK400" s="818"/>
      <c r="AL400" s="818"/>
      <c r="AM400" s="819"/>
    </row>
    <row r="401" spans="1:39" ht="61.5" customHeight="1">
      <c r="B401" s="811"/>
      <c r="C401" s="813"/>
      <c r="D401" s="285">
        <v>2017</v>
      </c>
      <c r="E401" s="285">
        <v>2018</v>
      </c>
      <c r="F401" s="285">
        <v>2019</v>
      </c>
      <c r="G401" s="285">
        <v>2020</v>
      </c>
      <c r="H401" s="285">
        <v>2021</v>
      </c>
      <c r="I401" s="285">
        <v>2022</v>
      </c>
      <c r="J401" s="285">
        <v>2023</v>
      </c>
      <c r="K401" s="285">
        <v>2024</v>
      </c>
      <c r="L401" s="285">
        <v>2025</v>
      </c>
      <c r="M401" s="285">
        <v>2026</v>
      </c>
      <c r="N401" s="821"/>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1,499 KW</v>
      </c>
      <c r="AB401" s="285" t="str">
        <f>'1.  LRAMVA Summary'!G52</f>
        <v>GS 1,500 TO 4,999</v>
      </c>
      <c r="AC401" s="285" t="str">
        <f>'1.  LRAMVA Summary'!H52</f>
        <v>Large User</v>
      </c>
      <c r="AD401" s="285" t="str">
        <f>'1.  LRAMVA Summary'!I52</f>
        <v>Unmetered Scattered Load</v>
      </c>
      <c r="AE401" s="285" t="str">
        <f>'1.  LRAMVA Summary'!J52</f>
        <v>Street Lighting</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kWh</v>
      </c>
      <c r="AE402" s="291" t="str">
        <f>'1.  LRAMVA Summary'!J53</f>
        <v>kW</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5"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5" outlineLevel="1">
      <c r="A404" s="532">
        <v>1</v>
      </c>
      <c r="B404" s="428" t="s">
        <v>95</v>
      </c>
      <c r="C404" s="291" t="s">
        <v>25</v>
      </c>
      <c r="D404" s="295">
        <f>SUMIFS('7.  Persistence Report'!AW$27:AW$500,'7.  Persistence Report'!$D$27:$D$500,$B404,'7.  Persistence Report'!$J$27:$J$500,"Current year savings",'7.  Persistence Report'!$H$27:$H$500,"2017")</f>
        <v>0</v>
      </c>
      <c r="E404" s="295">
        <f>SUMIFS('7.  Persistence Report'!AX$27:AX$500,'7.  Persistence Report'!$D$27:$D$500,$B404,'7.  Persistence Report'!$J$27:$J$500,"Current year savings",'7.  Persistence Report'!$H$27:$H$500,"2017")</f>
        <v>0</v>
      </c>
      <c r="F404" s="295">
        <f>SUMIFS('7.  Persistence Report'!AY$27:AY$500,'7.  Persistence Report'!$D$27:$D$500,$B404,'7.  Persistence Report'!$J$27:$J$500,"Current year savings",'7.  Persistence Report'!$H$27:$H$500,"2017")</f>
        <v>0</v>
      </c>
      <c r="G404" s="295">
        <f>SUMIFS('7.  Persistence Report'!AZ$27:AZ$500,'7.  Persistence Report'!$D$27:$D$500,$B404,'7.  Persistence Report'!$J$27:$J$500,"Current year savings",'7.  Persistence Report'!$H$27:$H$500,"2017")</f>
        <v>0</v>
      </c>
      <c r="H404" s="295">
        <f>SUMIFS('7.  Persistence Report'!BA$27:BA$500,'7.  Persistence Report'!$D$27:$D$500,$B404,'7.  Persistence Report'!$J$27:$J$500,"Current year savings",'7.  Persistence Report'!$H$27:$H$500,"2017")</f>
        <v>0</v>
      </c>
      <c r="I404" s="295">
        <f>SUMIFS('7.  Persistence Report'!BB$27:BB$500,'7.  Persistence Report'!$D$27:$D$500,$B404,'7.  Persistence Report'!$J$27:$J$500,"Current year savings",'7.  Persistence Report'!$H$27:$H$500,"2017")</f>
        <v>0</v>
      </c>
      <c r="J404" s="295">
        <f>SUMIFS('7.  Persistence Report'!BC$27:BC$500,'7.  Persistence Report'!$D$27:$D$500,$B404,'7.  Persistence Report'!$J$27:$J$500,"Current year savings",'7.  Persistence Report'!$H$27:$H$500,"2017")</f>
        <v>0</v>
      </c>
      <c r="K404" s="295">
        <f>SUMIFS('7.  Persistence Report'!BD$27:BD$500,'7.  Persistence Report'!$D$27:$D$500,$B404,'7.  Persistence Report'!$J$27:$J$500,"Current year savings",'7.  Persistence Report'!$H$27:$H$500,"2017")</f>
        <v>0</v>
      </c>
      <c r="L404" s="295">
        <f>SUMIFS('7.  Persistence Report'!BE$27:BE$500,'7.  Persistence Report'!$D$27:$D$500,$B404,'7.  Persistence Report'!$J$27:$J$500,"Current year savings",'7.  Persistence Report'!$H$27:$H$500,"2017")</f>
        <v>0</v>
      </c>
      <c r="M404" s="295">
        <f>SUMIFS('7.  Persistence Report'!BF$27:BF$500,'7.  Persistence Report'!$D$27:$D$500,$B404,'7.  Persistence Report'!$J$27:$J$500,"Current year savings",'7.  Persistence Report'!$H$27:$H$500,"2017")</f>
        <v>0</v>
      </c>
      <c r="N404" s="291"/>
      <c r="O404" s="295">
        <f>SUMIFS('7.  Persistence Report'!R$27:R$500,'7.  Persistence Report'!$D$27:$D$500,$B404,'7.  Persistence Report'!$J$27:$J$500,"Current year savings",'7.  Persistence Report'!$H$27:$H$500,"2017")</f>
        <v>0</v>
      </c>
      <c r="P404" s="295">
        <f>SUMIFS('7.  Persistence Report'!S$27:S$500,'7.  Persistence Report'!$D$27:$D$500,$B404,'7.  Persistence Report'!$J$27:$J$500,"Current year savings",'7.  Persistence Report'!$H$27:$H$500,"2017")</f>
        <v>0</v>
      </c>
      <c r="Q404" s="295">
        <f>SUMIFS('7.  Persistence Report'!T$27:T$500,'7.  Persistence Report'!$D$27:$D$500,$B404,'7.  Persistence Report'!$J$27:$J$500,"Current year savings",'7.  Persistence Report'!$H$27:$H$500,"2017")</f>
        <v>0</v>
      </c>
      <c r="R404" s="295">
        <f>SUMIFS('7.  Persistence Report'!U$27:U$500,'7.  Persistence Report'!$D$27:$D$500,$B404,'7.  Persistence Report'!$J$27:$J$500,"Current year savings",'7.  Persistence Report'!$H$27:$H$500,"2017")</f>
        <v>0</v>
      </c>
      <c r="S404" s="295">
        <f>SUMIFS('7.  Persistence Report'!V$27:V$500,'7.  Persistence Report'!$D$27:$D$500,$B404,'7.  Persistence Report'!$J$27:$J$500,"Current year savings",'7.  Persistence Report'!$H$27:$H$500,"2017")</f>
        <v>0</v>
      </c>
      <c r="T404" s="295">
        <f>SUMIFS('7.  Persistence Report'!W$27:W$500,'7.  Persistence Report'!$D$27:$D$500,$B404,'7.  Persistence Report'!$J$27:$J$500,"Current year savings",'7.  Persistence Report'!$H$27:$H$500,"2017")</f>
        <v>0</v>
      </c>
      <c r="U404" s="295">
        <f>SUMIFS('7.  Persistence Report'!X$27:X$500,'7.  Persistence Report'!$D$27:$D$500,$B404,'7.  Persistence Report'!$J$27:$J$500,"Current year savings",'7.  Persistence Report'!$H$27:$H$500,"2017")</f>
        <v>0</v>
      </c>
      <c r="V404" s="295">
        <f>SUMIFS('7.  Persistence Report'!Y$27:Y$500,'7.  Persistence Report'!$D$27:$D$500,$B404,'7.  Persistence Report'!$J$27:$J$500,"Current year savings",'7.  Persistence Report'!$H$27:$H$500,"2017")</f>
        <v>0</v>
      </c>
      <c r="W404" s="295">
        <f>SUMIFS('7.  Persistence Report'!Z$27:Z$500,'7.  Persistence Report'!$D$27:$D$500,$B404,'7.  Persistence Report'!$J$27:$J$500,"Current year savings",'7.  Persistence Report'!$H$27:$H$500,"2017")</f>
        <v>0</v>
      </c>
      <c r="X404" s="295">
        <f>SUMIFS('7.  Persistence Report'!AA$27:AA$500,'7.  Persistence Report'!$D$27:$D$500,$B404,'7.  Persistence Report'!$J$27:$J$500,"Current year savings",'7.  Persistence Report'!$H$27:$H$500,"2017")</f>
        <v>0</v>
      </c>
      <c r="Y404" s="410"/>
      <c r="Z404" s="410"/>
      <c r="AA404" s="410"/>
      <c r="AB404" s="410"/>
      <c r="AC404" s="410"/>
      <c r="AD404" s="410"/>
      <c r="AE404" s="410"/>
      <c r="AF404" s="410"/>
      <c r="AG404" s="410"/>
      <c r="AH404" s="410"/>
      <c r="AI404" s="410"/>
      <c r="AJ404" s="410"/>
      <c r="AK404" s="410"/>
      <c r="AL404" s="410"/>
      <c r="AM404" s="296">
        <f>SUM(Y404:AL404)</f>
        <v>0</v>
      </c>
    </row>
    <row r="405" spans="1:39" ht="15.5" outlineLevel="1">
      <c r="A405" s="532"/>
      <c r="B405" s="431" t="s">
        <v>308</v>
      </c>
      <c r="C405" s="291" t="s">
        <v>163</v>
      </c>
      <c r="D405" s="295">
        <f>SUMIFS('7.  Persistence Report'!AW$27:AW$500,'7.  Persistence Report'!$D$27:$D$500,$B404,'7.  Persistence Report'!$J$27:$J$500,"Adjustment",'7.  Persistence Report'!$H$27:$H$500,"2017")</f>
        <v>0</v>
      </c>
      <c r="E405" s="295">
        <f>SUMIFS('7.  Persistence Report'!AX$27:AX$500,'7.  Persistence Report'!$D$27:$D$500,$B404,'7.  Persistence Report'!$J$27:$J$500,"Adjustment",'7.  Persistence Report'!$H$27:$H$500,"2017")</f>
        <v>0</v>
      </c>
      <c r="F405" s="295">
        <f>SUMIFS('7.  Persistence Report'!AY$27:AY$500,'7.  Persistence Report'!$D$27:$D$500,$B404,'7.  Persistence Report'!$J$27:$J$500,"Adjustment",'7.  Persistence Report'!$H$27:$H$500,"2017")</f>
        <v>0</v>
      </c>
      <c r="G405" s="295">
        <f>SUMIFS('7.  Persistence Report'!AZ$27:AZ$500,'7.  Persistence Report'!$D$27:$D$500,$B404,'7.  Persistence Report'!$J$27:$J$500,"Adjustment",'7.  Persistence Report'!$H$27:$H$500,"2017")</f>
        <v>0</v>
      </c>
      <c r="H405" s="295">
        <f>SUMIFS('7.  Persistence Report'!BA$27:BA$500,'7.  Persistence Report'!$D$27:$D$500,$B404,'7.  Persistence Report'!$J$27:$J$500,"Adjustment",'7.  Persistence Report'!$H$27:$H$500,"2017")</f>
        <v>0</v>
      </c>
      <c r="I405" s="295">
        <f>SUMIFS('7.  Persistence Report'!BB$27:BB$500,'7.  Persistence Report'!$D$27:$D$500,$B404,'7.  Persistence Report'!$J$27:$J$500,"Adjustment",'7.  Persistence Report'!$H$27:$H$500,"2017")</f>
        <v>0</v>
      </c>
      <c r="J405" s="295">
        <f>SUMIFS('7.  Persistence Report'!BC$27:BC$500,'7.  Persistence Report'!$D$27:$D$500,$B404,'7.  Persistence Report'!$J$27:$J$500,"Adjustment",'7.  Persistence Report'!$H$27:$H$500,"2017")</f>
        <v>0</v>
      </c>
      <c r="K405" s="295">
        <f>SUMIFS('7.  Persistence Report'!BD$27:BD$500,'7.  Persistence Report'!$D$27:$D$500,$B404,'7.  Persistence Report'!$J$27:$J$500,"Adjustment",'7.  Persistence Report'!$H$27:$H$500,"2017")</f>
        <v>0</v>
      </c>
      <c r="L405" s="295">
        <f>SUMIFS('7.  Persistence Report'!BE$27:BE$500,'7.  Persistence Report'!$D$27:$D$500,$B404,'7.  Persistence Report'!$J$27:$J$500,"Adjustment",'7.  Persistence Report'!$H$27:$H$500,"2017")</f>
        <v>0</v>
      </c>
      <c r="M405" s="295">
        <f>SUMIFS('7.  Persistence Report'!BF$27:BF$500,'7.  Persistence Report'!$D$27:$D$500,$B404,'7.  Persistence Report'!$J$27:$J$500,"Adjustment",'7.  Persistence Report'!$H$27:$H$500,"2017")</f>
        <v>0</v>
      </c>
      <c r="N405" s="468"/>
      <c r="O405" s="295">
        <f>SUMIFS('7.  Persistence Report'!R$27:R$500,'7.  Persistence Report'!$D$27:$D$500,$B404,'7.  Persistence Report'!$J$27:$J$500,"Adjustment",'7.  Persistence Report'!$H$27:$H$500,"2017")</f>
        <v>0</v>
      </c>
      <c r="P405" s="295">
        <f>SUMIFS('7.  Persistence Report'!S$27:S$500,'7.  Persistence Report'!$D$27:$D$500,$B404,'7.  Persistence Report'!$J$27:$J$500,"Adjustment",'7.  Persistence Report'!$H$27:$H$500,"2017")</f>
        <v>0</v>
      </c>
      <c r="Q405" s="295">
        <f>SUMIFS('7.  Persistence Report'!T$27:T$500,'7.  Persistence Report'!$D$27:$D$500,$B404,'7.  Persistence Report'!$J$27:$J$500,"Adjustment",'7.  Persistence Report'!$H$27:$H$500,"2017")</f>
        <v>0</v>
      </c>
      <c r="R405" s="295">
        <f>SUMIFS('7.  Persistence Report'!U$27:U$500,'7.  Persistence Report'!$D$27:$D$500,$B404,'7.  Persistence Report'!$J$27:$J$500,"Adjustment",'7.  Persistence Report'!$H$27:$H$500,"2017")</f>
        <v>0</v>
      </c>
      <c r="S405" s="295">
        <f>SUMIFS('7.  Persistence Report'!V$27:V$500,'7.  Persistence Report'!$D$27:$D$500,$B404,'7.  Persistence Report'!$J$27:$J$500,"Adjustment",'7.  Persistence Report'!$H$27:$H$500,"2017")</f>
        <v>0</v>
      </c>
      <c r="T405" s="295">
        <f>SUMIFS('7.  Persistence Report'!W$27:W$500,'7.  Persistence Report'!$D$27:$D$500,$B404,'7.  Persistence Report'!$J$27:$J$500,"Adjustment",'7.  Persistence Report'!$H$27:$H$500,"2017")</f>
        <v>0</v>
      </c>
      <c r="U405" s="295">
        <f>SUMIFS('7.  Persistence Report'!X$27:X$500,'7.  Persistence Report'!$D$27:$D$500,$B404,'7.  Persistence Report'!$J$27:$J$500,"Adjustment",'7.  Persistence Report'!$H$27:$H$500,"2017")</f>
        <v>0</v>
      </c>
      <c r="V405" s="295">
        <f>SUMIFS('7.  Persistence Report'!Y$27:Y$500,'7.  Persistence Report'!$D$27:$D$500,$B404,'7.  Persistence Report'!$J$27:$J$500,"Adjustment",'7.  Persistence Report'!$H$27:$H$500,"2017")</f>
        <v>0</v>
      </c>
      <c r="W405" s="295">
        <f>SUMIFS('7.  Persistence Report'!Z$27:Z$500,'7.  Persistence Report'!$D$27:$D$500,$B404,'7.  Persistence Report'!$J$27:$J$500,"Adjustment",'7.  Persistence Report'!$H$27:$H$500,"2017")</f>
        <v>0</v>
      </c>
      <c r="X405" s="295">
        <f>SUMIFS('7.  Persistence Report'!AA$27:AA$500,'7.  Persistence Report'!$D$27:$D$500,$B404,'7.  Persistence Report'!$J$27:$J$500,"Adjustment",'7.  Persistence Report'!$H$27:$H$500,"2017")</f>
        <v>0</v>
      </c>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5" outlineLevel="1">
      <c r="A407" s="532">
        <v>2</v>
      </c>
      <c r="B407" s="428" t="s">
        <v>96</v>
      </c>
      <c r="C407" s="291" t="s">
        <v>25</v>
      </c>
      <c r="D407" s="295">
        <f>SUMIFS('7.  Persistence Report'!AW$27:AW$500,'7.  Persistence Report'!$D$27:$D$500,$B407,'7.  Persistence Report'!$J$27:$J$500,"Current year savings",'7.  Persistence Report'!$H$27:$H$500,"2017")</f>
        <v>0</v>
      </c>
      <c r="E407" s="295">
        <f>SUMIFS('7.  Persistence Report'!AX$27:AX$500,'7.  Persistence Report'!$D$27:$D$500,$B407,'7.  Persistence Report'!$J$27:$J$500,"Current year savings",'7.  Persistence Report'!$H$27:$H$500,"2017")</f>
        <v>0</v>
      </c>
      <c r="F407" s="295">
        <f>SUMIFS('7.  Persistence Report'!AY$27:AY$500,'7.  Persistence Report'!$D$27:$D$500,$B407,'7.  Persistence Report'!$J$27:$J$500,"Current year savings",'7.  Persistence Report'!$H$27:$H$500,"2017")</f>
        <v>0</v>
      </c>
      <c r="G407" s="295">
        <f>SUMIFS('7.  Persistence Report'!AZ$27:AZ$500,'7.  Persistence Report'!$D$27:$D$500,$B407,'7.  Persistence Report'!$J$27:$J$500,"Current year savings",'7.  Persistence Report'!$H$27:$H$500,"2017")</f>
        <v>0</v>
      </c>
      <c r="H407" s="295">
        <f>SUMIFS('7.  Persistence Report'!BA$27:BA$500,'7.  Persistence Report'!$D$27:$D$500,$B407,'7.  Persistence Report'!$J$27:$J$500,"Current year savings",'7.  Persistence Report'!$H$27:$H$500,"2017")</f>
        <v>0</v>
      </c>
      <c r="I407" s="295">
        <f>SUMIFS('7.  Persistence Report'!BB$27:BB$500,'7.  Persistence Report'!$D$27:$D$500,$B407,'7.  Persistence Report'!$J$27:$J$500,"Current year savings",'7.  Persistence Report'!$H$27:$H$500,"2017")</f>
        <v>0</v>
      </c>
      <c r="J407" s="295">
        <f>SUMIFS('7.  Persistence Report'!BC$27:BC$500,'7.  Persistence Report'!$D$27:$D$500,$B407,'7.  Persistence Report'!$J$27:$J$500,"Current year savings",'7.  Persistence Report'!$H$27:$H$500,"2017")</f>
        <v>0</v>
      </c>
      <c r="K407" s="295">
        <f>SUMIFS('7.  Persistence Report'!BD$27:BD$500,'7.  Persistence Report'!$D$27:$D$500,$B407,'7.  Persistence Report'!$J$27:$J$500,"Current year savings",'7.  Persistence Report'!$H$27:$H$500,"2017")</f>
        <v>0</v>
      </c>
      <c r="L407" s="295">
        <f>SUMIFS('7.  Persistence Report'!BE$27:BE$500,'7.  Persistence Report'!$D$27:$D$500,$B407,'7.  Persistence Report'!$J$27:$J$500,"Current year savings",'7.  Persistence Report'!$H$27:$H$500,"2017")</f>
        <v>0</v>
      </c>
      <c r="M407" s="295">
        <f>SUMIFS('7.  Persistence Report'!BF$27:BF$500,'7.  Persistence Report'!$D$27:$D$500,$B407,'7.  Persistence Report'!$J$27:$J$500,"Current year savings",'7.  Persistence Report'!$H$27:$H$500,"2017")</f>
        <v>0</v>
      </c>
      <c r="N407" s="291"/>
      <c r="O407" s="295">
        <f>SUMIFS('7.  Persistence Report'!R$27:R$500,'7.  Persistence Report'!$D$27:$D$500,$B407,'7.  Persistence Report'!$J$27:$J$500,"Current year savings",'7.  Persistence Report'!$H$27:$H$500,"2017")</f>
        <v>0</v>
      </c>
      <c r="P407" s="295">
        <f>SUMIFS('7.  Persistence Report'!S$27:S$500,'7.  Persistence Report'!$D$27:$D$500,$B407,'7.  Persistence Report'!$J$27:$J$500,"Current year savings",'7.  Persistence Report'!$H$27:$H$500,"2017")</f>
        <v>0</v>
      </c>
      <c r="Q407" s="295">
        <f>SUMIFS('7.  Persistence Report'!T$27:T$500,'7.  Persistence Report'!$D$27:$D$500,$B407,'7.  Persistence Report'!$J$27:$J$500,"Current year savings",'7.  Persistence Report'!$H$27:$H$500,"2017")</f>
        <v>0</v>
      </c>
      <c r="R407" s="295">
        <f>SUMIFS('7.  Persistence Report'!U$27:U$500,'7.  Persistence Report'!$D$27:$D$500,$B407,'7.  Persistence Report'!$J$27:$J$500,"Current year savings",'7.  Persistence Report'!$H$27:$H$500,"2017")</f>
        <v>0</v>
      </c>
      <c r="S407" s="295">
        <f>SUMIFS('7.  Persistence Report'!V$27:V$500,'7.  Persistence Report'!$D$27:$D$500,$B407,'7.  Persistence Report'!$J$27:$J$500,"Current year savings",'7.  Persistence Report'!$H$27:$H$500,"2017")</f>
        <v>0</v>
      </c>
      <c r="T407" s="295">
        <f>SUMIFS('7.  Persistence Report'!W$27:W$500,'7.  Persistence Report'!$D$27:$D$500,$B407,'7.  Persistence Report'!$J$27:$J$500,"Current year savings",'7.  Persistence Report'!$H$27:$H$500,"2017")</f>
        <v>0</v>
      </c>
      <c r="U407" s="295">
        <f>SUMIFS('7.  Persistence Report'!X$27:X$500,'7.  Persistence Report'!$D$27:$D$500,$B407,'7.  Persistence Report'!$J$27:$J$500,"Current year savings",'7.  Persistence Report'!$H$27:$H$500,"2017")</f>
        <v>0</v>
      </c>
      <c r="V407" s="295">
        <f>SUMIFS('7.  Persistence Report'!Y$27:Y$500,'7.  Persistence Report'!$D$27:$D$500,$B407,'7.  Persistence Report'!$J$27:$J$500,"Current year savings",'7.  Persistence Report'!$H$27:$H$500,"2017")</f>
        <v>0</v>
      </c>
      <c r="W407" s="295">
        <f>SUMIFS('7.  Persistence Report'!Z$27:Z$500,'7.  Persistence Report'!$D$27:$D$500,$B407,'7.  Persistence Report'!$J$27:$J$500,"Current year savings",'7.  Persistence Report'!$H$27:$H$500,"2017")</f>
        <v>0</v>
      </c>
      <c r="X407" s="295">
        <f>SUMIFS('7.  Persistence Report'!AA$27:AA$500,'7.  Persistence Report'!$D$27:$D$500,$B407,'7.  Persistence Report'!$J$27:$J$500,"Current year savings",'7.  Persistence Report'!$H$27:$H$500,"2017")</f>
        <v>0</v>
      </c>
      <c r="Y407" s="410"/>
      <c r="Z407" s="410"/>
      <c r="AA407" s="410"/>
      <c r="AB407" s="410"/>
      <c r="AC407" s="410"/>
      <c r="AD407" s="410"/>
      <c r="AE407" s="410"/>
      <c r="AF407" s="410"/>
      <c r="AG407" s="410"/>
      <c r="AH407" s="410"/>
      <c r="AI407" s="410"/>
      <c r="AJ407" s="410"/>
      <c r="AK407" s="410"/>
      <c r="AL407" s="410"/>
      <c r="AM407" s="296">
        <f>SUM(Y407:AL407)</f>
        <v>0</v>
      </c>
    </row>
    <row r="408" spans="1:39" ht="15.5" outlineLevel="1">
      <c r="A408" s="532"/>
      <c r="B408" s="431" t="s">
        <v>308</v>
      </c>
      <c r="C408" s="291" t="s">
        <v>163</v>
      </c>
      <c r="D408" s="295">
        <f>SUMIFS('7.  Persistence Report'!AW$27:AW$500,'7.  Persistence Report'!$D$27:$D$500,$B407,'7.  Persistence Report'!$J$27:$J$500,"Adjustment",'7.  Persistence Report'!$H$27:$H$500,"2017")</f>
        <v>0</v>
      </c>
      <c r="E408" s="295">
        <f>SUMIFS('7.  Persistence Report'!AX$27:AX$500,'7.  Persistence Report'!$D$27:$D$500,$B407,'7.  Persistence Report'!$J$27:$J$500,"Adjustment",'7.  Persistence Report'!$H$27:$H$500,"2017")</f>
        <v>0</v>
      </c>
      <c r="F408" s="295">
        <f>SUMIFS('7.  Persistence Report'!AY$27:AY$500,'7.  Persistence Report'!$D$27:$D$500,$B407,'7.  Persistence Report'!$J$27:$J$500,"Adjustment",'7.  Persistence Report'!$H$27:$H$500,"2017")</f>
        <v>0</v>
      </c>
      <c r="G408" s="295">
        <f>SUMIFS('7.  Persistence Report'!AZ$27:AZ$500,'7.  Persistence Report'!$D$27:$D$500,$B407,'7.  Persistence Report'!$J$27:$J$500,"Adjustment",'7.  Persistence Report'!$H$27:$H$500,"2017")</f>
        <v>0</v>
      </c>
      <c r="H408" s="295">
        <f>SUMIFS('7.  Persistence Report'!BA$27:BA$500,'7.  Persistence Report'!$D$27:$D$500,$B407,'7.  Persistence Report'!$J$27:$J$500,"Adjustment",'7.  Persistence Report'!$H$27:$H$500,"2017")</f>
        <v>0</v>
      </c>
      <c r="I408" s="295">
        <f>SUMIFS('7.  Persistence Report'!BB$27:BB$500,'7.  Persistence Report'!$D$27:$D$500,$B407,'7.  Persistence Report'!$J$27:$J$500,"Adjustment",'7.  Persistence Report'!$H$27:$H$500,"2017")</f>
        <v>0</v>
      </c>
      <c r="J408" s="295">
        <f>SUMIFS('7.  Persistence Report'!BC$27:BC$500,'7.  Persistence Report'!$D$27:$D$500,$B407,'7.  Persistence Report'!$J$27:$J$500,"Adjustment",'7.  Persistence Report'!$H$27:$H$500,"2017")</f>
        <v>0</v>
      </c>
      <c r="K408" s="295">
        <f>SUMIFS('7.  Persistence Report'!BD$27:BD$500,'7.  Persistence Report'!$D$27:$D$500,$B407,'7.  Persistence Report'!$J$27:$J$500,"Adjustment",'7.  Persistence Report'!$H$27:$H$500,"2017")</f>
        <v>0</v>
      </c>
      <c r="L408" s="295">
        <f>SUMIFS('7.  Persistence Report'!BE$27:BE$500,'7.  Persistence Report'!$D$27:$D$500,$B407,'7.  Persistence Report'!$J$27:$J$500,"Adjustment",'7.  Persistence Report'!$H$27:$H$500,"2017")</f>
        <v>0</v>
      </c>
      <c r="M408" s="295">
        <f>SUMIFS('7.  Persistence Report'!BF$27:BF$500,'7.  Persistence Report'!$D$27:$D$500,$B407,'7.  Persistence Report'!$J$27:$J$500,"Adjustment",'7.  Persistence Report'!$H$27:$H$500,"2017")</f>
        <v>0</v>
      </c>
      <c r="N408" s="468"/>
      <c r="O408" s="295">
        <f>SUMIFS('7.  Persistence Report'!R$27:R$500,'7.  Persistence Report'!$D$27:$D$500,$B407,'7.  Persistence Report'!$J$27:$J$500,"Adjustment",'7.  Persistence Report'!$H$27:$H$500,"2017")</f>
        <v>0</v>
      </c>
      <c r="P408" s="295">
        <f>SUMIFS('7.  Persistence Report'!S$27:S$500,'7.  Persistence Report'!$D$27:$D$500,$B407,'7.  Persistence Report'!$J$27:$J$500,"Adjustment",'7.  Persistence Report'!$H$27:$H$500,"2017")</f>
        <v>0</v>
      </c>
      <c r="Q408" s="295">
        <f>SUMIFS('7.  Persistence Report'!T$27:T$500,'7.  Persistence Report'!$D$27:$D$500,$B407,'7.  Persistence Report'!$J$27:$J$500,"Adjustment",'7.  Persistence Report'!$H$27:$H$500,"2017")</f>
        <v>0</v>
      </c>
      <c r="R408" s="295">
        <f>SUMIFS('7.  Persistence Report'!U$27:U$500,'7.  Persistence Report'!$D$27:$D$500,$B407,'7.  Persistence Report'!$J$27:$J$500,"Adjustment",'7.  Persistence Report'!$H$27:$H$500,"2017")</f>
        <v>0</v>
      </c>
      <c r="S408" s="295">
        <f>SUMIFS('7.  Persistence Report'!V$27:V$500,'7.  Persistence Report'!$D$27:$D$500,$B407,'7.  Persistence Report'!$J$27:$J$500,"Adjustment",'7.  Persistence Report'!$H$27:$H$500,"2017")</f>
        <v>0</v>
      </c>
      <c r="T408" s="295">
        <f>SUMIFS('7.  Persistence Report'!W$27:W$500,'7.  Persistence Report'!$D$27:$D$500,$B407,'7.  Persistence Report'!$J$27:$J$500,"Adjustment",'7.  Persistence Report'!$H$27:$H$500,"2017")</f>
        <v>0</v>
      </c>
      <c r="U408" s="295">
        <f>SUMIFS('7.  Persistence Report'!X$27:X$500,'7.  Persistence Report'!$D$27:$D$500,$B407,'7.  Persistence Report'!$J$27:$J$500,"Adjustment",'7.  Persistence Report'!$H$27:$H$500,"2017")</f>
        <v>0</v>
      </c>
      <c r="V408" s="295">
        <f>SUMIFS('7.  Persistence Report'!Y$27:Y$500,'7.  Persistence Report'!$D$27:$D$500,$B407,'7.  Persistence Report'!$J$27:$J$500,"Adjustment",'7.  Persistence Report'!$H$27:$H$500,"2017")</f>
        <v>0</v>
      </c>
      <c r="W408" s="295">
        <f>SUMIFS('7.  Persistence Report'!Z$27:Z$500,'7.  Persistence Report'!$D$27:$D$500,$B407,'7.  Persistence Report'!$J$27:$J$500,"Adjustment",'7.  Persistence Report'!$H$27:$H$500,"2017")</f>
        <v>0</v>
      </c>
      <c r="X408" s="295">
        <f>SUMIFS('7.  Persistence Report'!AA$27:AA$500,'7.  Persistence Report'!$D$27:$D$500,$B407,'7.  Persistence Report'!$J$27:$J$500,"Adjustment",'7.  Persistence Report'!$H$27:$H$500,"2017")</f>
        <v>0</v>
      </c>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5" outlineLevel="1">
      <c r="A410" s="532">
        <v>3</v>
      </c>
      <c r="B410" s="428" t="s">
        <v>97</v>
      </c>
      <c r="C410" s="291" t="s">
        <v>25</v>
      </c>
      <c r="D410" s="295">
        <f>SUMIFS('7.  Persistence Report'!AW$27:AW$500,'7.  Persistence Report'!$D$27:$D$500,$B410,'7.  Persistence Report'!$J$27:$J$500,"Current year savings",'7.  Persistence Report'!$H$27:$H$500,"2017")</f>
        <v>0</v>
      </c>
      <c r="E410" s="295">
        <f>SUMIFS('7.  Persistence Report'!AX$27:AX$500,'7.  Persistence Report'!$D$27:$D$500,$B410,'7.  Persistence Report'!$J$27:$J$500,"Current year savings",'7.  Persistence Report'!$H$27:$H$500,"2017")</f>
        <v>0</v>
      </c>
      <c r="F410" s="295">
        <f>SUMIFS('7.  Persistence Report'!AY$27:AY$500,'7.  Persistence Report'!$D$27:$D$500,$B410,'7.  Persistence Report'!$J$27:$J$500,"Current year savings",'7.  Persistence Report'!$H$27:$H$500,"2017")</f>
        <v>0</v>
      </c>
      <c r="G410" s="295">
        <f>SUMIFS('7.  Persistence Report'!AZ$27:AZ$500,'7.  Persistence Report'!$D$27:$D$500,$B410,'7.  Persistence Report'!$J$27:$J$500,"Current year savings",'7.  Persistence Report'!$H$27:$H$500,"2017")</f>
        <v>0</v>
      </c>
      <c r="H410" s="295">
        <f>SUMIFS('7.  Persistence Report'!BA$27:BA$500,'7.  Persistence Report'!$D$27:$D$500,$B410,'7.  Persistence Report'!$J$27:$J$500,"Current year savings",'7.  Persistence Report'!$H$27:$H$500,"2017")</f>
        <v>0</v>
      </c>
      <c r="I410" s="295">
        <f>SUMIFS('7.  Persistence Report'!BB$27:BB$500,'7.  Persistence Report'!$D$27:$D$500,$B410,'7.  Persistence Report'!$J$27:$J$500,"Current year savings",'7.  Persistence Report'!$H$27:$H$500,"2017")</f>
        <v>0</v>
      </c>
      <c r="J410" s="295">
        <f>SUMIFS('7.  Persistence Report'!BC$27:BC$500,'7.  Persistence Report'!$D$27:$D$500,$B410,'7.  Persistence Report'!$J$27:$J$500,"Current year savings",'7.  Persistence Report'!$H$27:$H$500,"2017")</f>
        <v>0</v>
      </c>
      <c r="K410" s="295">
        <f>SUMIFS('7.  Persistence Report'!BD$27:BD$500,'7.  Persistence Report'!$D$27:$D$500,$B410,'7.  Persistence Report'!$J$27:$J$500,"Current year savings",'7.  Persistence Report'!$H$27:$H$500,"2017")</f>
        <v>0</v>
      </c>
      <c r="L410" s="295">
        <f>SUMIFS('7.  Persistence Report'!BE$27:BE$500,'7.  Persistence Report'!$D$27:$D$500,$B410,'7.  Persistence Report'!$J$27:$J$500,"Current year savings",'7.  Persistence Report'!$H$27:$H$500,"2017")</f>
        <v>0</v>
      </c>
      <c r="M410" s="295">
        <f>SUMIFS('7.  Persistence Report'!BF$27:BF$500,'7.  Persistence Report'!$D$27:$D$500,$B410,'7.  Persistence Report'!$J$27:$J$500,"Current year savings",'7.  Persistence Report'!$H$27:$H$500,"2017")</f>
        <v>0</v>
      </c>
      <c r="N410" s="291"/>
      <c r="O410" s="295">
        <f>SUMIFS('7.  Persistence Report'!R$27:R$500,'7.  Persistence Report'!$D$27:$D$500,$B410,'7.  Persistence Report'!$J$27:$J$500,"Current year savings",'7.  Persistence Report'!$H$27:$H$500,"2017")</f>
        <v>0</v>
      </c>
      <c r="P410" s="295">
        <f>SUMIFS('7.  Persistence Report'!S$27:S$500,'7.  Persistence Report'!$D$27:$D$500,$B410,'7.  Persistence Report'!$J$27:$J$500,"Current year savings",'7.  Persistence Report'!$H$27:$H$500,"2017")</f>
        <v>0</v>
      </c>
      <c r="Q410" s="295">
        <f>SUMIFS('7.  Persistence Report'!T$27:T$500,'7.  Persistence Report'!$D$27:$D$500,$B410,'7.  Persistence Report'!$J$27:$J$500,"Current year savings",'7.  Persistence Report'!$H$27:$H$500,"2017")</f>
        <v>0</v>
      </c>
      <c r="R410" s="295">
        <f>SUMIFS('7.  Persistence Report'!U$27:U$500,'7.  Persistence Report'!$D$27:$D$500,$B410,'7.  Persistence Report'!$J$27:$J$500,"Current year savings",'7.  Persistence Report'!$H$27:$H$500,"2017")</f>
        <v>0</v>
      </c>
      <c r="S410" s="295">
        <f>SUMIFS('7.  Persistence Report'!V$27:V$500,'7.  Persistence Report'!$D$27:$D$500,$B410,'7.  Persistence Report'!$J$27:$J$500,"Current year savings",'7.  Persistence Report'!$H$27:$H$500,"2017")</f>
        <v>0</v>
      </c>
      <c r="T410" s="295">
        <f>SUMIFS('7.  Persistence Report'!W$27:W$500,'7.  Persistence Report'!$D$27:$D$500,$B410,'7.  Persistence Report'!$J$27:$J$500,"Current year savings",'7.  Persistence Report'!$H$27:$H$500,"2017")</f>
        <v>0</v>
      </c>
      <c r="U410" s="295">
        <f>SUMIFS('7.  Persistence Report'!X$27:X$500,'7.  Persistence Report'!$D$27:$D$500,$B410,'7.  Persistence Report'!$J$27:$J$500,"Current year savings",'7.  Persistence Report'!$H$27:$H$500,"2017")</f>
        <v>0</v>
      </c>
      <c r="V410" s="295">
        <f>SUMIFS('7.  Persistence Report'!Y$27:Y$500,'7.  Persistence Report'!$D$27:$D$500,$B410,'7.  Persistence Report'!$J$27:$J$500,"Current year savings",'7.  Persistence Report'!$H$27:$H$500,"2017")</f>
        <v>0</v>
      </c>
      <c r="W410" s="295">
        <f>SUMIFS('7.  Persistence Report'!Z$27:Z$500,'7.  Persistence Report'!$D$27:$D$500,$B410,'7.  Persistence Report'!$J$27:$J$500,"Current year savings",'7.  Persistence Report'!$H$27:$H$500,"2017")</f>
        <v>0</v>
      </c>
      <c r="X410" s="295">
        <f>SUMIFS('7.  Persistence Report'!AA$27:AA$500,'7.  Persistence Report'!$D$27:$D$500,$B410,'7.  Persistence Report'!$J$27:$J$500,"Current year savings",'7.  Persistence Report'!$H$27:$H$500,"2017")</f>
        <v>0</v>
      </c>
      <c r="Y410" s="410"/>
      <c r="Z410" s="410"/>
      <c r="AA410" s="410"/>
      <c r="AB410" s="410"/>
      <c r="AC410" s="410"/>
      <c r="AD410" s="410"/>
      <c r="AE410" s="410"/>
      <c r="AF410" s="410"/>
      <c r="AG410" s="410"/>
      <c r="AH410" s="410"/>
      <c r="AI410" s="410"/>
      <c r="AJ410" s="410"/>
      <c r="AK410" s="410"/>
      <c r="AL410" s="410"/>
      <c r="AM410" s="296">
        <f>SUM(Y410:AL410)</f>
        <v>0</v>
      </c>
    </row>
    <row r="411" spans="1:39" ht="15.5" outlineLevel="1">
      <c r="A411" s="532"/>
      <c r="B411" s="431" t="s">
        <v>308</v>
      </c>
      <c r="C411" s="291" t="s">
        <v>163</v>
      </c>
      <c r="D411" s="295">
        <f>SUMIFS('7.  Persistence Report'!AW$27:AW$500,'7.  Persistence Report'!$D$27:$D$500,$B410,'7.  Persistence Report'!$J$27:$J$500,"Adjustment",'7.  Persistence Report'!$H$27:$H$500,"2017")</f>
        <v>0</v>
      </c>
      <c r="E411" s="295">
        <f>SUMIFS('7.  Persistence Report'!AX$27:AX$500,'7.  Persistence Report'!$D$27:$D$500,$B410,'7.  Persistence Report'!$J$27:$J$500,"Adjustment",'7.  Persistence Report'!$H$27:$H$500,"2017")</f>
        <v>0</v>
      </c>
      <c r="F411" s="295">
        <f>SUMIFS('7.  Persistence Report'!AY$27:AY$500,'7.  Persistence Report'!$D$27:$D$500,$B410,'7.  Persistence Report'!$J$27:$J$500,"Adjustment",'7.  Persistence Report'!$H$27:$H$500,"2017")</f>
        <v>0</v>
      </c>
      <c r="G411" s="295">
        <f>SUMIFS('7.  Persistence Report'!AZ$27:AZ$500,'7.  Persistence Report'!$D$27:$D$500,$B410,'7.  Persistence Report'!$J$27:$J$500,"Adjustment",'7.  Persistence Report'!$H$27:$H$500,"2017")</f>
        <v>0</v>
      </c>
      <c r="H411" s="295">
        <f>SUMIFS('7.  Persistence Report'!BA$27:BA$500,'7.  Persistence Report'!$D$27:$D$500,$B410,'7.  Persistence Report'!$J$27:$J$500,"Adjustment",'7.  Persistence Report'!$H$27:$H$500,"2017")</f>
        <v>0</v>
      </c>
      <c r="I411" s="295">
        <f>SUMIFS('7.  Persistence Report'!BB$27:BB$500,'7.  Persistence Report'!$D$27:$D$500,$B410,'7.  Persistence Report'!$J$27:$J$500,"Adjustment",'7.  Persistence Report'!$H$27:$H$500,"2017")</f>
        <v>0</v>
      </c>
      <c r="J411" s="295">
        <f>SUMIFS('7.  Persistence Report'!BC$27:BC$500,'7.  Persistence Report'!$D$27:$D$500,$B410,'7.  Persistence Report'!$J$27:$J$500,"Adjustment",'7.  Persistence Report'!$H$27:$H$500,"2017")</f>
        <v>0</v>
      </c>
      <c r="K411" s="295">
        <f>SUMIFS('7.  Persistence Report'!BD$27:BD$500,'7.  Persistence Report'!$D$27:$D$500,$B410,'7.  Persistence Report'!$J$27:$J$500,"Adjustment",'7.  Persistence Report'!$H$27:$H$500,"2017")</f>
        <v>0</v>
      </c>
      <c r="L411" s="295">
        <f>SUMIFS('7.  Persistence Report'!BE$27:BE$500,'7.  Persistence Report'!$D$27:$D$500,$B410,'7.  Persistence Report'!$J$27:$J$500,"Adjustment",'7.  Persistence Report'!$H$27:$H$500,"2017")</f>
        <v>0</v>
      </c>
      <c r="M411" s="295">
        <f>SUMIFS('7.  Persistence Report'!BF$27:BF$500,'7.  Persistence Report'!$D$27:$D$500,$B410,'7.  Persistence Report'!$J$27:$J$500,"Adjustment",'7.  Persistence Report'!$H$27:$H$500,"2017")</f>
        <v>0</v>
      </c>
      <c r="N411" s="468"/>
      <c r="O411" s="295">
        <f>SUMIFS('7.  Persistence Report'!R$27:R$500,'7.  Persistence Report'!$D$27:$D$500,$B410,'7.  Persistence Report'!$J$27:$J$500,"Adjustment",'7.  Persistence Report'!$H$27:$H$500,"2017")</f>
        <v>0</v>
      </c>
      <c r="P411" s="295">
        <f>SUMIFS('7.  Persistence Report'!S$27:S$500,'7.  Persistence Report'!$D$27:$D$500,$B410,'7.  Persistence Report'!$J$27:$J$500,"Adjustment",'7.  Persistence Report'!$H$27:$H$500,"2017")</f>
        <v>0</v>
      </c>
      <c r="Q411" s="295">
        <f>SUMIFS('7.  Persistence Report'!T$27:T$500,'7.  Persistence Report'!$D$27:$D$500,$B410,'7.  Persistence Report'!$J$27:$J$500,"Adjustment",'7.  Persistence Report'!$H$27:$H$500,"2017")</f>
        <v>0</v>
      </c>
      <c r="R411" s="295">
        <f>SUMIFS('7.  Persistence Report'!U$27:U$500,'7.  Persistence Report'!$D$27:$D$500,$B410,'7.  Persistence Report'!$J$27:$J$500,"Adjustment",'7.  Persistence Report'!$H$27:$H$500,"2017")</f>
        <v>0</v>
      </c>
      <c r="S411" s="295">
        <f>SUMIFS('7.  Persistence Report'!V$27:V$500,'7.  Persistence Report'!$D$27:$D$500,$B410,'7.  Persistence Report'!$J$27:$J$500,"Adjustment",'7.  Persistence Report'!$H$27:$H$500,"2017")</f>
        <v>0</v>
      </c>
      <c r="T411" s="295">
        <f>SUMIFS('7.  Persistence Report'!W$27:W$500,'7.  Persistence Report'!$D$27:$D$500,$B410,'7.  Persistence Report'!$J$27:$J$500,"Adjustment",'7.  Persistence Report'!$H$27:$H$500,"2017")</f>
        <v>0</v>
      </c>
      <c r="U411" s="295">
        <f>SUMIFS('7.  Persistence Report'!X$27:X$500,'7.  Persistence Report'!$D$27:$D$500,$B410,'7.  Persistence Report'!$J$27:$J$500,"Adjustment",'7.  Persistence Report'!$H$27:$H$500,"2017")</f>
        <v>0</v>
      </c>
      <c r="V411" s="295">
        <f>SUMIFS('7.  Persistence Report'!Y$27:Y$500,'7.  Persistence Report'!$D$27:$D$500,$B410,'7.  Persistence Report'!$J$27:$J$500,"Adjustment",'7.  Persistence Report'!$H$27:$H$500,"2017")</f>
        <v>0</v>
      </c>
      <c r="W411" s="295">
        <f>SUMIFS('7.  Persistence Report'!Z$27:Z$500,'7.  Persistence Report'!$D$27:$D$500,$B410,'7.  Persistence Report'!$J$27:$J$500,"Adjustment",'7.  Persistence Report'!$H$27:$H$500,"2017")</f>
        <v>0</v>
      </c>
      <c r="X411" s="295">
        <f>SUMIFS('7.  Persistence Report'!AA$27:AA$500,'7.  Persistence Report'!$D$27:$D$500,$B410,'7.  Persistence Report'!$J$27:$J$500,"Adjustment",'7.  Persistence Report'!$H$27:$H$500,"2017")</f>
        <v>0</v>
      </c>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5" outlineLevel="1">
      <c r="A413" s="532">
        <v>4</v>
      </c>
      <c r="B413" s="520" t="s">
        <v>682</v>
      </c>
      <c r="C413" s="291" t="s">
        <v>25</v>
      </c>
      <c r="D413" s="295">
        <f>SUMIFS('7.  Persistence Report'!AW$27:AW$500,'7.  Persistence Report'!$D$27:$D$500,$B413,'7.  Persistence Report'!$J$27:$J$500,"Current year savings",'7.  Persistence Report'!$H$27:$H$500,"2017")</f>
        <v>0</v>
      </c>
      <c r="E413" s="295">
        <f>SUMIFS('7.  Persistence Report'!AX$27:AX$500,'7.  Persistence Report'!$D$27:$D$500,$B413,'7.  Persistence Report'!$J$27:$J$500,"Current year savings",'7.  Persistence Report'!$H$27:$H$500,"2017")</f>
        <v>0</v>
      </c>
      <c r="F413" s="295">
        <f>SUMIFS('7.  Persistence Report'!AY$27:AY$500,'7.  Persistence Report'!$D$27:$D$500,$B413,'7.  Persistence Report'!$J$27:$J$500,"Current year savings",'7.  Persistence Report'!$H$27:$H$500,"2017")</f>
        <v>0</v>
      </c>
      <c r="G413" s="295">
        <f>SUMIFS('7.  Persistence Report'!AZ$27:AZ$500,'7.  Persistence Report'!$D$27:$D$500,$B413,'7.  Persistence Report'!$J$27:$J$500,"Current year savings",'7.  Persistence Report'!$H$27:$H$500,"2017")</f>
        <v>0</v>
      </c>
      <c r="H413" s="295">
        <f>SUMIFS('7.  Persistence Report'!BA$27:BA$500,'7.  Persistence Report'!$D$27:$D$500,$B413,'7.  Persistence Report'!$J$27:$J$500,"Current year savings",'7.  Persistence Report'!$H$27:$H$500,"2017")</f>
        <v>0</v>
      </c>
      <c r="I413" s="295">
        <f>SUMIFS('7.  Persistence Report'!BB$27:BB$500,'7.  Persistence Report'!$D$27:$D$500,$B413,'7.  Persistence Report'!$J$27:$J$500,"Current year savings",'7.  Persistence Report'!$H$27:$H$500,"2017")</f>
        <v>0</v>
      </c>
      <c r="J413" s="295">
        <f>SUMIFS('7.  Persistence Report'!BC$27:BC$500,'7.  Persistence Report'!$D$27:$D$500,$B413,'7.  Persistence Report'!$J$27:$J$500,"Current year savings",'7.  Persistence Report'!$H$27:$H$500,"2017")</f>
        <v>0</v>
      </c>
      <c r="K413" s="295">
        <f>SUMIFS('7.  Persistence Report'!BD$27:BD$500,'7.  Persistence Report'!$D$27:$D$500,$B413,'7.  Persistence Report'!$J$27:$J$500,"Current year savings",'7.  Persistence Report'!$H$27:$H$500,"2017")</f>
        <v>0</v>
      </c>
      <c r="L413" s="295">
        <f>SUMIFS('7.  Persistence Report'!BE$27:BE$500,'7.  Persistence Report'!$D$27:$D$500,$B413,'7.  Persistence Report'!$J$27:$J$500,"Current year savings",'7.  Persistence Report'!$H$27:$H$500,"2017")</f>
        <v>0</v>
      </c>
      <c r="M413" s="295">
        <f>SUMIFS('7.  Persistence Report'!BF$27:BF$500,'7.  Persistence Report'!$D$27:$D$500,$B413,'7.  Persistence Report'!$J$27:$J$500,"Current year savings",'7.  Persistence Report'!$H$27:$H$500,"2017")</f>
        <v>0</v>
      </c>
      <c r="N413" s="291"/>
      <c r="O413" s="295">
        <f>SUMIFS('7.  Persistence Report'!R$27:R$500,'7.  Persistence Report'!$D$27:$D$500,$B413,'7.  Persistence Report'!$J$27:$J$500,"Current year savings",'7.  Persistence Report'!$H$27:$H$500,"2017")</f>
        <v>0</v>
      </c>
      <c r="P413" s="295">
        <f>SUMIFS('7.  Persistence Report'!S$27:S$500,'7.  Persistence Report'!$D$27:$D$500,$B413,'7.  Persistence Report'!$J$27:$J$500,"Current year savings",'7.  Persistence Report'!$H$27:$H$500,"2017")</f>
        <v>0</v>
      </c>
      <c r="Q413" s="295">
        <f>SUMIFS('7.  Persistence Report'!T$27:T$500,'7.  Persistence Report'!$D$27:$D$500,$B413,'7.  Persistence Report'!$J$27:$J$500,"Current year savings",'7.  Persistence Report'!$H$27:$H$500,"2017")</f>
        <v>0</v>
      </c>
      <c r="R413" s="295">
        <f>SUMIFS('7.  Persistence Report'!U$27:U$500,'7.  Persistence Report'!$D$27:$D$500,$B413,'7.  Persistence Report'!$J$27:$J$500,"Current year savings",'7.  Persistence Report'!$H$27:$H$500,"2017")</f>
        <v>0</v>
      </c>
      <c r="S413" s="295">
        <f>SUMIFS('7.  Persistence Report'!V$27:V$500,'7.  Persistence Report'!$D$27:$D$500,$B413,'7.  Persistence Report'!$J$27:$J$500,"Current year savings",'7.  Persistence Report'!$H$27:$H$500,"2017")</f>
        <v>0</v>
      </c>
      <c r="T413" s="295">
        <f>SUMIFS('7.  Persistence Report'!W$27:W$500,'7.  Persistence Report'!$D$27:$D$500,$B413,'7.  Persistence Report'!$J$27:$J$500,"Current year savings",'7.  Persistence Report'!$H$27:$H$500,"2017")</f>
        <v>0</v>
      </c>
      <c r="U413" s="295">
        <f>SUMIFS('7.  Persistence Report'!X$27:X$500,'7.  Persistence Report'!$D$27:$D$500,$B413,'7.  Persistence Report'!$J$27:$J$500,"Current year savings",'7.  Persistence Report'!$H$27:$H$500,"2017")</f>
        <v>0</v>
      </c>
      <c r="V413" s="295">
        <f>SUMIFS('7.  Persistence Report'!Y$27:Y$500,'7.  Persistence Report'!$D$27:$D$500,$B413,'7.  Persistence Report'!$J$27:$J$500,"Current year savings",'7.  Persistence Report'!$H$27:$H$500,"2017")</f>
        <v>0</v>
      </c>
      <c r="W413" s="295">
        <f>SUMIFS('7.  Persistence Report'!Z$27:Z$500,'7.  Persistence Report'!$D$27:$D$500,$B413,'7.  Persistence Report'!$J$27:$J$500,"Current year savings",'7.  Persistence Report'!$H$27:$H$500,"2017")</f>
        <v>0</v>
      </c>
      <c r="X413" s="295">
        <f>SUMIFS('7.  Persistence Report'!AA$27:AA$500,'7.  Persistence Report'!$D$27:$D$500,$B413,'7.  Persistence Report'!$J$27:$J$500,"Current year savings",'7.  Persistence Report'!$H$27:$H$500,"2017")</f>
        <v>0</v>
      </c>
      <c r="Y413" s="410"/>
      <c r="Z413" s="410"/>
      <c r="AA413" s="410"/>
      <c r="AB413" s="410"/>
      <c r="AC413" s="410"/>
      <c r="AD413" s="410"/>
      <c r="AE413" s="410"/>
      <c r="AF413" s="410"/>
      <c r="AG413" s="410"/>
      <c r="AH413" s="410"/>
      <c r="AI413" s="410"/>
      <c r="AJ413" s="410"/>
      <c r="AK413" s="410"/>
      <c r="AL413" s="410"/>
      <c r="AM413" s="296">
        <f>SUM(Y413:AL413)</f>
        <v>0</v>
      </c>
    </row>
    <row r="414" spans="1:39" ht="15.5" outlineLevel="1">
      <c r="A414" s="532"/>
      <c r="B414" s="431" t="s">
        <v>308</v>
      </c>
      <c r="C414" s="291" t="s">
        <v>163</v>
      </c>
      <c r="D414" s="295">
        <f>SUMIFS('7.  Persistence Report'!AW$27:AW$500,'7.  Persistence Report'!$D$27:$D$500,$B413,'7.  Persistence Report'!$J$27:$J$500,"Adjustment",'7.  Persistence Report'!$H$27:$H$500,"2017")</f>
        <v>0</v>
      </c>
      <c r="E414" s="295">
        <f>SUMIFS('7.  Persistence Report'!AX$27:AX$500,'7.  Persistence Report'!$D$27:$D$500,$B413,'7.  Persistence Report'!$J$27:$J$500,"Adjustment",'7.  Persistence Report'!$H$27:$H$500,"2017")</f>
        <v>0</v>
      </c>
      <c r="F414" s="295">
        <f>SUMIFS('7.  Persistence Report'!AY$27:AY$500,'7.  Persistence Report'!$D$27:$D$500,$B413,'7.  Persistence Report'!$J$27:$J$500,"Adjustment",'7.  Persistence Report'!$H$27:$H$500,"2017")</f>
        <v>0</v>
      </c>
      <c r="G414" s="295">
        <f>SUMIFS('7.  Persistence Report'!AZ$27:AZ$500,'7.  Persistence Report'!$D$27:$D$500,$B413,'7.  Persistence Report'!$J$27:$J$500,"Adjustment",'7.  Persistence Report'!$H$27:$H$500,"2017")</f>
        <v>0</v>
      </c>
      <c r="H414" s="295">
        <f>SUMIFS('7.  Persistence Report'!BA$27:BA$500,'7.  Persistence Report'!$D$27:$D$500,$B413,'7.  Persistence Report'!$J$27:$J$500,"Adjustment",'7.  Persistence Report'!$H$27:$H$500,"2017")</f>
        <v>0</v>
      </c>
      <c r="I414" s="295">
        <f>SUMIFS('7.  Persistence Report'!BB$27:BB$500,'7.  Persistence Report'!$D$27:$D$500,$B413,'7.  Persistence Report'!$J$27:$J$500,"Adjustment",'7.  Persistence Report'!$H$27:$H$500,"2017")</f>
        <v>0</v>
      </c>
      <c r="J414" s="295">
        <f>SUMIFS('7.  Persistence Report'!BC$27:BC$500,'7.  Persistence Report'!$D$27:$D$500,$B413,'7.  Persistence Report'!$J$27:$J$500,"Adjustment",'7.  Persistence Report'!$H$27:$H$500,"2017")</f>
        <v>0</v>
      </c>
      <c r="K414" s="295">
        <f>SUMIFS('7.  Persistence Report'!BD$27:BD$500,'7.  Persistence Report'!$D$27:$D$500,$B413,'7.  Persistence Report'!$J$27:$J$500,"Adjustment",'7.  Persistence Report'!$H$27:$H$500,"2017")</f>
        <v>0</v>
      </c>
      <c r="L414" s="295">
        <f>SUMIFS('7.  Persistence Report'!BE$27:BE$500,'7.  Persistence Report'!$D$27:$D$500,$B413,'7.  Persistence Report'!$J$27:$J$500,"Adjustment",'7.  Persistence Report'!$H$27:$H$500,"2017")</f>
        <v>0</v>
      </c>
      <c r="M414" s="295">
        <f>SUMIFS('7.  Persistence Report'!BF$27:BF$500,'7.  Persistence Report'!$D$27:$D$500,$B413,'7.  Persistence Report'!$J$27:$J$500,"Adjustment",'7.  Persistence Report'!$H$27:$H$500,"2017")</f>
        <v>0</v>
      </c>
      <c r="N414" s="468"/>
      <c r="O414" s="295">
        <f>SUMIFS('7.  Persistence Report'!R$27:R$500,'7.  Persistence Report'!$D$27:$D$500,$B413,'7.  Persistence Report'!$J$27:$J$500,"Adjustment",'7.  Persistence Report'!$H$27:$H$500,"2017")</f>
        <v>0</v>
      </c>
      <c r="P414" s="295">
        <f>SUMIFS('7.  Persistence Report'!S$27:S$500,'7.  Persistence Report'!$D$27:$D$500,$B413,'7.  Persistence Report'!$J$27:$J$500,"Adjustment",'7.  Persistence Report'!$H$27:$H$500,"2017")</f>
        <v>0</v>
      </c>
      <c r="Q414" s="295">
        <f>SUMIFS('7.  Persistence Report'!T$27:T$500,'7.  Persistence Report'!$D$27:$D$500,$B413,'7.  Persistence Report'!$J$27:$J$500,"Adjustment",'7.  Persistence Report'!$H$27:$H$500,"2017")</f>
        <v>0</v>
      </c>
      <c r="R414" s="295">
        <f>SUMIFS('7.  Persistence Report'!U$27:U$500,'7.  Persistence Report'!$D$27:$D$500,$B413,'7.  Persistence Report'!$J$27:$J$500,"Adjustment",'7.  Persistence Report'!$H$27:$H$500,"2017")</f>
        <v>0</v>
      </c>
      <c r="S414" s="295">
        <f>SUMIFS('7.  Persistence Report'!V$27:V$500,'7.  Persistence Report'!$D$27:$D$500,$B413,'7.  Persistence Report'!$J$27:$J$500,"Adjustment",'7.  Persistence Report'!$H$27:$H$500,"2017")</f>
        <v>0</v>
      </c>
      <c r="T414" s="295">
        <f>SUMIFS('7.  Persistence Report'!W$27:W$500,'7.  Persistence Report'!$D$27:$D$500,$B413,'7.  Persistence Report'!$J$27:$J$500,"Adjustment",'7.  Persistence Report'!$H$27:$H$500,"2017")</f>
        <v>0</v>
      </c>
      <c r="U414" s="295">
        <f>SUMIFS('7.  Persistence Report'!X$27:X$500,'7.  Persistence Report'!$D$27:$D$500,$B413,'7.  Persistence Report'!$J$27:$J$500,"Adjustment",'7.  Persistence Report'!$H$27:$H$500,"2017")</f>
        <v>0</v>
      </c>
      <c r="V414" s="295">
        <f>SUMIFS('7.  Persistence Report'!Y$27:Y$500,'7.  Persistence Report'!$D$27:$D$500,$B413,'7.  Persistence Report'!$J$27:$J$500,"Adjustment",'7.  Persistence Report'!$H$27:$H$500,"2017")</f>
        <v>0</v>
      </c>
      <c r="W414" s="295">
        <f>SUMIFS('7.  Persistence Report'!Z$27:Z$500,'7.  Persistence Report'!$D$27:$D$500,$B413,'7.  Persistence Report'!$J$27:$J$500,"Adjustment",'7.  Persistence Report'!$H$27:$H$500,"2017")</f>
        <v>0</v>
      </c>
      <c r="X414" s="295">
        <f>SUMIFS('7.  Persistence Report'!AA$27:AA$500,'7.  Persistence Report'!$D$27:$D$500,$B413,'7.  Persistence Report'!$J$27:$J$500,"Adjustment",'7.  Persistence Report'!$H$27:$H$500,"2017")</f>
        <v>0</v>
      </c>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1" outlineLevel="1">
      <c r="A416" s="532">
        <v>5</v>
      </c>
      <c r="B416" s="428" t="s">
        <v>98</v>
      </c>
      <c r="C416" s="291" t="s">
        <v>25</v>
      </c>
      <c r="D416" s="295">
        <f>SUMIFS('7.  Persistence Report'!AW$27:AW$500,'7.  Persistence Report'!$D$27:$D$500,$B416,'7.  Persistence Report'!$J$27:$J$500,"Current year savings",'7.  Persistence Report'!$H$27:$H$500,"2017")</f>
        <v>0</v>
      </c>
      <c r="E416" s="295">
        <f>SUMIFS('7.  Persistence Report'!AX$27:AX$500,'7.  Persistence Report'!$D$27:$D$500,$B416,'7.  Persistence Report'!$J$27:$J$500,"Current year savings",'7.  Persistence Report'!$H$27:$H$500,"2017")</f>
        <v>0</v>
      </c>
      <c r="F416" s="295">
        <f>SUMIFS('7.  Persistence Report'!AY$27:AY$500,'7.  Persistence Report'!$D$27:$D$500,$B416,'7.  Persistence Report'!$J$27:$J$500,"Current year savings",'7.  Persistence Report'!$H$27:$H$500,"2017")</f>
        <v>0</v>
      </c>
      <c r="G416" s="295">
        <f>SUMIFS('7.  Persistence Report'!AZ$27:AZ$500,'7.  Persistence Report'!$D$27:$D$500,$B416,'7.  Persistence Report'!$J$27:$J$500,"Current year savings",'7.  Persistence Report'!$H$27:$H$500,"2017")</f>
        <v>0</v>
      </c>
      <c r="H416" s="295">
        <f>SUMIFS('7.  Persistence Report'!BA$27:BA$500,'7.  Persistence Report'!$D$27:$D$500,$B416,'7.  Persistence Report'!$J$27:$J$500,"Current year savings",'7.  Persistence Report'!$H$27:$H$500,"2017")</f>
        <v>0</v>
      </c>
      <c r="I416" s="295">
        <f>SUMIFS('7.  Persistence Report'!BB$27:BB$500,'7.  Persistence Report'!$D$27:$D$500,$B416,'7.  Persistence Report'!$J$27:$J$500,"Current year savings",'7.  Persistence Report'!$H$27:$H$500,"2017")</f>
        <v>0</v>
      </c>
      <c r="J416" s="295">
        <f>SUMIFS('7.  Persistence Report'!BC$27:BC$500,'7.  Persistence Report'!$D$27:$D$500,$B416,'7.  Persistence Report'!$J$27:$J$500,"Current year savings",'7.  Persistence Report'!$H$27:$H$500,"2017")</f>
        <v>0</v>
      </c>
      <c r="K416" s="295">
        <f>SUMIFS('7.  Persistence Report'!BD$27:BD$500,'7.  Persistence Report'!$D$27:$D$500,$B416,'7.  Persistence Report'!$J$27:$J$500,"Current year savings",'7.  Persistence Report'!$H$27:$H$500,"2017")</f>
        <v>0</v>
      </c>
      <c r="L416" s="295">
        <f>SUMIFS('7.  Persistence Report'!BE$27:BE$500,'7.  Persistence Report'!$D$27:$D$500,$B416,'7.  Persistence Report'!$J$27:$J$500,"Current year savings",'7.  Persistence Report'!$H$27:$H$500,"2017")</f>
        <v>0</v>
      </c>
      <c r="M416" s="295">
        <f>SUMIFS('7.  Persistence Report'!BF$27:BF$500,'7.  Persistence Report'!$D$27:$D$500,$B416,'7.  Persistence Report'!$J$27:$J$500,"Current year savings",'7.  Persistence Report'!$H$27:$H$500,"2017")</f>
        <v>0</v>
      </c>
      <c r="N416" s="291"/>
      <c r="O416" s="295">
        <f>SUMIFS('7.  Persistence Report'!R$27:R$500,'7.  Persistence Report'!$D$27:$D$500,$B416,'7.  Persistence Report'!$J$27:$J$500,"Current year savings",'7.  Persistence Report'!$H$27:$H$500,"2017")</f>
        <v>0</v>
      </c>
      <c r="P416" s="295">
        <f>SUMIFS('7.  Persistence Report'!S$27:S$500,'7.  Persistence Report'!$D$27:$D$500,$B416,'7.  Persistence Report'!$J$27:$J$500,"Current year savings",'7.  Persistence Report'!$H$27:$H$500,"2017")</f>
        <v>0</v>
      </c>
      <c r="Q416" s="295">
        <f>SUMIFS('7.  Persistence Report'!T$27:T$500,'7.  Persistence Report'!$D$27:$D$500,$B416,'7.  Persistence Report'!$J$27:$J$500,"Current year savings",'7.  Persistence Report'!$H$27:$H$500,"2017")</f>
        <v>0</v>
      </c>
      <c r="R416" s="295">
        <f>SUMIFS('7.  Persistence Report'!U$27:U$500,'7.  Persistence Report'!$D$27:$D$500,$B416,'7.  Persistence Report'!$J$27:$J$500,"Current year savings",'7.  Persistence Report'!$H$27:$H$500,"2017")</f>
        <v>0</v>
      </c>
      <c r="S416" s="295">
        <f>SUMIFS('7.  Persistence Report'!V$27:V$500,'7.  Persistence Report'!$D$27:$D$500,$B416,'7.  Persistence Report'!$J$27:$J$500,"Current year savings",'7.  Persistence Report'!$H$27:$H$500,"2017")</f>
        <v>0</v>
      </c>
      <c r="T416" s="295">
        <f>SUMIFS('7.  Persistence Report'!W$27:W$500,'7.  Persistence Report'!$D$27:$D$500,$B416,'7.  Persistence Report'!$J$27:$J$500,"Current year savings",'7.  Persistence Report'!$H$27:$H$500,"2017")</f>
        <v>0</v>
      </c>
      <c r="U416" s="295">
        <f>SUMIFS('7.  Persistence Report'!X$27:X$500,'7.  Persistence Report'!$D$27:$D$500,$B416,'7.  Persistence Report'!$J$27:$J$500,"Current year savings",'7.  Persistence Report'!$H$27:$H$500,"2017")</f>
        <v>0</v>
      </c>
      <c r="V416" s="295">
        <f>SUMIFS('7.  Persistence Report'!Y$27:Y$500,'7.  Persistence Report'!$D$27:$D$500,$B416,'7.  Persistence Report'!$J$27:$J$500,"Current year savings",'7.  Persistence Report'!$H$27:$H$500,"2017")</f>
        <v>0</v>
      </c>
      <c r="W416" s="295">
        <f>SUMIFS('7.  Persistence Report'!Z$27:Z$500,'7.  Persistence Report'!$D$27:$D$500,$B416,'7.  Persistence Report'!$J$27:$J$500,"Current year savings",'7.  Persistence Report'!$H$27:$H$500,"2017")</f>
        <v>0</v>
      </c>
      <c r="X416" s="295">
        <f>SUMIFS('7.  Persistence Report'!AA$27:AA$500,'7.  Persistence Report'!$D$27:$D$500,$B416,'7.  Persistence Report'!$J$27:$J$500,"Current year savings",'7.  Persistence Report'!$H$27:$H$500,"2017")</f>
        <v>0</v>
      </c>
      <c r="Y416" s="410"/>
      <c r="Z416" s="410"/>
      <c r="AA416" s="410"/>
      <c r="AB416" s="410"/>
      <c r="AC416" s="410"/>
      <c r="AD416" s="410"/>
      <c r="AE416" s="410"/>
      <c r="AF416" s="410"/>
      <c r="AG416" s="410"/>
      <c r="AH416" s="410"/>
      <c r="AI416" s="410"/>
      <c r="AJ416" s="410"/>
      <c r="AK416" s="410"/>
      <c r="AL416" s="410"/>
      <c r="AM416" s="296">
        <f>SUM(Y416:AL416)</f>
        <v>0</v>
      </c>
    </row>
    <row r="417" spans="1:39" ht="15.5" outlineLevel="1">
      <c r="A417" s="532"/>
      <c r="B417" s="431" t="s">
        <v>308</v>
      </c>
      <c r="C417" s="291" t="s">
        <v>163</v>
      </c>
      <c r="D417" s="295">
        <f>SUMIFS('7.  Persistence Report'!AW$27:AW$500,'7.  Persistence Report'!$D$27:$D$500,$B416,'7.  Persistence Report'!$J$27:$J$500,"Adjustment",'7.  Persistence Report'!$H$27:$H$500,"2017")</f>
        <v>0</v>
      </c>
      <c r="E417" s="295">
        <f>SUMIFS('7.  Persistence Report'!AX$27:AX$500,'7.  Persistence Report'!$D$27:$D$500,$B416,'7.  Persistence Report'!$J$27:$J$500,"Adjustment",'7.  Persistence Report'!$H$27:$H$500,"2017")</f>
        <v>0</v>
      </c>
      <c r="F417" s="295">
        <f>SUMIFS('7.  Persistence Report'!AY$27:AY$500,'7.  Persistence Report'!$D$27:$D$500,$B416,'7.  Persistence Report'!$J$27:$J$500,"Adjustment",'7.  Persistence Report'!$H$27:$H$500,"2017")</f>
        <v>0</v>
      </c>
      <c r="G417" s="295">
        <f>SUMIFS('7.  Persistence Report'!AZ$27:AZ$500,'7.  Persistence Report'!$D$27:$D$500,$B416,'7.  Persistence Report'!$J$27:$J$500,"Adjustment",'7.  Persistence Report'!$H$27:$H$500,"2017")</f>
        <v>0</v>
      </c>
      <c r="H417" s="295">
        <f>SUMIFS('7.  Persistence Report'!BA$27:BA$500,'7.  Persistence Report'!$D$27:$D$500,$B416,'7.  Persistence Report'!$J$27:$J$500,"Adjustment",'7.  Persistence Report'!$H$27:$H$500,"2017")</f>
        <v>0</v>
      </c>
      <c r="I417" s="295">
        <f>SUMIFS('7.  Persistence Report'!BB$27:BB$500,'7.  Persistence Report'!$D$27:$D$500,$B416,'7.  Persistence Report'!$J$27:$J$500,"Adjustment",'7.  Persistence Report'!$H$27:$H$500,"2017")</f>
        <v>0</v>
      </c>
      <c r="J417" s="295">
        <f>SUMIFS('7.  Persistence Report'!BC$27:BC$500,'7.  Persistence Report'!$D$27:$D$500,$B416,'7.  Persistence Report'!$J$27:$J$500,"Adjustment",'7.  Persistence Report'!$H$27:$H$500,"2017")</f>
        <v>0</v>
      </c>
      <c r="K417" s="295">
        <f>SUMIFS('7.  Persistence Report'!BD$27:BD$500,'7.  Persistence Report'!$D$27:$D$500,$B416,'7.  Persistence Report'!$J$27:$J$500,"Adjustment",'7.  Persistence Report'!$H$27:$H$500,"2017")</f>
        <v>0</v>
      </c>
      <c r="L417" s="295">
        <f>SUMIFS('7.  Persistence Report'!BE$27:BE$500,'7.  Persistence Report'!$D$27:$D$500,$B416,'7.  Persistence Report'!$J$27:$J$500,"Adjustment",'7.  Persistence Report'!$H$27:$H$500,"2017")</f>
        <v>0</v>
      </c>
      <c r="M417" s="295">
        <f>SUMIFS('7.  Persistence Report'!BF$27:BF$500,'7.  Persistence Report'!$D$27:$D$500,$B416,'7.  Persistence Report'!$J$27:$J$500,"Adjustment",'7.  Persistence Report'!$H$27:$H$500,"2017")</f>
        <v>0</v>
      </c>
      <c r="N417" s="468"/>
      <c r="O417" s="295">
        <f>SUMIFS('7.  Persistence Report'!R$27:R$500,'7.  Persistence Report'!$D$27:$D$500,$B416,'7.  Persistence Report'!$J$27:$J$500,"Adjustment",'7.  Persistence Report'!$H$27:$H$500,"2017")</f>
        <v>0</v>
      </c>
      <c r="P417" s="295">
        <f>SUMIFS('7.  Persistence Report'!S$27:S$500,'7.  Persistence Report'!$D$27:$D$500,$B416,'7.  Persistence Report'!$J$27:$J$500,"Adjustment",'7.  Persistence Report'!$H$27:$H$500,"2017")</f>
        <v>0</v>
      </c>
      <c r="Q417" s="295">
        <f>SUMIFS('7.  Persistence Report'!T$27:T$500,'7.  Persistence Report'!$D$27:$D$500,$B416,'7.  Persistence Report'!$J$27:$J$500,"Adjustment",'7.  Persistence Report'!$H$27:$H$500,"2017")</f>
        <v>0</v>
      </c>
      <c r="R417" s="295">
        <f>SUMIFS('7.  Persistence Report'!U$27:U$500,'7.  Persistence Report'!$D$27:$D$500,$B416,'7.  Persistence Report'!$J$27:$J$500,"Adjustment",'7.  Persistence Report'!$H$27:$H$500,"2017")</f>
        <v>0</v>
      </c>
      <c r="S417" s="295">
        <f>SUMIFS('7.  Persistence Report'!V$27:V$500,'7.  Persistence Report'!$D$27:$D$500,$B416,'7.  Persistence Report'!$J$27:$J$500,"Adjustment",'7.  Persistence Report'!$H$27:$H$500,"2017")</f>
        <v>0</v>
      </c>
      <c r="T417" s="295">
        <f>SUMIFS('7.  Persistence Report'!W$27:W$500,'7.  Persistence Report'!$D$27:$D$500,$B416,'7.  Persistence Report'!$J$27:$J$500,"Adjustment",'7.  Persistence Report'!$H$27:$H$500,"2017")</f>
        <v>0</v>
      </c>
      <c r="U417" s="295">
        <f>SUMIFS('7.  Persistence Report'!X$27:X$500,'7.  Persistence Report'!$D$27:$D$500,$B416,'7.  Persistence Report'!$J$27:$J$500,"Adjustment",'7.  Persistence Report'!$H$27:$H$500,"2017")</f>
        <v>0</v>
      </c>
      <c r="V417" s="295">
        <f>SUMIFS('7.  Persistence Report'!Y$27:Y$500,'7.  Persistence Report'!$D$27:$D$500,$B416,'7.  Persistence Report'!$J$27:$J$500,"Adjustment",'7.  Persistence Report'!$H$27:$H$500,"2017")</f>
        <v>0</v>
      </c>
      <c r="W417" s="295">
        <f>SUMIFS('7.  Persistence Report'!Z$27:Z$500,'7.  Persistence Report'!$D$27:$D$500,$B416,'7.  Persistence Report'!$J$27:$J$500,"Adjustment",'7.  Persistence Report'!$H$27:$H$500,"2017")</f>
        <v>0</v>
      </c>
      <c r="X417" s="295">
        <f>SUMIFS('7.  Persistence Report'!AA$27:AA$500,'7.  Persistence Report'!$D$27:$D$500,$B416,'7.  Persistence Report'!$J$27:$J$500,"Adjustment",'7.  Persistence Report'!$H$27:$H$500,"2017")</f>
        <v>0</v>
      </c>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5"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5" outlineLevel="1">
      <c r="A420" s="532">
        <v>6</v>
      </c>
      <c r="B420" s="428" t="s">
        <v>99</v>
      </c>
      <c r="C420" s="291" t="s">
        <v>25</v>
      </c>
      <c r="D420" s="295">
        <f>SUMIFS('7.  Persistence Report'!AW$27:AW$500,'7.  Persistence Report'!$D$27:$D$500,$B420,'7.  Persistence Report'!$J$27:$J$500,"Current year savings",'7.  Persistence Report'!$H$27:$H$500,"2017")</f>
        <v>0</v>
      </c>
      <c r="E420" s="295">
        <f>SUMIFS('7.  Persistence Report'!AX$27:AX$500,'7.  Persistence Report'!$D$27:$D$500,$B420,'7.  Persistence Report'!$J$27:$J$500,"Current year savings",'7.  Persistence Report'!$H$27:$H$500,"2017")</f>
        <v>0</v>
      </c>
      <c r="F420" s="295">
        <f>SUMIFS('7.  Persistence Report'!AY$27:AY$500,'7.  Persistence Report'!$D$27:$D$500,$B420,'7.  Persistence Report'!$J$27:$J$500,"Current year savings",'7.  Persistence Report'!$H$27:$H$500,"2017")</f>
        <v>0</v>
      </c>
      <c r="G420" s="295">
        <f>SUMIFS('7.  Persistence Report'!AZ$27:AZ$500,'7.  Persistence Report'!$D$27:$D$500,$B420,'7.  Persistence Report'!$J$27:$J$500,"Current year savings",'7.  Persistence Report'!$H$27:$H$500,"2017")</f>
        <v>0</v>
      </c>
      <c r="H420" s="295">
        <f>SUMIFS('7.  Persistence Report'!BA$27:BA$500,'7.  Persistence Report'!$D$27:$D$500,$B420,'7.  Persistence Report'!$J$27:$J$500,"Current year savings",'7.  Persistence Report'!$H$27:$H$500,"2017")</f>
        <v>0</v>
      </c>
      <c r="I420" s="295">
        <f>SUMIFS('7.  Persistence Report'!BB$27:BB$500,'7.  Persistence Report'!$D$27:$D$500,$B420,'7.  Persistence Report'!$J$27:$J$500,"Current year savings",'7.  Persistence Report'!$H$27:$H$500,"2017")</f>
        <v>0</v>
      </c>
      <c r="J420" s="295">
        <f>SUMIFS('7.  Persistence Report'!BC$27:BC$500,'7.  Persistence Report'!$D$27:$D$500,$B420,'7.  Persistence Report'!$J$27:$J$500,"Current year savings",'7.  Persistence Report'!$H$27:$H$500,"2017")</f>
        <v>0</v>
      </c>
      <c r="K420" s="295">
        <f>SUMIFS('7.  Persistence Report'!BD$27:BD$500,'7.  Persistence Report'!$D$27:$D$500,$B420,'7.  Persistence Report'!$J$27:$J$500,"Current year savings",'7.  Persistence Report'!$H$27:$H$500,"2017")</f>
        <v>0</v>
      </c>
      <c r="L420" s="295">
        <f>SUMIFS('7.  Persistence Report'!BE$27:BE$500,'7.  Persistence Report'!$D$27:$D$500,$B420,'7.  Persistence Report'!$J$27:$J$500,"Current year savings",'7.  Persistence Report'!$H$27:$H$500,"2017")</f>
        <v>0</v>
      </c>
      <c r="M420" s="295">
        <f>SUMIFS('7.  Persistence Report'!BF$27:BF$500,'7.  Persistence Report'!$D$27:$D$500,$B420,'7.  Persistence Report'!$J$27:$J$500,"Current year savings",'7.  Persistence Report'!$H$27:$H$500,"2017")</f>
        <v>0</v>
      </c>
      <c r="N420" s="295">
        <v>12</v>
      </c>
      <c r="O420" s="295">
        <f>SUMIFS('7.  Persistence Report'!R$27:R$500,'7.  Persistence Report'!$D$27:$D$500,$B420,'7.  Persistence Report'!$J$27:$J$500,"Current year savings",'7.  Persistence Report'!$H$27:$H$500,"2017")</f>
        <v>0</v>
      </c>
      <c r="P420" s="295">
        <f>SUMIFS('7.  Persistence Report'!S$27:S$500,'7.  Persistence Report'!$D$27:$D$500,$B420,'7.  Persistence Report'!$J$27:$J$500,"Current year savings",'7.  Persistence Report'!$H$27:$H$500,"2017")</f>
        <v>0</v>
      </c>
      <c r="Q420" s="295">
        <f>SUMIFS('7.  Persistence Report'!T$27:T$500,'7.  Persistence Report'!$D$27:$D$500,$B420,'7.  Persistence Report'!$J$27:$J$500,"Current year savings",'7.  Persistence Report'!$H$27:$H$500,"2017")</f>
        <v>0</v>
      </c>
      <c r="R420" s="295">
        <f>SUMIFS('7.  Persistence Report'!U$27:U$500,'7.  Persistence Report'!$D$27:$D$500,$B420,'7.  Persistence Report'!$J$27:$J$500,"Current year savings",'7.  Persistence Report'!$H$27:$H$500,"2017")</f>
        <v>0</v>
      </c>
      <c r="S420" s="295">
        <f>SUMIFS('7.  Persistence Report'!V$27:V$500,'7.  Persistence Report'!$D$27:$D$500,$B420,'7.  Persistence Report'!$J$27:$J$500,"Current year savings",'7.  Persistence Report'!$H$27:$H$500,"2017")</f>
        <v>0</v>
      </c>
      <c r="T420" s="295">
        <f>SUMIFS('7.  Persistence Report'!W$27:W$500,'7.  Persistence Report'!$D$27:$D$500,$B420,'7.  Persistence Report'!$J$27:$J$500,"Current year savings",'7.  Persistence Report'!$H$27:$H$500,"2017")</f>
        <v>0</v>
      </c>
      <c r="U420" s="295">
        <f>SUMIFS('7.  Persistence Report'!X$27:X$500,'7.  Persistence Report'!$D$27:$D$500,$B420,'7.  Persistence Report'!$J$27:$J$500,"Current year savings",'7.  Persistence Report'!$H$27:$H$500,"2017")</f>
        <v>0</v>
      </c>
      <c r="V420" s="295">
        <f>SUMIFS('7.  Persistence Report'!Y$27:Y$500,'7.  Persistence Report'!$D$27:$D$500,$B420,'7.  Persistence Report'!$J$27:$J$500,"Current year savings",'7.  Persistence Report'!$H$27:$H$500,"2017")</f>
        <v>0</v>
      </c>
      <c r="W420" s="295">
        <f>SUMIFS('7.  Persistence Report'!Z$27:Z$500,'7.  Persistence Report'!$D$27:$D$500,$B420,'7.  Persistence Report'!$J$27:$J$500,"Current year savings",'7.  Persistence Report'!$H$27:$H$500,"2017")</f>
        <v>0</v>
      </c>
      <c r="X420" s="295">
        <f>SUMIFS('7.  Persistence Report'!AA$27:AA$500,'7.  Persistence Report'!$D$27:$D$500,$B420,'7.  Persistence Report'!$J$27:$J$500,"Current year savings",'7.  Persistence Report'!$H$27:$H$500,"2017")</f>
        <v>0</v>
      </c>
      <c r="Y420" s="415"/>
      <c r="Z420" s="410"/>
      <c r="AA420" s="410"/>
      <c r="AB420" s="410"/>
      <c r="AC420" s="410"/>
      <c r="AD420" s="410"/>
      <c r="AE420" s="410"/>
      <c r="AF420" s="415"/>
      <c r="AG420" s="415"/>
      <c r="AH420" s="415"/>
      <c r="AI420" s="415"/>
      <c r="AJ420" s="415"/>
      <c r="AK420" s="415"/>
      <c r="AL420" s="415"/>
      <c r="AM420" s="296">
        <f>SUM(Y420:AL420)</f>
        <v>0</v>
      </c>
    </row>
    <row r="421" spans="1:39" ht="15.5" outlineLevel="1">
      <c r="A421" s="532"/>
      <c r="B421" s="431" t="s">
        <v>308</v>
      </c>
      <c r="C421" s="291" t="s">
        <v>163</v>
      </c>
      <c r="D421" s="295">
        <f>SUMIFS('7.  Persistence Report'!AW$27:AW$500,'7.  Persistence Report'!$D$27:$D$500,$B420,'7.  Persistence Report'!$J$27:$J$500,"Adjustment",'7.  Persistence Report'!$H$27:$H$500,"2017")</f>
        <v>0</v>
      </c>
      <c r="E421" s="295">
        <f>SUMIFS('7.  Persistence Report'!AX$27:AX$500,'7.  Persistence Report'!$D$27:$D$500,$B420,'7.  Persistence Report'!$J$27:$J$500,"Adjustment",'7.  Persistence Report'!$H$27:$H$500,"2017")</f>
        <v>0</v>
      </c>
      <c r="F421" s="295">
        <f>SUMIFS('7.  Persistence Report'!AY$27:AY$500,'7.  Persistence Report'!$D$27:$D$500,$B420,'7.  Persistence Report'!$J$27:$J$500,"Adjustment",'7.  Persistence Report'!$H$27:$H$500,"2017")</f>
        <v>0</v>
      </c>
      <c r="G421" s="295">
        <f>SUMIFS('7.  Persistence Report'!AZ$27:AZ$500,'7.  Persistence Report'!$D$27:$D$500,$B420,'7.  Persistence Report'!$J$27:$J$500,"Adjustment",'7.  Persistence Report'!$H$27:$H$500,"2017")</f>
        <v>0</v>
      </c>
      <c r="H421" s="295">
        <f>SUMIFS('7.  Persistence Report'!BA$27:BA$500,'7.  Persistence Report'!$D$27:$D$500,$B420,'7.  Persistence Report'!$J$27:$J$500,"Adjustment",'7.  Persistence Report'!$H$27:$H$500,"2017")</f>
        <v>0</v>
      </c>
      <c r="I421" s="295">
        <f>SUMIFS('7.  Persistence Report'!BB$27:BB$500,'7.  Persistence Report'!$D$27:$D$500,$B420,'7.  Persistence Report'!$J$27:$J$500,"Adjustment",'7.  Persistence Report'!$H$27:$H$500,"2017")</f>
        <v>0</v>
      </c>
      <c r="J421" s="295">
        <f>SUMIFS('7.  Persistence Report'!BC$27:BC$500,'7.  Persistence Report'!$D$27:$D$500,$B420,'7.  Persistence Report'!$J$27:$J$500,"Adjustment",'7.  Persistence Report'!$H$27:$H$500,"2017")</f>
        <v>0</v>
      </c>
      <c r="K421" s="295">
        <f>SUMIFS('7.  Persistence Report'!BD$27:BD$500,'7.  Persistence Report'!$D$27:$D$500,$B420,'7.  Persistence Report'!$J$27:$J$500,"Adjustment",'7.  Persistence Report'!$H$27:$H$500,"2017")</f>
        <v>0</v>
      </c>
      <c r="L421" s="295">
        <f>SUMIFS('7.  Persistence Report'!BE$27:BE$500,'7.  Persistence Report'!$D$27:$D$500,$B420,'7.  Persistence Report'!$J$27:$J$500,"Adjustment",'7.  Persistence Report'!$H$27:$H$500,"2017")</f>
        <v>0</v>
      </c>
      <c r="M421" s="295">
        <f>SUMIFS('7.  Persistence Report'!BF$27:BF$500,'7.  Persistence Report'!$D$27:$D$500,$B420,'7.  Persistence Report'!$J$27:$J$500,"Adjustment",'7.  Persistence Report'!$H$27:$H$500,"2017")</f>
        <v>0</v>
      </c>
      <c r="N421" s="295">
        <f>N420</f>
        <v>12</v>
      </c>
      <c r="O421" s="295">
        <f>SUMIFS('7.  Persistence Report'!R$27:R$500,'7.  Persistence Report'!$D$27:$D$500,$B420,'7.  Persistence Report'!$J$27:$J$500,"Adjustment",'7.  Persistence Report'!$H$27:$H$500,"2017")</f>
        <v>0</v>
      </c>
      <c r="P421" s="295">
        <f>SUMIFS('7.  Persistence Report'!S$27:S$500,'7.  Persistence Report'!$D$27:$D$500,$B420,'7.  Persistence Report'!$J$27:$J$500,"Adjustment",'7.  Persistence Report'!$H$27:$H$500,"2017")</f>
        <v>0</v>
      </c>
      <c r="Q421" s="295">
        <f>SUMIFS('7.  Persistence Report'!T$27:T$500,'7.  Persistence Report'!$D$27:$D$500,$B420,'7.  Persistence Report'!$J$27:$J$500,"Adjustment",'7.  Persistence Report'!$H$27:$H$500,"2017")</f>
        <v>0</v>
      </c>
      <c r="R421" s="295">
        <f>SUMIFS('7.  Persistence Report'!U$27:U$500,'7.  Persistence Report'!$D$27:$D$500,$B420,'7.  Persistence Report'!$J$27:$J$500,"Adjustment",'7.  Persistence Report'!$H$27:$H$500,"2017")</f>
        <v>0</v>
      </c>
      <c r="S421" s="295">
        <f>SUMIFS('7.  Persistence Report'!V$27:V$500,'7.  Persistence Report'!$D$27:$D$500,$B420,'7.  Persistence Report'!$J$27:$J$500,"Adjustment",'7.  Persistence Report'!$H$27:$H$500,"2017")</f>
        <v>0</v>
      </c>
      <c r="T421" s="295">
        <f>SUMIFS('7.  Persistence Report'!W$27:W$500,'7.  Persistence Report'!$D$27:$D$500,$B420,'7.  Persistence Report'!$J$27:$J$500,"Adjustment",'7.  Persistence Report'!$H$27:$H$500,"2017")</f>
        <v>0</v>
      </c>
      <c r="U421" s="295">
        <f>SUMIFS('7.  Persistence Report'!X$27:X$500,'7.  Persistence Report'!$D$27:$D$500,$B420,'7.  Persistence Report'!$J$27:$J$500,"Adjustment",'7.  Persistence Report'!$H$27:$H$500,"2017")</f>
        <v>0</v>
      </c>
      <c r="V421" s="295">
        <f>SUMIFS('7.  Persistence Report'!Y$27:Y$500,'7.  Persistence Report'!$D$27:$D$500,$B420,'7.  Persistence Report'!$J$27:$J$500,"Adjustment",'7.  Persistence Report'!$H$27:$H$500,"2017")</f>
        <v>0</v>
      </c>
      <c r="W421" s="295">
        <f>SUMIFS('7.  Persistence Report'!Z$27:Z$500,'7.  Persistence Report'!$D$27:$D$500,$B420,'7.  Persistence Report'!$J$27:$J$500,"Adjustment",'7.  Persistence Report'!$H$27:$H$500,"2017")</f>
        <v>0</v>
      </c>
      <c r="X421" s="295">
        <f>SUMIFS('7.  Persistence Report'!AA$27:AA$500,'7.  Persistence Report'!$D$27:$D$500,$B420,'7.  Persistence Report'!$J$27:$J$500,"Adjustment",'7.  Persistence Report'!$H$27:$H$500,"2017")</f>
        <v>0</v>
      </c>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1" outlineLevel="1">
      <c r="A423" s="532">
        <v>7</v>
      </c>
      <c r="B423" s="428" t="s">
        <v>100</v>
      </c>
      <c r="C423" s="291" t="s">
        <v>25</v>
      </c>
      <c r="D423" s="295">
        <f>SUMIFS('7.  Persistence Report'!AW$27:AW$500,'7.  Persistence Report'!$D$27:$D$500,$B423,'7.  Persistence Report'!$J$27:$J$500,"Current year savings",'7.  Persistence Report'!$H$27:$H$500,"2017")</f>
        <v>0</v>
      </c>
      <c r="E423" s="295">
        <f>SUMIFS('7.  Persistence Report'!AX$27:AX$500,'7.  Persistence Report'!$D$27:$D$500,$B423,'7.  Persistence Report'!$J$27:$J$500,"Current year savings",'7.  Persistence Report'!$H$27:$H$500,"2017")</f>
        <v>0</v>
      </c>
      <c r="F423" s="295">
        <f>SUMIFS('7.  Persistence Report'!AY$27:AY$500,'7.  Persistence Report'!$D$27:$D$500,$B423,'7.  Persistence Report'!$J$27:$J$500,"Current year savings",'7.  Persistence Report'!$H$27:$H$500,"2017")</f>
        <v>0</v>
      </c>
      <c r="G423" s="295">
        <f>SUMIFS('7.  Persistence Report'!AZ$27:AZ$500,'7.  Persistence Report'!$D$27:$D$500,$B423,'7.  Persistence Report'!$J$27:$J$500,"Current year savings",'7.  Persistence Report'!$H$27:$H$500,"2017")</f>
        <v>0</v>
      </c>
      <c r="H423" s="295">
        <f>SUMIFS('7.  Persistence Report'!BA$27:BA$500,'7.  Persistence Report'!$D$27:$D$500,$B423,'7.  Persistence Report'!$J$27:$J$500,"Current year savings",'7.  Persistence Report'!$H$27:$H$500,"2017")</f>
        <v>0</v>
      </c>
      <c r="I423" s="295">
        <f>SUMIFS('7.  Persistence Report'!BB$27:BB$500,'7.  Persistence Report'!$D$27:$D$500,$B423,'7.  Persistence Report'!$J$27:$J$500,"Current year savings",'7.  Persistence Report'!$H$27:$H$500,"2017")</f>
        <v>0</v>
      </c>
      <c r="J423" s="295">
        <f>SUMIFS('7.  Persistence Report'!BC$27:BC$500,'7.  Persistence Report'!$D$27:$D$500,$B423,'7.  Persistence Report'!$J$27:$J$500,"Current year savings",'7.  Persistence Report'!$H$27:$H$500,"2017")</f>
        <v>0</v>
      </c>
      <c r="K423" s="295">
        <f>SUMIFS('7.  Persistence Report'!BD$27:BD$500,'7.  Persistence Report'!$D$27:$D$500,$B423,'7.  Persistence Report'!$J$27:$J$500,"Current year savings",'7.  Persistence Report'!$H$27:$H$500,"2017")</f>
        <v>0</v>
      </c>
      <c r="L423" s="295">
        <f>SUMIFS('7.  Persistence Report'!BE$27:BE$500,'7.  Persistence Report'!$D$27:$D$500,$B423,'7.  Persistence Report'!$J$27:$J$500,"Current year savings",'7.  Persistence Report'!$H$27:$H$500,"2017")</f>
        <v>0</v>
      </c>
      <c r="M423" s="295">
        <f>SUMIFS('7.  Persistence Report'!BF$27:BF$500,'7.  Persistence Report'!$D$27:$D$500,$B423,'7.  Persistence Report'!$J$27:$J$500,"Current year savings",'7.  Persistence Report'!$H$27:$H$500,"2017")</f>
        <v>0</v>
      </c>
      <c r="N423" s="295">
        <v>12</v>
      </c>
      <c r="O423" s="295">
        <f>SUMIFS('7.  Persistence Report'!R$27:R$500,'7.  Persistence Report'!$D$27:$D$500,$B423,'7.  Persistence Report'!$J$27:$J$500,"Current year savings",'7.  Persistence Report'!$H$27:$H$500,"2017")</f>
        <v>0</v>
      </c>
      <c r="P423" s="295">
        <f>SUMIFS('7.  Persistence Report'!S$27:S$500,'7.  Persistence Report'!$D$27:$D$500,$B423,'7.  Persistence Report'!$J$27:$J$500,"Current year savings",'7.  Persistence Report'!$H$27:$H$500,"2017")</f>
        <v>0</v>
      </c>
      <c r="Q423" s="295">
        <f>SUMIFS('7.  Persistence Report'!T$27:T$500,'7.  Persistence Report'!$D$27:$D$500,$B423,'7.  Persistence Report'!$J$27:$J$500,"Current year savings",'7.  Persistence Report'!$H$27:$H$500,"2017")</f>
        <v>0</v>
      </c>
      <c r="R423" s="295">
        <f>SUMIFS('7.  Persistence Report'!U$27:U$500,'7.  Persistence Report'!$D$27:$D$500,$B423,'7.  Persistence Report'!$J$27:$J$500,"Current year savings",'7.  Persistence Report'!$H$27:$H$500,"2017")</f>
        <v>0</v>
      </c>
      <c r="S423" s="295">
        <f>SUMIFS('7.  Persistence Report'!V$27:V$500,'7.  Persistence Report'!$D$27:$D$500,$B423,'7.  Persistence Report'!$J$27:$J$500,"Current year savings",'7.  Persistence Report'!$H$27:$H$500,"2017")</f>
        <v>0</v>
      </c>
      <c r="T423" s="295">
        <f>SUMIFS('7.  Persistence Report'!W$27:W$500,'7.  Persistence Report'!$D$27:$D$500,$B423,'7.  Persistence Report'!$J$27:$J$500,"Current year savings",'7.  Persistence Report'!$H$27:$H$500,"2017")</f>
        <v>0</v>
      </c>
      <c r="U423" s="295">
        <f>SUMIFS('7.  Persistence Report'!X$27:X$500,'7.  Persistence Report'!$D$27:$D$500,$B423,'7.  Persistence Report'!$J$27:$J$500,"Current year savings",'7.  Persistence Report'!$H$27:$H$500,"2017")</f>
        <v>0</v>
      </c>
      <c r="V423" s="295">
        <f>SUMIFS('7.  Persistence Report'!Y$27:Y$500,'7.  Persistence Report'!$D$27:$D$500,$B423,'7.  Persistence Report'!$J$27:$J$500,"Current year savings",'7.  Persistence Report'!$H$27:$H$500,"2017")</f>
        <v>0</v>
      </c>
      <c r="W423" s="295">
        <f>SUMIFS('7.  Persistence Report'!Z$27:Z$500,'7.  Persistence Report'!$D$27:$D$500,$B423,'7.  Persistence Report'!$J$27:$J$500,"Current year savings",'7.  Persistence Report'!$H$27:$H$500,"2017")</f>
        <v>0</v>
      </c>
      <c r="X423" s="295">
        <f>SUMIFS('7.  Persistence Report'!AA$27:AA$500,'7.  Persistence Report'!$D$27:$D$500,$B423,'7.  Persistence Report'!$J$27:$J$500,"Current year savings",'7.  Persistence Report'!$H$27:$H$500,"2017")</f>
        <v>0</v>
      </c>
      <c r="Y423" s="415"/>
      <c r="Z423" s="410"/>
      <c r="AA423" s="410"/>
      <c r="AB423" s="410"/>
      <c r="AC423" s="410"/>
      <c r="AD423" s="410"/>
      <c r="AE423" s="410"/>
      <c r="AF423" s="415"/>
      <c r="AG423" s="415"/>
      <c r="AH423" s="415"/>
      <c r="AI423" s="415"/>
      <c r="AJ423" s="415"/>
      <c r="AK423" s="415"/>
      <c r="AL423" s="415"/>
      <c r="AM423" s="296">
        <f>SUM(Y423:AL423)</f>
        <v>0</v>
      </c>
    </row>
    <row r="424" spans="1:39" ht="15.5" outlineLevel="1">
      <c r="A424" s="532"/>
      <c r="B424" s="431" t="s">
        <v>308</v>
      </c>
      <c r="C424" s="291" t="s">
        <v>163</v>
      </c>
      <c r="D424" s="295">
        <f>SUMIFS('7.  Persistence Report'!AW$27:AW$500,'7.  Persistence Report'!$D$27:$D$500,$B423,'7.  Persistence Report'!$J$27:$J$500,"Adjustment",'7.  Persistence Report'!$H$27:$H$500,"2017")</f>
        <v>0</v>
      </c>
      <c r="E424" s="295">
        <f>SUMIFS('7.  Persistence Report'!AX$27:AX$500,'7.  Persistence Report'!$D$27:$D$500,$B423,'7.  Persistence Report'!$J$27:$J$500,"Adjustment",'7.  Persistence Report'!$H$27:$H$500,"2017")</f>
        <v>0</v>
      </c>
      <c r="F424" s="295">
        <f>SUMIFS('7.  Persistence Report'!AY$27:AY$500,'7.  Persistence Report'!$D$27:$D$500,$B423,'7.  Persistence Report'!$J$27:$J$500,"Adjustment",'7.  Persistence Report'!$H$27:$H$500,"2017")</f>
        <v>0</v>
      </c>
      <c r="G424" s="295">
        <f>SUMIFS('7.  Persistence Report'!AZ$27:AZ$500,'7.  Persistence Report'!$D$27:$D$500,$B423,'7.  Persistence Report'!$J$27:$J$500,"Adjustment",'7.  Persistence Report'!$H$27:$H$500,"2017")</f>
        <v>0</v>
      </c>
      <c r="H424" s="295">
        <f>SUMIFS('7.  Persistence Report'!BA$27:BA$500,'7.  Persistence Report'!$D$27:$D$500,$B423,'7.  Persistence Report'!$J$27:$J$500,"Adjustment",'7.  Persistence Report'!$H$27:$H$500,"2017")</f>
        <v>0</v>
      </c>
      <c r="I424" s="295">
        <f>SUMIFS('7.  Persistence Report'!BB$27:BB$500,'7.  Persistence Report'!$D$27:$D$500,$B423,'7.  Persistence Report'!$J$27:$J$500,"Adjustment",'7.  Persistence Report'!$H$27:$H$500,"2017")</f>
        <v>0</v>
      </c>
      <c r="J424" s="295">
        <f>SUMIFS('7.  Persistence Report'!BC$27:BC$500,'7.  Persistence Report'!$D$27:$D$500,$B423,'7.  Persistence Report'!$J$27:$J$500,"Adjustment",'7.  Persistence Report'!$H$27:$H$500,"2017")</f>
        <v>0</v>
      </c>
      <c r="K424" s="295">
        <f>SUMIFS('7.  Persistence Report'!BD$27:BD$500,'7.  Persistence Report'!$D$27:$D$500,$B423,'7.  Persistence Report'!$J$27:$J$500,"Adjustment",'7.  Persistence Report'!$H$27:$H$500,"2017")</f>
        <v>0</v>
      </c>
      <c r="L424" s="295">
        <f>SUMIFS('7.  Persistence Report'!BE$27:BE$500,'7.  Persistence Report'!$D$27:$D$500,$B423,'7.  Persistence Report'!$J$27:$J$500,"Adjustment",'7.  Persistence Report'!$H$27:$H$500,"2017")</f>
        <v>0</v>
      </c>
      <c r="M424" s="295">
        <f>SUMIFS('7.  Persistence Report'!BF$27:BF$500,'7.  Persistence Report'!$D$27:$D$500,$B423,'7.  Persistence Report'!$J$27:$J$500,"Adjustment",'7.  Persistence Report'!$H$27:$H$500,"2017")</f>
        <v>0</v>
      </c>
      <c r="N424" s="295">
        <f>N423</f>
        <v>12</v>
      </c>
      <c r="O424" s="295">
        <f>SUMIFS('7.  Persistence Report'!R$27:R$500,'7.  Persistence Report'!$D$27:$D$500,$B423,'7.  Persistence Report'!$J$27:$J$500,"Adjustment",'7.  Persistence Report'!$H$27:$H$500,"2017")</f>
        <v>0</v>
      </c>
      <c r="P424" s="295">
        <f>SUMIFS('7.  Persistence Report'!S$27:S$500,'7.  Persistence Report'!$D$27:$D$500,$B423,'7.  Persistence Report'!$J$27:$J$500,"Adjustment",'7.  Persistence Report'!$H$27:$H$500,"2017")</f>
        <v>0</v>
      </c>
      <c r="Q424" s="295">
        <f>SUMIFS('7.  Persistence Report'!T$27:T$500,'7.  Persistence Report'!$D$27:$D$500,$B423,'7.  Persistence Report'!$J$27:$J$500,"Adjustment",'7.  Persistence Report'!$H$27:$H$500,"2017")</f>
        <v>0</v>
      </c>
      <c r="R424" s="295">
        <f>SUMIFS('7.  Persistence Report'!U$27:U$500,'7.  Persistence Report'!$D$27:$D$500,$B423,'7.  Persistence Report'!$J$27:$J$500,"Adjustment",'7.  Persistence Report'!$H$27:$H$500,"2017")</f>
        <v>0</v>
      </c>
      <c r="S424" s="295">
        <f>SUMIFS('7.  Persistence Report'!V$27:V$500,'7.  Persistence Report'!$D$27:$D$500,$B423,'7.  Persistence Report'!$J$27:$J$500,"Adjustment",'7.  Persistence Report'!$H$27:$H$500,"2017")</f>
        <v>0</v>
      </c>
      <c r="T424" s="295">
        <f>SUMIFS('7.  Persistence Report'!W$27:W$500,'7.  Persistence Report'!$D$27:$D$500,$B423,'7.  Persistence Report'!$J$27:$J$500,"Adjustment",'7.  Persistence Report'!$H$27:$H$500,"2017")</f>
        <v>0</v>
      </c>
      <c r="U424" s="295">
        <f>SUMIFS('7.  Persistence Report'!X$27:X$500,'7.  Persistence Report'!$D$27:$D$500,$B423,'7.  Persistence Report'!$J$27:$J$500,"Adjustment",'7.  Persistence Report'!$H$27:$H$500,"2017")</f>
        <v>0</v>
      </c>
      <c r="V424" s="295">
        <f>SUMIFS('7.  Persistence Report'!Y$27:Y$500,'7.  Persistence Report'!$D$27:$D$500,$B423,'7.  Persistence Report'!$J$27:$J$500,"Adjustment",'7.  Persistence Report'!$H$27:$H$500,"2017")</f>
        <v>0</v>
      </c>
      <c r="W424" s="295">
        <f>SUMIFS('7.  Persistence Report'!Z$27:Z$500,'7.  Persistence Report'!$D$27:$D$500,$B423,'7.  Persistence Report'!$J$27:$J$500,"Adjustment",'7.  Persistence Report'!$H$27:$H$500,"2017")</f>
        <v>0</v>
      </c>
      <c r="X424" s="295">
        <f>SUMIFS('7.  Persistence Report'!AA$27:AA$500,'7.  Persistence Report'!$D$27:$D$500,$B423,'7.  Persistence Report'!$J$27:$J$500,"Adjustment",'7.  Persistence Report'!$H$27:$H$500,"2017")</f>
        <v>0</v>
      </c>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1" outlineLevel="1">
      <c r="A426" s="532">
        <v>8</v>
      </c>
      <c r="B426" s="428" t="s">
        <v>101</v>
      </c>
      <c r="C426" s="291" t="s">
        <v>25</v>
      </c>
      <c r="D426" s="295">
        <f>SUMIFS('7.  Persistence Report'!AW$27:AW$500,'7.  Persistence Report'!$D$27:$D$500,$B426,'7.  Persistence Report'!$J$27:$J$500,"Current year savings",'7.  Persistence Report'!$H$27:$H$500,"2017")</f>
        <v>0</v>
      </c>
      <c r="E426" s="295">
        <f>SUMIFS('7.  Persistence Report'!AX$27:AX$500,'7.  Persistence Report'!$D$27:$D$500,$B426,'7.  Persistence Report'!$J$27:$J$500,"Current year savings",'7.  Persistence Report'!$H$27:$H$500,"2017")</f>
        <v>0</v>
      </c>
      <c r="F426" s="295">
        <f>SUMIFS('7.  Persistence Report'!AY$27:AY$500,'7.  Persistence Report'!$D$27:$D$500,$B426,'7.  Persistence Report'!$J$27:$J$500,"Current year savings",'7.  Persistence Report'!$H$27:$H$500,"2017")</f>
        <v>0</v>
      </c>
      <c r="G426" s="295">
        <f>SUMIFS('7.  Persistence Report'!AZ$27:AZ$500,'7.  Persistence Report'!$D$27:$D$500,$B426,'7.  Persistence Report'!$J$27:$J$500,"Current year savings",'7.  Persistence Report'!$H$27:$H$500,"2017")</f>
        <v>0</v>
      </c>
      <c r="H426" s="295">
        <f>SUMIFS('7.  Persistence Report'!BA$27:BA$500,'7.  Persistence Report'!$D$27:$D$500,$B426,'7.  Persistence Report'!$J$27:$J$500,"Current year savings",'7.  Persistence Report'!$H$27:$H$500,"2017")</f>
        <v>0</v>
      </c>
      <c r="I426" s="295">
        <f>SUMIFS('7.  Persistence Report'!BB$27:BB$500,'7.  Persistence Report'!$D$27:$D$500,$B426,'7.  Persistence Report'!$J$27:$J$500,"Current year savings",'7.  Persistence Report'!$H$27:$H$500,"2017")</f>
        <v>0</v>
      </c>
      <c r="J426" s="295">
        <f>SUMIFS('7.  Persistence Report'!BC$27:BC$500,'7.  Persistence Report'!$D$27:$D$500,$B426,'7.  Persistence Report'!$J$27:$J$500,"Current year savings",'7.  Persistence Report'!$H$27:$H$500,"2017")</f>
        <v>0</v>
      </c>
      <c r="K426" s="295">
        <f>SUMIFS('7.  Persistence Report'!BD$27:BD$500,'7.  Persistence Report'!$D$27:$D$500,$B426,'7.  Persistence Report'!$J$27:$J$500,"Current year savings",'7.  Persistence Report'!$H$27:$H$500,"2017")</f>
        <v>0</v>
      </c>
      <c r="L426" s="295">
        <f>SUMIFS('7.  Persistence Report'!BE$27:BE$500,'7.  Persistence Report'!$D$27:$D$500,$B426,'7.  Persistence Report'!$J$27:$J$500,"Current year savings",'7.  Persistence Report'!$H$27:$H$500,"2017")</f>
        <v>0</v>
      </c>
      <c r="M426" s="295">
        <f>SUMIFS('7.  Persistence Report'!BF$27:BF$500,'7.  Persistence Report'!$D$27:$D$500,$B426,'7.  Persistence Report'!$J$27:$J$500,"Current year savings",'7.  Persistence Report'!$H$27:$H$500,"2017")</f>
        <v>0</v>
      </c>
      <c r="N426" s="295">
        <v>12</v>
      </c>
      <c r="O426" s="295">
        <f>SUMIFS('7.  Persistence Report'!R$27:R$500,'7.  Persistence Report'!$D$27:$D$500,$B426,'7.  Persistence Report'!$J$27:$J$500,"Current year savings",'7.  Persistence Report'!$H$27:$H$500,"2017")</f>
        <v>0</v>
      </c>
      <c r="P426" s="295">
        <f>SUMIFS('7.  Persistence Report'!S$27:S$500,'7.  Persistence Report'!$D$27:$D$500,$B426,'7.  Persistence Report'!$J$27:$J$500,"Current year savings",'7.  Persistence Report'!$H$27:$H$500,"2017")</f>
        <v>0</v>
      </c>
      <c r="Q426" s="295">
        <f>SUMIFS('7.  Persistence Report'!T$27:T$500,'7.  Persistence Report'!$D$27:$D$500,$B426,'7.  Persistence Report'!$J$27:$J$500,"Current year savings",'7.  Persistence Report'!$H$27:$H$500,"2017")</f>
        <v>0</v>
      </c>
      <c r="R426" s="295">
        <f>SUMIFS('7.  Persistence Report'!U$27:U$500,'7.  Persistence Report'!$D$27:$D$500,$B426,'7.  Persistence Report'!$J$27:$J$500,"Current year savings",'7.  Persistence Report'!$H$27:$H$500,"2017")</f>
        <v>0</v>
      </c>
      <c r="S426" s="295">
        <f>SUMIFS('7.  Persistence Report'!V$27:V$500,'7.  Persistence Report'!$D$27:$D$500,$B426,'7.  Persistence Report'!$J$27:$J$500,"Current year savings",'7.  Persistence Report'!$H$27:$H$500,"2017")</f>
        <v>0</v>
      </c>
      <c r="T426" s="295">
        <f>SUMIFS('7.  Persistence Report'!W$27:W$500,'7.  Persistence Report'!$D$27:$D$500,$B426,'7.  Persistence Report'!$J$27:$J$500,"Current year savings",'7.  Persistence Report'!$H$27:$H$500,"2017")</f>
        <v>0</v>
      </c>
      <c r="U426" s="295">
        <f>SUMIFS('7.  Persistence Report'!X$27:X$500,'7.  Persistence Report'!$D$27:$D$500,$B426,'7.  Persistence Report'!$J$27:$J$500,"Current year savings",'7.  Persistence Report'!$H$27:$H$500,"2017")</f>
        <v>0</v>
      </c>
      <c r="V426" s="295">
        <f>SUMIFS('7.  Persistence Report'!Y$27:Y$500,'7.  Persistence Report'!$D$27:$D$500,$B426,'7.  Persistence Report'!$J$27:$J$500,"Current year savings",'7.  Persistence Report'!$H$27:$H$500,"2017")</f>
        <v>0</v>
      </c>
      <c r="W426" s="295">
        <f>SUMIFS('7.  Persistence Report'!Z$27:Z$500,'7.  Persistence Report'!$D$27:$D$500,$B426,'7.  Persistence Report'!$J$27:$J$500,"Current year savings",'7.  Persistence Report'!$H$27:$H$500,"2017")</f>
        <v>0</v>
      </c>
      <c r="X426" s="295">
        <f>SUMIFS('7.  Persistence Report'!AA$27:AA$500,'7.  Persistence Report'!$D$27:$D$500,$B426,'7.  Persistence Report'!$J$27:$J$500,"Current year savings",'7.  Persistence Report'!$H$27:$H$500,"2017")</f>
        <v>0</v>
      </c>
      <c r="Y426" s="415"/>
      <c r="Z426" s="410"/>
      <c r="AA426" s="410"/>
      <c r="AB426" s="410"/>
      <c r="AC426" s="410"/>
      <c r="AD426" s="410"/>
      <c r="AE426" s="410"/>
      <c r="AF426" s="415"/>
      <c r="AG426" s="415"/>
      <c r="AH426" s="415"/>
      <c r="AI426" s="415"/>
      <c r="AJ426" s="415"/>
      <c r="AK426" s="415"/>
      <c r="AL426" s="415"/>
      <c r="AM426" s="296">
        <f>SUM(Y426:AL426)</f>
        <v>0</v>
      </c>
    </row>
    <row r="427" spans="1:39" ht="15.5" outlineLevel="1">
      <c r="A427" s="532"/>
      <c r="B427" s="431" t="s">
        <v>308</v>
      </c>
      <c r="C427" s="291" t="s">
        <v>163</v>
      </c>
      <c r="D427" s="295">
        <f>SUMIFS('7.  Persistence Report'!AW$27:AW$500,'7.  Persistence Report'!$D$27:$D$500,$B426,'7.  Persistence Report'!$J$27:$J$500,"Adjustment",'7.  Persistence Report'!$H$27:$H$500,"2017")</f>
        <v>0</v>
      </c>
      <c r="E427" s="295">
        <f>SUMIFS('7.  Persistence Report'!AX$27:AX$500,'7.  Persistence Report'!$D$27:$D$500,$B426,'7.  Persistence Report'!$J$27:$J$500,"Adjustment",'7.  Persistence Report'!$H$27:$H$500,"2017")</f>
        <v>0</v>
      </c>
      <c r="F427" s="295">
        <f>SUMIFS('7.  Persistence Report'!AY$27:AY$500,'7.  Persistence Report'!$D$27:$D$500,$B426,'7.  Persistence Report'!$J$27:$J$500,"Adjustment",'7.  Persistence Report'!$H$27:$H$500,"2017")</f>
        <v>0</v>
      </c>
      <c r="G427" s="295">
        <f>SUMIFS('7.  Persistence Report'!AZ$27:AZ$500,'7.  Persistence Report'!$D$27:$D$500,$B426,'7.  Persistence Report'!$J$27:$J$500,"Adjustment",'7.  Persistence Report'!$H$27:$H$500,"2017")</f>
        <v>0</v>
      </c>
      <c r="H427" s="295">
        <f>SUMIFS('7.  Persistence Report'!BA$27:BA$500,'7.  Persistence Report'!$D$27:$D$500,$B426,'7.  Persistence Report'!$J$27:$J$500,"Adjustment",'7.  Persistence Report'!$H$27:$H$500,"2017")</f>
        <v>0</v>
      </c>
      <c r="I427" s="295">
        <f>SUMIFS('7.  Persistence Report'!BB$27:BB$500,'7.  Persistence Report'!$D$27:$D$500,$B426,'7.  Persistence Report'!$J$27:$J$500,"Adjustment",'7.  Persistence Report'!$H$27:$H$500,"2017")</f>
        <v>0</v>
      </c>
      <c r="J427" s="295">
        <f>SUMIFS('7.  Persistence Report'!BC$27:BC$500,'7.  Persistence Report'!$D$27:$D$500,$B426,'7.  Persistence Report'!$J$27:$J$500,"Adjustment",'7.  Persistence Report'!$H$27:$H$500,"2017")</f>
        <v>0</v>
      </c>
      <c r="K427" s="295">
        <f>SUMIFS('7.  Persistence Report'!BD$27:BD$500,'7.  Persistence Report'!$D$27:$D$500,$B426,'7.  Persistence Report'!$J$27:$J$500,"Adjustment",'7.  Persistence Report'!$H$27:$H$500,"2017")</f>
        <v>0</v>
      </c>
      <c r="L427" s="295">
        <f>SUMIFS('7.  Persistence Report'!BE$27:BE$500,'7.  Persistence Report'!$D$27:$D$500,$B426,'7.  Persistence Report'!$J$27:$J$500,"Adjustment",'7.  Persistence Report'!$H$27:$H$500,"2017")</f>
        <v>0</v>
      </c>
      <c r="M427" s="295">
        <f>SUMIFS('7.  Persistence Report'!BF$27:BF$500,'7.  Persistence Report'!$D$27:$D$500,$B426,'7.  Persistence Report'!$J$27:$J$500,"Adjustment",'7.  Persistence Report'!$H$27:$H$500,"2017")</f>
        <v>0</v>
      </c>
      <c r="N427" s="295">
        <f>N426</f>
        <v>12</v>
      </c>
      <c r="O427" s="295">
        <f>SUMIFS('7.  Persistence Report'!R$27:R$500,'7.  Persistence Report'!$D$27:$D$500,$B426,'7.  Persistence Report'!$J$27:$J$500,"Adjustment",'7.  Persistence Report'!$H$27:$H$500,"2017")</f>
        <v>0</v>
      </c>
      <c r="P427" s="295">
        <f>SUMIFS('7.  Persistence Report'!S$27:S$500,'7.  Persistence Report'!$D$27:$D$500,$B426,'7.  Persistence Report'!$J$27:$J$500,"Adjustment",'7.  Persistence Report'!$H$27:$H$500,"2017")</f>
        <v>0</v>
      </c>
      <c r="Q427" s="295">
        <f>SUMIFS('7.  Persistence Report'!T$27:T$500,'7.  Persistence Report'!$D$27:$D$500,$B426,'7.  Persistence Report'!$J$27:$J$500,"Adjustment",'7.  Persistence Report'!$H$27:$H$500,"2017")</f>
        <v>0</v>
      </c>
      <c r="R427" s="295">
        <f>SUMIFS('7.  Persistence Report'!U$27:U$500,'7.  Persistence Report'!$D$27:$D$500,$B426,'7.  Persistence Report'!$J$27:$J$500,"Adjustment",'7.  Persistence Report'!$H$27:$H$500,"2017")</f>
        <v>0</v>
      </c>
      <c r="S427" s="295">
        <f>SUMIFS('7.  Persistence Report'!V$27:V$500,'7.  Persistence Report'!$D$27:$D$500,$B426,'7.  Persistence Report'!$J$27:$J$500,"Adjustment",'7.  Persistence Report'!$H$27:$H$500,"2017")</f>
        <v>0</v>
      </c>
      <c r="T427" s="295">
        <f>SUMIFS('7.  Persistence Report'!W$27:W$500,'7.  Persistence Report'!$D$27:$D$500,$B426,'7.  Persistence Report'!$J$27:$J$500,"Adjustment",'7.  Persistence Report'!$H$27:$H$500,"2017")</f>
        <v>0</v>
      </c>
      <c r="U427" s="295">
        <f>SUMIFS('7.  Persistence Report'!X$27:X$500,'7.  Persistence Report'!$D$27:$D$500,$B426,'7.  Persistence Report'!$J$27:$J$500,"Adjustment",'7.  Persistence Report'!$H$27:$H$500,"2017")</f>
        <v>0</v>
      </c>
      <c r="V427" s="295">
        <f>SUMIFS('7.  Persistence Report'!Y$27:Y$500,'7.  Persistence Report'!$D$27:$D$500,$B426,'7.  Persistence Report'!$J$27:$J$500,"Adjustment",'7.  Persistence Report'!$H$27:$H$500,"2017")</f>
        <v>0</v>
      </c>
      <c r="W427" s="295">
        <f>SUMIFS('7.  Persistence Report'!Z$27:Z$500,'7.  Persistence Report'!$D$27:$D$500,$B426,'7.  Persistence Report'!$J$27:$J$500,"Adjustment",'7.  Persistence Report'!$H$27:$H$500,"2017")</f>
        <v>0</v>
      </c>
      <c r="X427" s="295">
        <f>SUMIFS('7.  Persistence Report'!AA$27:AA$500,'7.  Persistence Report'!$D$27:$D$500,$B426,'7.  Persistence Report'!$J$27:$J$500,"Adjustment",'7.  Persistence Report'!$H$27:$H$500,"2017")</f>
        <v>0</v>
      </c>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1" outlineLevel="1">
      <c r="A429" s="532">
        <v>9</v>
      </c>
      <c r="B429" s="428" t="s">
        <v>102</v>
      </c>
      <c r="C429" s="291" t="s">
        <v>25</v>
      </c>
      <c r="D429" s="295">
        <f>SUMIFS('7.  Persistence Report'!AW$27:AW$500,'7.  Persistence Report'!$D$27:$D$500,$B429,'7.  Persistence Report'!$J$27:$J$500,"Current year savings",'7.  Persistence Report'!$H$27:$H$500,"2017")</f>
        <v>0</v>
      </c>
      <c r="E429" s="295">
        <f>SUMIFS('7.  Persistence Report'!AX$27:AX$500,'7.  Persistence Report'!$D$27:$D$500,$B429,'7.  Persistence Report'!$J$27:$J$500,"Current year savings",'7.  Persistence Report'!$H$27:$H$500,"2017")</f>
        <v>0</v>
      </c>
      <c r="F429" s="295">
        <f>SUMIFS('7.  Persistence Report'!AY$27:AY$500,'7.  Persistence Report'!$D$27:$D$500,$B429,'7.  Persistence Report'!$J$27:$J$500,"Current year savings",'7.  Persistence Report'!$H$27:$H$500,"2017")</f>
        <v>0</v>
      </c>
      <c r="G429" s="295">
        <f>SUMIFS('7.  Persistence Report'!AZ$27:AZ$500,'7.  Persistence Report'!$D$27:$D$500,$B429,'7.  Persistence Report'!$J$27:$J$500,"Current year savings",'7.  Persistence Report'!$H$27:$H$500,"2017")</f>
        <v>0</v>
      </c>
      <c r="H429" s="295">
        <f>SUMIFS('7.  Persistence Report'!BA$27:BA$500,'7.  Persistence Report'!$D$27:$D$500,$B429,'7.  Persistence Report'!$J$27:$J$500,"Current year savings",'7.  Persistence Report'!$H$27:$H$500,"2017")</f>
        <v>0</v>
      </c>
      <c r="I429" s="295">
        <f>SUMIFS('7.  Persistence Report'!BB$27:BB$500,'7.  Persistence Report'!$D$27:$D$500,$B429,'7.  Persistence Report'!$J$27:$J$500,"Current year savings",'7.  Persistence Report'!$H$27:$H$500,"2017")</f>
        <v>0</v>
      </c>
      <c r="J429" s="295">
        <f>SUMIFS('7.  Persistence Report'!BC$27:BC$500,'7.  Persistence Report'!$D$27:$D$500,$B429,'7.  Persistence Report'!$J$27:$J$500,"Current year savings",'7.  Persistence Report'!$H$27:$H$500,"2017")</f>
        <v>0</v>
      </c>
      <c r="K429" s="295">
        <f>SUMIFS('7.  Persistence Report'!BD$27:BD$500,'7.  Persistence Report'!$D$27:$D$500,$B429,'7.  Persistence Report'!$J$27:$J$500,"Current year savings",'7.  Persistence Report'!$H$27:$H$500,"2017")</f>
        <v>0</v>
      </c>
      <c r="L429" s="295">
        <f>SUMIFS('7.  Persistence Report'!BE$27:BE$500,'7.  Persistence Report'!$D$27:$D$500,$B429,'7.  Persistence Report'!$J$27:$J$500,"Current year savings",'7.  Persistence Report'!$H$27:$H$500,"2017")</f>
        <v>0</v>
      </c>
      <c r="M429" s="295">
        <f>SUMIFS('7.  Persistence Report'!BF$27:BF$500,'7.  Persistence Report'!$D$27:$D$500,$B429,'7.  Persistence Report'!$J$27:$J$500,"Current year savings",'7.  Persistence Report'!$H$27:$H$500,"2017")</f>
        <v>0</v>
      </c>
      <c r="N429" s="295">
        <v>12</v>
      </c>
      <c r="O429" s="295">
        <f>SUMIFS('7.  Persistence Report'!R$27:R$500,'7.  Persistence Report'!$D$27:$D$500,$B429,'7.  Persistence Report'!$J$27:$J$500,"Current year savings",'7.  Persistence Report'!$H$27:$H$500,"2017")</f>
        <v>0</v>
      </c>
      <c r="P429" s="295">
        <f>SUMIFS('7.  Persistence Report'!S$27:S$500,'7.  Persistence Report'!$D$27:$D$500,$B429,'7.  Persistence Report'!$J$27:$J$500,"Current year savings",'7.  Persistence Report'!$H$27:$H$500,"2017")</f>
        <v>0</v>
      </c>
      <c r="Q429" s="295">
        <f>SUMIFS('7.  Persistence Report'!T$27:T$500,'7.  Persistence Report'!$D$27:$D$500,$B429,'7.  Persistence Report'!$J$27:$J$500,"Current year savings",'7.  Persistence Report'!$H$27:$H$500,"2017")</f>
        <v>0</v>
      </c>
      <c r="R429" s="295">
        <f>SUMIFS('7.  Persistence Report'!U$27:U$500,'7.  Persistence Report'!$D$27:$D$500,$B429,'7.  Persistence Report'!$J$27:$J$500,"Current year savings",'7.  Persistence Report'!$H$27:$H$500,"2017")</f>
        <v>0</v>
      </c>
      <c r="S429" s="295">
        <f>SUMIFS('7.  Persistence Report'!V$27:V$500,'7.  Persistence Report'!$D$27:$D$500,$B429,'7.  Persistence Report'!$J$27:$J$500,"Current year savings",'7.  Persistence Report'!$H$27:$H$500,"2017")</f>
        <v>0</v>
      </c>
      <c r="T429" s="295">
        <f>SUMIFS('7.  Persistence Report'!W$27:W$500,'7.  Persistence Report'!$D$27:$D$500,$B429,'7.  Persistence Report'!$J$27:$J$500,"Current year savings",'7.  Persistence Report'!$H$27:$H$500,"2017")</f>
        <v>0</v>
      </c>
      <c r="U429" s="295">
        <f>SUMIFS('7.  Persistence Report'!X$27:X$500,'7.  Persistence Report'!$D$27:$D$500,$B429,'7.  Persistence Report'!$J$27:$J$500,"Current year savings",'7.  Persistence Report'!$H$27:$H$500,"2017")</f>
        <v>0</v>
      </c>
      <c r="V429" s="295">
        <f>SUMIFS('7.  Persistence Report'!Y$27:Y$500,'7.  Persistence Report'!$D$27:$D$500,$B429,'7.  Persistence Report'!$J$27:$J$500,"Current year savings",'7.  Persistence Report'!$H$27:$H$500,"2017")</f>
        <v>0</v>
      </c>
      <c r="W429" s="295">
        <f>SUMIFS('7.  Persistence Report'!Z$27:Z$500,'7.  Persistence Report'!$D$27:$D$500,$B429,'7.  Persistence Report'!$J$27:$J$500,"Current year savings",'7.  Persistence Report'!$H$27:$H$500,"2017")</f>
        <v>0</v>
      </c>
      <c r="X429" s="295">
        <f>SUMIFS('7.  Persistence Report'!AA$27:AA$500,'7.  Persistence Report'!$D$27:$D$500,$B429,'7.  Persistence Report'!$J$27:$J$500,"Current year savings",'7.  Persistence Report'!$H$27:$H$500,"2017")</f>
        <v>0</v>
      </c>
      <c r="Y429" s="415"/>
      <c r="Z429" s="410"/>
      <c r="AA429" s="410"/>
      <c r="AB429" s="410"/>
      <c r="AC429" s="410"/>
      <c r="AD429" s="410"/>
      <c r="AE429" s="410"/>
      <c r="AF429" s="415"/>
      <c r="AG429" s="415"/>
      <c r="AH429" s="415"/>
      <c r="AI429" s="415"/>
      <c r="AJ429" s="415"/>
      <c r="AK429" s="415"/>
      <c r="AL429" s="415"/>
      <c r="AM429" s="296">
        <f>SUM(Y429:AL429)</f>
        <v>0</v>
      </c>
    </row>
    <row r="430" spans="1:39" ht="15.5" outlineLevel="1">
      <c r="A430" s="532"/>
      <c r="B430" s="431" t="s">
        <v>308</v>
      </c>
      <c r="C430" s="291" t="s">
        <v>163</v>
      </c>
      <c r="D430" s="295">
        <f>SUMIFS('7.  Persistence Report'!AW$27:AW$500,'7.  Persistence Report'!$D$27:$D$500,$B429,'7.  Persistence Report'!$J$27:$J$500,"Adjustment",'7.  Persistence Report'!$H$27:$H$500,"2017")</f>
        <v>0</v>
      </c>
      <c r="E430" s="295">
        <f>SUMIFS('7.  Persistence Report'!AX$27:AX$500,'7.  Persistence Report'!$D$27:$D$500,$B429,'7.  Persistence Report'!$J$27:$J$500,"Adjustment",'7.  Persistence Report'!$H$27:$H$500,"2017")</f>
        <v>0</v>
      </c>
      <c r="F430" s="295">
        <f>SUMIFS('7.  Persistence Report'!AY$27:AY$500,'7.  Persistence Report'!$D$27:$D$500,$B429,'7.  Persistence Report'!$J$27:$J$500,"Adjustment",'7.  Persistence Report'!$H$27:$H$500,"2017")</f>
        <v>0</v>
      </c>
      <c r="G430" s="295">
        <f>SUMIFS('7.  Persistence Report'!AZ$27:AZ$500,'7.  Persistence Report'!$D$27:$D$500,$B429,'7.  Persistence Report'!$J$27:$J$500,"Adjustment",'7.  Persistence Report'!$H$27:$H$500,"2017")</f>
        <v>0</v>
      </c>
      <c r="H430" s="295">
        <f>SUMIFS('7.  Persistence Report'!BA$27:BA$500,'7.  Persistence Report'!$D$27:$D$500,$B429,'7.  Persistence Report'!$J$27:$J$500,"Adjustment",'7.  Persistence Report'!$H$27:$H$500,"2017")</f>
        <v>0</v>
      </c>
      <c r="I430" s="295">
        <f>SUMIFS('7.  Persistence Report'!BB$27:BB$500,'7.  Persistence Report'!$D$27:$D$500,$B429,'7.  Persistence Report'!$J$27:$J$500,"Adjustment",'7.  Persistence Report'!$H$27:$H$500,"2017")</f>
        <v>0</v>
      </c>
      <c r="J430" s="295">
        <f>SUMIFS('7.  Persistence Report'!BC$27:BC$500,'7.  Persistence Report'!$D$27:$D$500,$B429,'7.  Persistence Report'!$J$27:$J$500,"Adjustment",'7.  Persistence Report'!$H$27:$H$500,"2017")</f>
        <v>0</v>
      </c>
      <c r="K430" s="295">
        <f>SUMIFS('7.  Persistence Report'!BD$27:BD$500,'7.  Persistence Report'!$D$27:$D$500,$B429,'7.  Persistence Report'!$J$27:$J$500,"Adjustment",'7.  Persistence Report'!$H$27:$H$500,"2017")</f>
        <v>0</v>
      </c>
      <c r="L430" s="295">
        <f>SUMIFS('7.  Persistence Report'!BE$27:BE$500,'7.  Persistence Report'!$D$27:$D$500,$B429,'7.  Persistence Report'!$J$27:$J$500,"Adjustment",'7.  Persistence Report'!$H$27:$H$500,"2017")</f>
        <v>0</v>
      </c>
      <c r="M430" s="295">
        <f>SUMIFS('7.  Persistence Report'!BF$27:BF$500,'7.  Persistence Report'!$D$27:$D$500,$B429,'7.  Persistence Report'!$J$27:$J$500,"Adjustment",'7.  Persistence Report'!$H$27:$H$500,"2017")</f>
        <v>0</v>
      </c>
      <c r="N430" s="295">
        <f>N429</f>
        <v>12</v>
      </c>
      <c r="O430" s="295">
        <f>SUMIFS('7.  Persistence Report'!R$27:R$500,'7.  Persistence Report'!$D$27:$D$500,$B429,'7.  Persistence Report'!$J$27:$J$500,"Adjustment",'7.  Persistence Report'!$H$27:$H$500,"2017")</f>
        <v>0</v>
      </c>
      <c r="P430" s="295">
        <f>SUMIFS('7.  Persistence Report'!S$27:S$500,'7.  Persistence Report'!$D$27:$D$500,$B429,'7.  Persistence Report'!$J$27:$J$500,"Adjustment",'7.  Persistence Report'!$H$27:$H$500,"2017")</f>
        <v>0</v>
      </c>
      <c r="Q430" s="295">
        <f>SUMIFS('7.  Persistence Report'!T$27:T$500,'7.  Persistence Report'!$D$27:$D$500,$B429,'7.  Persistence Report'!$J$27:$J$500,"Adjustment",'7.  Persistence Report'!$H$27:$H$500,"2017")</f>
        <v>0</v>
      </c>
      <c r="R430" s="295">
        <f>SUMIFS('7.  Persistence Report'!U$27:U$500,'7.  Persistence Report'!$D$27:$D$500,$B429,'7.  Persistence Report'!$J$27:$J$500,"Adjustment",'7.  Persistence Report'!$H$27:$H$500,"2017")</f>
        <v>0</v>
      </c>
      <c r="S430" s="295">
        <f>SUMIFS('7.  Persistence Report'!V$27:V$500,'7.  Persistence Report'!$D$27:$D$500,$B429,'7.  Persistence Report'!$J$27:$J$500,"Adjustment",'7.  Persistence Report'!$H$27:$H$500,"2017")</f>
        <v>0</v>
      </c>
      <c r="T430" s="295">
        <f>SUMIFS('7.  Persistence Report'!W$27:W$500,'7.  Persistence Report'!$D$27:$D$500,$B429,'7.  Persistence Report'!$J$27:$J$500,"Adjustment",'7.  Persistence Report'!$H$27:$H$500,"2017")</f>
        <v>0</v>
      </c>
      <c r="U430" s="295">
        <f>SUMIFS('7.  Persistence Report'!X$27:X$500,'7.  Persistence Report'!$D$27:$D$500,$B429,'7.  Persistence Report'!$J$27:$J$500,"Adjustment",'7.  Persistence Report'!$H$27:$H$500,"2017")</f>
        <v>0</v>
      </c>
      <c r="V430" s="295">
        <f>SUMIFS('7.  Persistence Report'!Y$27:Y$500,'7.  Persistence Report'!$D$27:$D$500,$B429,'7.  Persistence Report'!$J$27:$J$500,"Adjustment",'7.  Persistence Report'!$H$27:$H$500,"2017")</f>
        <v>0</v>
      </c>
      <c r="W430" s="295">
        <f>SUMIFS('7.  Persistence Report'!Z$27:Z$500,'7.  Persistence Report'!$D$27:$D$500,$B429,'7.  Persistence Report'!$J$27:$J$500,"Adjustment",'7.  Persistence Report'!$H$27:$H$500,"2017")</f>
        <v>0</v>
      </c>
      <c r="X430" s="295">
        <f>SUMIFS('7.  Persistence Report'!AA$27:AA$500,'7.  Persistence Report'!$D$27:$D$500,$B429,'7.  Persistence Report'!$J$27:$J$500,"Adjustment",'7.  Persistence Report'!$H$27:$H$500,"2017")</f>
        <v>0</v>
      </c>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1" outlineLevel="1">
      <c r="A432" s="532">
        <v>10</v>
      </c>
      <c r="B432" s="428" t="s">
        <v>103</v>
      </c>
      <c r="C432" s="291" t="s">
        <v>25</v>
      </c>
      <c r="D432" s="295">
        <f>SUMIFS('7.  Persistence Report'!AW$27:AW$500,'7.  Persistence Report'!$D$27:$D$500,$B432,'7.  Persistence Report'!$J$27:$J$500,"Current year savings",'7.  Persistence Report'!$H$27:$H$500,"2017")</f>
        <v>0</v>
      </c>
      <c r="E432" s="295">
        <f>SUMIFS('7.  Persistence Report'!AX$27:AX$500,'7.  Persistence Report'!$D$27:$D$500,$B432,'7.  Persistence Report'!$J$27:$J$500,"Current year savings",'7.  Persistence Report'!$H$27:$H$500,"2017")</f>
        <v>0</v>
      </c>
      <c r="F432" s="295">
        <f>SUMIFS('7.  Persistence Report'!AY$27:AY$500,'7.  Persistence Report'!$D$27:$D$500,$B432,'7.  Persistence Report'!$J$27:$J$500,"Current year savings",'7.  Persistence Report'!$H$27:$H$500,"2017")</f>
        <v>0</v>
      </c>
      <c r="G432" s="295">
        <f>SUMIFS('7.  Persistence Report'!AZ$27:AZ$500,'7.  Persistence Report'!$D$27:$D$500,$B432,'7.  Persistence Report'!$J$27:$J$500,"Current year savings",'7.  Persistence Report'!$H$27:$H$500,"2017")</f>
        <v>0</v>
      </c>
      <c r="H432" s="295">
        <f>SUMIFS('7.  Persistence Report'!BA$27:BA$500,'7.  Persistence Report'!$D$27:$D$500,$B432,'7.  Persistence Report'!$J$27:$J$500,"Current year savings",'7.  Persistence Report'!$H$27:$H$500,"2017")</f>
        <v>0</v>
      </c>
      <c r="I432" s="295">
        <f>SUMIFS('7.  Persistence Report'!BB$27:BB$500,'7.  Persistence Report'!$D$27:$D$500,$B432,'7.  Persistence Report'!$J$27:$J$500,"Current year savings",'7.  Persistence Report'!$H$27:$H$500,"2017")</f>
        <v>0</v>
      </c>
      <c r="J432" s="295">
        <f>SUMIFS('7.  Persistence Report'!BC$27:BC$500,'7.  Persistence Report'!$D$27:$D$500,$B432,'7.  Persistence Report'!$J$27:$J$500,"Current year savings",'7.  Persistence Report'!$H$27:$H$500,"2017")</f>
        <v>0</v>
      </c>
      <c r="K432" s="295">
        <f>SUMIFS('7.  Persistence Report'!BD$27:BD$500,'7.  Persistence Report'!$D$27:$D$500,$B432,'7.  Persistence Report'!$J$27:$J$500,"Current year savings",'7.  Persistence Report'!$H$27:$H$500,"2017")</f>
        <v>0</v>
      </c>
      <c r="L432" s="295">
        <f>SUMIFS('7.  Persistence Report'!BE$27:BE$500,'7.  Persistence Report'!$D$27:$D$500,$B432,'7.  Persistence Report'!$J$27:$J$500,"Current year savings",'7.  Persistence Report'!$H$27:$H$500,"2017")</f>
        <v>0</v>
      </c>
      <c r="M432" s="295">
        <f>SUMIFS('7.  Persistence Report'!BF$27:BF$500,'7.  Persistence Report'!$D$27:$D$500,$B432,'7.  Persistence Report'!$J$27:$J$500,"Current year savings",'7.  Persistence Report'!$H$27:$H$500,"2017")</f>
        <v>0</v>
      </c>
      <c r="N432" s="295">
        <v>3</v>
      </c>
      <c r="O432" s="295">
        <f>SUMIFS('7.  Persistence Report'!R$27:R$500,'7.  Persistence Report'!$D$27:$D$500,$B432,'7.  Persistence Report'!$J$27:$J$500,"Current year savings",'7.  Persistence Report'!$H$27:$H$500,"2017")</f>
        <v>0</v>
      </c>
      <c r="P432" s="295">
        <f>SUMIFS('7.  Persistence Report'!S$27:S$500,'7.  Persistence Report'!$D$27:$D$500,$B432,'7.  Persistence Report'!$J$27:$J$500,"Current year savings",'7.  Persistence Report'!$H$27:$H$500,"2017")</f>
        <v>0</v>
      </c>
      <c r="Q432" s="295">
        <f>SUMIFS('7.  Persistence Report'!T$27:T$500,'7.  Persistence Report'!$D$27:$D$500,$B432,'7.  Persistence Report'!$J$27:$J$500,"Current year savings",'7.  Persistence Report'!$H$27:$H$500,"2017")</f>
        <v>0</v>
      </c>
      <c r="R432" s="295">
        <f>SUMIFS('7.  Persistence Report'!U$27:U$500,'7.  Persistence Report'!$D$27:$D$500,$B432,'7.  Persistence Report'!$J$27:$J$500,"Current year savings",'7.  Persistence Report'!$H$27:$H$500,"2017")</f>
        <v>0</v>
      </c>
      <c r="S432" s="295">
        <f>SUMIFS('7.  Persistence Report'!V$27:V$500,'7.  Persistence Report'!$D$27:$D$500,$B432,'7.  Persistence Report'!$J$27:$J$500,"Current year savings",'7.  Persistence Report'!$H$27:$H$500,"2017")</f>
        <v>0</v>
      </c>
      <c r="T432" s="295">
        <f>SUMIFS('7.  Persistence Report'!W$27:W$500,'7.  Persistence Report'!$D$27:$D$500,$B432,'7.  Persistence Report'!$J$27:$J$500,"Current year savings",'7.  Persistence Report'!$H$27:$H$500,"2017")</f>
        <v>0</v>
      </c>
      <c r="U432" s="295">
        <f>SUMIFS('7.  Persistence Report'!X$27:X$500,'7.  Persistence Report'!$D$27:$D$500,$B432,'7.  Persistence Report'!$J$27:$J$500,"Current year savings",'7.  Persistence Report'!$H$27:$H$500,"2017")</f>
        <v>0</v>
      </c>
      <c r="V432" s="295">
        <f>SUMIFS('7.  Persistence Report'!Y$27:Y$500,'7.  Persistence Report'!$D$27:$D$500,$B432,'7.  Persistence Report'!$J$27:$J$500,"Current year savings",'7.  Persistence Report'!$H$27:$H$500,"2017")</f>
        <v>0</v>
      </c>
      <c r="W432" s="295">
        <f>SUMIFS('7.  Persistence Report'!Z$27:Z$500,'7.  Persistence Report'!$D$27:$D$500,$B432,'7.  Persistence Report'!$J$27:$J$500,"Current year savings",'7.  Persistence Report'!$H$27:$H$500,"2017")</f>
        <v>0</v>
      </c>
      <c r="X432" s="295">
        <f>SUMIFS('7.  Persistence Report'!AA$27:AA$500,'7.  Persistence Report'!$D$27:$D$500,$B432,'7.  Persistence Report'!$J$27:$J$500,"Current year savings",'7.  Persistence Report'!$H$27:$H$500,"2017")</f>
        <v>0</v>
      </c>
      <c r="Y432" s="415"/>
      <c r="Z432" s="410"/>
      <c r="AA432" s="410"/>
      <c r="AB432" s="410"/>
      <c r="AC432" s="410"/>
      <c r="AD432" s="410"/>
      <c r="AE432" s="410"/>
      <c r="AF432" s="415"/>
      <c r="AG432" s="415"/>
      <c r="AH432" s="415"/>
      <c r="AI432" s="415"/>
      <c r="AJ432" s="415"/>
      <c r="AK432" s="415"/>
      <c r="AL432" s="415"/>
      <c r="AM432" s="296">
        <f>SUM(Y432:AL432)</f>
        <v>0</v>
      </c>
    </row>
    <row r="433" spans="1:40" ht="15.5" outlineLevel="1">
      <c r="A433" s="532"/>
      <c r="B433" s="431" t="s">
        <v>308</v>
      </c>
      <c r="C433" s="291" t="s">
        <v>163</v>
      </c>
      <c r="D433" s="295">
        <f>SUMIFS('7.  Persistence Report'!AW$27:AW$500,'7.  Persistence Report'!$D$27:$D$500,$B432,'7.  Persistence Report'!$J$27:$J$500,"Adjustment",'7.  Persistence Report'!$H$27:$H$500,"2017")</f>
        <v>0</v>
      </c>
      <c r="E433" s="295">
        <f>SUMIFS('7.  Persistence Report'!AX$27:AX$500,'7.  Persistence Report'!$D$27:$D$500,$B432,'7.  Persistence Report'!$J$27:$J$500,"Adjustment",'7.  Persistence Report'!$H$27:$H$500,"2017")</f>
        <v>0</v>
      </c>
      <c r="F433" s="295">
        <f>SUMIFS('7.  Persistence Report'!AY$27:AY$500,'7.  Persistence Report'!$D$27:$D$500,$B432,'7.  Persistence Report'!$J$27:$J$500,"Adjustment",'7.  Persistence Report'!$H$27:$H$500,"2017")</f>
        <v>0</v>
      </c>
      <c r="G433" s="295">
        <f>SUMIFS('7.  Persistence Report'!AZ$27:AZ$500,'7.  Persistence Report'!$D$27:$D$500,$B432,'7.  Persistence Report'!$J$27:$J$500,"Adjustment",'7.  Persistence Report'!$H$27:$H$500,"2017")</f>
        <v>0</v>
      </c>
      <c r="H433" s="295">
        <f>SUMIFS('7.  Persistence Report'!BA$27:BA$500,'7.  Persistence Report'!$D$27:$D$500,$B432,'7.  Persistence Report'!$J$27:$J$500,"Adjustment",'7.  Persistence Report'!$H$27:$H$500,"2017")</f>
        <v>0</v>
      </c>
      <c r="I433" s="295">
        <f>SUMIFS('7.  Persistence Report'!BB$27:BB$500,'7.  Persistence Report'!$D$27:$D$500,$B432,'7.  Persistence Report'!$J$27:$J$500,"Adjustment",'7.  Persistence Report'!$H$27:$H$500,"2017")</f>
        <v>0</v>
      </c>
      <c r="J433" s="295">
        <f>SUMIFS('7.  Persistence Report'!BC$27:BC$500,'7.  Persistence Report'!$D$27:$D$500,$B432,'7.  Persistence Report'!$J$27:$J$500,"Adjustment",'7.  Persistence Report'!$H$27:$H$500,"2017")</f>
        <v>0</v>
      </c>
      <c r="K433" s="295">
        <f>SUMIFS('7.  Persistence Report'!BD$27:BD$500,'7.  Persistence Report'!$D$27:$D$500,$B432,'7.  Persistence Report'!$J$27:$J$500,"Adjustment",'7.  Persistence Report'!$H$27:$H$500,"2017")</f>
        <v>0</v>
      </c>
      <c r="L433" s="295">
        <f>SUMIFS('7.  Persistence Report'!BE$27:BE$500,'7.  Persistence Report'!$D$27:$D$500,$B432,'7.  Persistence Report'!$J$27:$J$500,"Adjustment",'7.  Persistence Report'!$H$27:$H$500,"2017")</f>
        <v>0</v>
      </c>
      <c r="M433" s="295">
        <f>SUMIFS('7.  Persistence Report'!BF$27:BF$500,'7.  Persistence Report'!$D$27:$D$500,$B432,'7.  Persistence Report'!$J$27:$J$500,"Adjustment",'7.  Persistence Report'!$H$27:$H$500,"2017")</f>
        <v>0</v>
      </c>
      <c r="N433" s="295">
        <f>N432</f>
        <v>3</v>
      </c>
      <c r="O433" s="295">
        <f>SUMIFS('7.  Persistence Report'!R$27:R$500,'7.  Persistence Report'!$D$27:$D$500,$B432,'7.  Persistence Report'!$J$27:$J$500,"Adjustment",'7.  Persistence Report'!$H$27:$H$500,"2017")</f>
        <v>0</v>
      </c>
      <c r="P433" s="295">
        <f>SUMIFS('7.  Persistence Report'!S$27:S$500,'7.  Persistence Report'!$D$27:$D$500,$B432,'7.  Persistence Report'!$J$27:$J$500,"Adjustment",'7.  Persistence Report'!$H$27:$H$500,"2017")</f>
        <v>0</v>
      </c>
      <c r="Q433" s="295">
        <f>SUMIFS('7.  Persistence Report'!T$27:T$500,'7.  Persistence Report'!$D$27:$D$500,$B432,'7.  Persistence Report'!$J$27:$J$500,"Adjustment",'7.  Persistence Report'!$H$27:$H$500,"2017")</f>
        <v>0</v>
      </c>
      <c r="R433" s="295">
        <f>SUMIFS('7.  Persistence Report'!U$27:U$500,'7.  Persistence Report'!$D$27:$D$500,$B432,'7.  Persistence Report'!$J$27:$J$500,"Adjustment",'7.  Persistence Report'!$H$27:$H$500,"2017")</f>
        <v>0</v>
      </c>
      <c r="S433" s="295">
        <f>SUMIFS('7.  Persistence Report'!V$27:V$500,'7.  Persistence Report'!$D$27:$D$500,$B432,'7.  Persistence Report'!$J$27:$J$500,"Adjustment",'7.  Persistence Report'!$H$27:$H$500,"2017")</f>
        <v>0</v>
      </c>
      <c r="T433" s="295">
        <f>SUMIFS('7.  Persistence Report'!W$27:W$500,'7.  Persistence Report'!$D$27:$D$500,$B432,'7.  Persistence Report'!$J$27:$J$500,"Adjustment",'7.  Persistence Report'!$H$27:$H$500,"2017")</f>
        <v>0</v>
      </c>
      <c r="U433" s="295">
        <f>SUMIFS('7.  Persistence Report'!X$27:X$500,'7.  Persistence Report'!$D$27:$D$500,$B432,'7.  Persistence Report'!$J$27:$J$500,"Adjustment",'7.  Persistence Report'!$H$27:$H$500,"2017")</f>
        <v>0</v>
      </c>
      <c r="V433" s="295">
        <f>SUMIFS('7.  Persistence Report'!Y$27:Y$500,'7.  Persistence Report'!$D$27:$D$500,$B432,'7.  Persistence Report'!$J$27:$J$500,"Adjustment",'7.  Persistence Report'!$H$27:$H$500,"2017")</f>
        <v>0</v>
      </c>
      <c r="W433" s="295">
        <f>SUMIFS('7.  Persistence Report'!Z$27:Z$500,'7.  Persistence Report'!$D$27:$D$500,$B432,'7.  Persistence Report'!$J$27:$J$500,"Adjustment",'7.  Persistence Report'!$H$27:$H$500,"2017")</f>
        <v>0</v>
      </c>
      <c r="X433" s="295">
        <f>SUMIFS('7.  Persistence Report'!AA$27:AA$500,'7.  Persistence Report'!$D$27:$D$500,$B432,'7.  Persistence Report'!$J$27:$J$500,"Adjustment",'7.  Persistence Report'!$H$27:$H$500,"2017")</f>
        <v>0</v>
      </c>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1" outlineLevel="1">
      <c r="A436" s="532">
        <v>11</v>
      </c>
      <c r="B436" s="428" t="s">
        <v>104</v>
      </c>
      <c r="C436" s="291" t="s">
        <v>25</v>
      </c>
      <c r="D436" s="295">
        <f>SUMIFS('7.  Persistence Report'!AW$27:AW$500,'7.  Persistence Report'!$D$27:$D$500,$B436,'7.  Persistence Report'!$J$27:$J$500,"Current year savings",'7.  Persistence Report'!$H$27:$H$500,"2017")</f>
        <v>0</v>
      </c>
      <c r="E436" s="295">
        <f>SUMIFS('7.  Persistence Report'!AX$27:AX$500,'7.  Persistence Report'!$D$27:$D$500,$B436,'7.  Persistence Report'!$J$27:$J$500,"Current year savings",'7.  Persistence Report'!$H$27:$H$500,"2017")</f>
        <v>0</v>
      </c>
      <c r="F436" s="295">
        <f>SUMIFS('7.  Persistence Report'!AY$27:AY$500,'7.  Persistence Report'!$D$27:$D$500,$B436,'7.  Persistence Report'!$J$27:$J$500,"Current year savings",'7.  Persistence Report'!$H$27:$H$500,"2017")</f>
        <v>0</v>
      </c>
      <c r="G436" s="295">
        <f>SUMIFS('7.  Persistence Report'!AZ$27:AZ$500,'7.  Persistence Report'!$D$27:$D$500,$B436,'7.  Persistence Report'!$J$27:$J$500,"Current year savings",'7.  Persistence Report'!$H$27:$H$500,"2017")</f>
        <v>0</v>
      </c>
      <c r="H436" s="295">
        <f>SUMIFS('7.  Persistence Report'!BA$27:BA$500,'7.  Persistence Report'!$D$27:$D$500,$B436,'7.  Persistence Report'!$J$27:$J$500,"Current year savings",'7.  Persistence Report'!$H$27:$H$500,"2017")</f>
        <v>0</v>
      </c>
      <c r="I436" s="295">
        <f>SUMIFS('7.  Persistence Report'!BB$27:BB$500,'7.  Persistence Report'!$D$27:$D$500,$B436,'7.  Persistence Report'!$J$27:$J$500,"Current year savings",'7.  Persistence Report'!$H$27:$H$500,"2017")</f>
        <v>0</v>
      </c>
      <c r="J436" s="295">
        <f>SUMIFS('7.  Persistence Report'!BC$27:BC$500,'7.  Persistence Report'!$D$27:$D$500,$B436,'7.  Persistence Report'!$J$27:$J$500,"Current year savings",'7.  Persistence Report'!$H$27:$H$500,"2017")</f>
        <v>0</v>
      </c>
      <c r="K436" s="295">
        <f>SUMIFS('7.  Persistence Report'!BD$27:BD$500,'7.  Persistence Report'!$D$27:$D$500,$B436,'7.  Persistence Report'!$J$27:$J$500,"Current year savings",'7.  Persistence Report'!$H$27:$H$500,"2017")</f>
        <v>0</v>
      </c>
      <c r="L436" s="295">
        <f>SUMIFS('7.  Persistence Report'!BE$27:BE$500,'7.  Persistence Report'!$D$27:$D$500,$B436,'7.  Persistence Report'!$J$27:$J$500,"Current year savings",'7.  Persistence Report'!$H$27:$H$500,"2017")</f>
        <v>0</v>
      </c>
      <c r="M436" s="295">
        <f>SUMIFS('7.  Persistence Report'!BF$27:BF$500,'7.  Persistence Report'!$D$27:$D$500,$B436,'7.  Persistence Report'!$J$27:$J$500,"Current year savings",'7.  Persistence Report'!$H$27:$H$500,"2017")</f>
        <v>0</v>
      </c>
      <c r="N436" s="295">
        <v>12</v>
      </c>
      <c r="O436" s="295">
        <f>SUMIFS('7.  Persistence Report'!R$27:R$500,'7.  Persistence Report'!$D$27:$D$500,$B436,'7.  Persistence Report'!$J$27:$J$500,"Current year savings",'7.  Persistence Report'!$H$27:$H$500,"2017")</f>
        <v>0</v>
      </c>
      <c r="P436" s="295">
        <f>SUMIFS('7.  Persistence Report'!S$27:S$500,'7.  Persistence Report'!$D$27:$D$500,$B436,'7.  Persistence Report'!$J$27:$J$500,"Current year savings",'7.  Persistence Report'!$H$27:$H$500,"2017")</f>
        <v>0</v>
      </c>
      <c r="Q436" s="295">
        <f>SUMIFS('7.  Persistence Report'!T$27:T$500,'7.  Persistence Report'!$D$27:$D$500,$B436,'7.  Persistence Report'!$J$27:$J$500,"Current year savings",'7.  Persistence Report'!$H$27:$H$500,"2017")</f>
        <v>0</v>
      </c>
      <c r="R436" s="295">
        <f>SUMIFS('7.  Persistence Report'!U$27:U$500,'7.  Persistence Report'!$D$27:$D$500,$B436,'7.  Persistence Report'!$J$27:$J$500,"Current year savings",'7.  Persistence Report'!$H$27:$H$500,"2017")</f>
        <v>0</v>
      </c>
      <c r="S436" s="295">
        <f>SUMIFS('7.  Persistence Report'!V$27:V$500,'7.  Persistence Report'!$D$27:$D$500,$B436,'7.  Persistence Report'!$J$27:$J$500,"Current year savings",'7.  Persistence Report'!$H$27:$H$500,"2017")</f>
        <v>0</v>
      </c>
      <c r="T436" s="295">
        <f>SUMIFS('7.  Persistence Report'!W$27:W$500,'7.  Persistence Report'!$D$27:$D$500,$B436,'7.  Persistence Report'!$J$27:$J$500,"Current year savings",'7.  Persistence Report'!$H$27:$H$500,"2017")</f>
        <v>0</v>
      </c>
      <c r="U436" s="295">
        <f>SUMIFS('7.  Persistence Report'!X$27:X$500,'7.  Persistence Report'!$D$27:$D$500,$B436,'7.  Persistence Report'!$J$27:$J$500,"Current year savings",'7.  Persistence Report'!$H$27:$H$500,"2017")</f>
        <v>0</v>
      </c>
      <c r="V436" s="295">
        <f>SUMIFS('7.  Persistence Report'!Y$27:Y$500,'7.  Persistence Report'!$D$27:$D$500,$B436,'7.  Persistence Report'!$J$27:$J$500,"Current year savings",'7.  Persistence Report'!$H$27:$H$500,"2017")</f>
        <v>0</v>
      </c>
      <c r="W436" s="295">
        <f>SUMIFS('7.  Persistence Report'!Z$27:Z$500,'7.  Persistence Report'!$D$27:$D$500,$B436,'7.  Persistence Report'!$J$27:$J$500,"Current year savings",'7.  Persistence Report'!$H$27:$H$500,"2017")</f>
        <v>0</v>
      </c>
      <c r="X436" s="295">
        <f>SUMIFS('7.  Persistence Report'!AA$27:AA$500,'7.  Persistence Report'!$D$27:$D$500,$B436,'7.  Persistence Report'!$J$27:$J$500,"Current year savings",'7.  Persistence Report'!$H$27:$H$500,"2017")</f>
        <v>0</v>
      </c>
      <c r="Y436" s="426"/>
      <c r="Z436" s="410"/>
      <c r="AA436" s="410"/>
      <c r="AB436" s="410"/>
      <c r="AC436" s="410"/>
      <c r="AD436" s="410"/>
      <c r="AE436" s="410"/>
      <c r="AF436" s="415"/>
      <c r="AG436" s="415"/>
      <c r="AH436" s="415"/>
      <c r="AI436" s="415"/>
      <c r="AJ436" s="415"/>
      <c r="AK436" s="415"/>
      <c r="AL436" s="415"/>
      <c r="AM436" s="296">
        <f>SUM(Y436:AL436)</f>
        <v>0</v>
      </c>
    </row>
    <row r="437" spans="1:40" ht="15.5" outlineLevel="1">
      <c r="A437" s="532"/>
      <c r="B437" s="431" t="s">
        <v>308</v>
      </c>
      <c r="C437" s="291" t="s">
        <v>163</v>
      </c>
      <c r="D437" s="295">
        <f>SUMIFS('7.  Persistence Report'!AW$27:AW$500,'7.  Persistence Report'!$D$27:$D$500,$B436,'7.  Persistence Report'!$J$27:$J$500,"Adjustment",'7.  Persistence Report'!$H$27:$H$500,"2017")</f>
        <v>0</v>
      </c>
      <c r="E437" s="295">
        <f>SUMIFS('7.  Persistence Report'!AX$27:AX$500,'7.  Persistence Report'!$D$27:$D$500,$B436,'7.  Persistence Report'!$J$27:$J$500,"Adjustment",'7.  Persistence Report'!$H$27:$H$500,"2017")</f>
        <v>0</v>
      </c>
      <c r="F437" s="295">
        <f>SUMIFS('7.  Persistence Report'!AY$27:AY$500,'7.  Persistence Report'!$D$27:$D$500,$B436,'7.  Persistence Report'!$J$27:$J$500,"Adjustment",'7.  Persistence Report'!$H$27:$H$500,"2017")</f>
        <v>0</v>
      </c>
      <c r="G437" s="295">
        <f>SUMIFS('7.  Persistence Report'!AZ$27:AZ$500,'7.  Persistence Report'!$D$27:$D$500,$B436,'7.  Persistence Report'!$J$27:$J$500,"Adjustment",'7.  Persistence Report'!$H$27:$H$500,"2017")</f>
        <v>0</v>
      </c>
      <c r="H437" s="295">
        <f>SUMIFS('7.  Persistence Report'!BA$27:BA$500,'7.  Persistence Report'!$D$27:$D$500,$B436,'7.  Persistence Report'!$J$27:$J$500,"Adjustment",'7.  Persistence Report'!$H$27:$H$500,"2017")</f>
        <v>0</v>
      </c>
      <c r="I437" s="295">
        <f>SUMIFS('7.  Persistence Report'!BB$27:BB$500,'7.  Persistence Report'!$D$27:$D$500,$B436,'7.  Persistence Report'!$J$27:$J$500,"Adjustment",'7.  Persistence Report'!$H$27:$H$500,"2017")</f>
        <v>0</v>
      </c>
      <c r="J437" s="295">
        <f>SUMIFS('7.  Persistence Report'!BC$27:BC$500,'7.  Persistence Report'!$D$27:$D$500,$B436,'7.  Persistence Report'!$J$27:$J$500,"Adjustment",'7.  Persistence Report'!$H$27:$H$500,"2017")</f>
        <v>0</v>
      </c>
      <c r="K437" s="295">
        <f>SUMIFS('7.  Persistence Report'!BD$27:BD$500,'7.  Persistence Report'!$D$27:$D$500,$B436,'7.  Persistence Report'!$J$27:$J$500,"Adjustment",'7.  Persistence Report'!$H$27:$H$500,"2017")</f>
        <v>0</v>
      </c>
      <c r="L437" s="295">
        <f>SUMIFS('7.  Persistence Report'!BE$27:BE$500,'7.  Persistence Report'!$D$27:$D$500,$B436,'7.  Persistence Report'!$J$27:$J$500,"Adjustment",'7.  Persistence Report'!$H$27:$H$500,"2017")</f>
        <v>0</v>
      </c>
      <c r="M437" s="295">
        <f>SUMIFS('7.  Persistence Report'!BF$27:BF$500,'7.  Persistence Report'!$D$27:$D$500,$B436,'7.  Persistence Report'!$J$27:$J$500,"Adjustment",'7.  Persistence Report'!$H$27:$H$500,"2017")</f>
        <v>0</v>
      </c>
      <c r="N437" s="295">
        <f>N436</f>
        <v>12</v>
      </c>
      <c r="O437" s="295">
        <f>SUMIFS('7.  Persistence Report'!R$27:R$500,'7.  Persistence Report'!$D$27:$D$500,$B436,'7.  Persistence Report'!$J$27:$J$500,"Adjustment",'7.  Persistence Report'!$H$27:$H$500,"2017")</f>
        <v>0</v>
      </c>
      <c r="P437" s="295">
        <f>SUMIFS('7.  Persistence Report'!S$27:S$500,'7.  Persistence Report'!$D$27:$D$500,$B436,'7.  Persistence Report'!$J$27:$J$500,"Adjustment",'7.  Persistence Report'!$H$27:$H$500,"2017")</f>
        <v>0</v>
      </c>
      <c r="Q437" s="295">
        <f>SUMIFS('7.  Persistence Report'!T$27:T$500,'7.  Persistence Report'!$D$27:$D$500,$B436,'7.  Persistence Report'!$J$27:$J$500,"Adjustment",'7.  Persistence Report'!$H$27:$H$500,"2017")</f>
        <v>0</v>
      </c>
      <c r="R437" s="295">
        <f>SUMIFS('7.  Persistence Report'!U$27:U$500,'7.  Persistence Report'!$D$27:$D$500,$B436,'7.  Persistence Report'!$J$27:$J$500,"Adjustment",'7.  Persistence Report'!$H$27:$H$500,"2017")</f>
        <v>0</v>
      </c>
      <c r="S437" s="295">
        <f>SUMIFS('7.  Persistence Report'!V$27:V$500,'7.  Persistence Report'!$D$27:$D$500,$B436,'7.  Persistence Report'!$J$27:$J$500,"Adjustment",'7.  Persistence Report'!$H$27:$H$500,"2017")</f>
        <v>0</v>
      </c>
      <c r="T437" s="295">
        <f>SUMIFS('7.  Persistence Report'!W$27:W$500,'7.  Persistence Report'!$D$27:$D$500,$B436,'7.  Persistence Report'!$J$27:$J$500,"Adjustment",'7.  Persistence Report'!$H$27:$H$500,"2017")</f>
        <v>0</v>
      </c>
      <c r="U437" s="295">
        <f>SUMIFS('7.  Persistence Report'!X$27:X$500,'7.  Persistence Report'!$D$27:$D$500,$B436,'7.  Persistence Report'!$J$27:$J$500,"Adjustment",'7.  Persistence Report'!$H$27:$H$500,"2017")</f>
        <v>0</v>
      </c>
      <c r="V437" s="295">
        <f>SUMIFS('7.  Persistence Report'!Y$27:Y$500,'7.  Persistence Report'!$D$27:$D$500,$B436,'7.  Persistence Report'!$J$27:$J$500,"Adjustment",'7.  Persistence Report'!$H$27:$H$500,"2017")</f>
        <v>0</v>
      </c>
      <c r="W437" s="295">
        <f>SUMIFS('7.  Persistence Report'!Z$27:Z$500,'7.  Persistence Report'!$D$27:$D$500,$B436,'7.  Persistence Report'!$J$27:$J$500,"Adjustment",'7.  Persistence Report'!$H$27:$H$500,"2017")</f>
        <v>0</v>
      </c>
      <c r="X437" s="295">
        <f>SUMIFS('7.  Persistence Report'!AA$27:AA$500,'7.  Persistence Report'!$D$27:$D$500,$B436,'7.  Persistence Report'!$J$27:$J$500,"Adjustment",'7.  Persistence Report'!$H$27:$H$500,"2017")</f>
        <v>0</v>
      </c>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1" outlineLevel="1">
      <c r="A439" s="532">
        <v>12</v>
      </c>
      <c r="B439" s="428" t="s">
        <v>105</v>
      </c>
      <c r="C439" s="291" t="s">
        <v>25</v>
      </c>
      <c r="D439" s="295">
        <f>SUMIFS('7.  Persistence Report'!AW$27:AW$500,'7.  Persistence Report'!$D$27:$D$500,$B439,'7.  Persistence Report'!$J$27:$J$500,"Current year savings",'7.  Persistence Report'!$H$27:$H$500,"2017")</f>
        <v>0</v>
      </c>
      <c r="E439" s="295">
        <f>SUMIFS('7.  Persistence Report'!AX$27:AX$500,'7.  Persistence Report'!$D$27:$D$500,$B439,'7.  Persistence Report'!$J$27:$J$500,"Current year savings",'7.  Persistence Report'!$H$27:$H$500,"2017")</f>
        <v>0</v>
      </c>
      <c r="F439" s="295">
        <f>SUMIFS('7.  Persistence Report'!AY$27:AY$500,'7.  Persistence Report'!$D$27:$D$500,$B439,'7.  Persistence Report'!$J$27:$J$500,"Current year savings",'7.  Persistence Report'!$H$27:$H$500,"2017")</f>
        <v>0</v>
      </c>
      <c r="G439" s="295">
        <f>SUMIFS('7.  Persistence Report'!AZ$27:AZ$500,'7.  Persistence Report'!$D$27:$D$500,$B439,'7.  Persistence Report'!$J$27:$J$500,"Current year savings",'7.  Persistence Report'!$H$27:$H$500,"2017")</f>
        <v>0</v>
      </c>
      <c r="H439" s="295">
        <f>SUMIFS('7.  Persistence Report'!BA$27:BA$500,'7.  Persistence Report'!$D$27:$D$500,$B439,'7.  Persistence Report'!$J$27:$J$500,"Current year savings",'7.  Persistence Report'!$H$27:$H$500,"2017")</f>
        <v>0</v>
      </c>
      <c r="I439" s="295">
        <f>SUMIFS('7.  Persistence Report'!BB$27:BB$500,'7.  Persistence Report'!$D$27:$D$500,$B439,'7.  Persistence Report'!$J$27:$J$500,"Current year savings",'7.  Persistence Report'!$H$27:$H$500,"2017")</f>
        <v>0</v>
      </c>
      <c r="J439" s="295">
        <f>SUMIFS('7.  Persistence Report'!BC$27:BC$500,'7.  Persistence Report'!$D$27:$D$500,$B439,'7.  Persistence Report'!$J$27:$J$500,"Current year savings",'7.  Persistence Report'!$H$27:$H$500,"2017")</f>
        <v>0</v>
      </c>
      <c r="K439" s="295">
        <f>SUMIFS('7.  Persistence Report'!BD$27:BD$500,'7.  Persistence Report'!$D$27:$D$500,$B439,'7.  Persistence Report'!$J$27:$J$500,"Current year savings",'7.  Persistence Report'!$H$27:$H$500,"2017")</f>
        <v>0</v>
      </c>
      <c r="L439" s="295">
        <f>SUMIFS('7.  Persistence Report'!BE$27:BE$500,'7.  Persistence Report'!$D$27:$D$500,$B439,'7.  Persistence Report'!$J$27:$J$500,"Current year savings",'7.  Persistence Report'!$H$27:$H$500,"2017")</f>
        <v>0</v>
      </c>
      <c r="M439" s="295">
        <f>SUMIFS('7.  Persistence Report'!BF$27:BF$500,'7.  Persistence Report'!$D$27:$D$500,$B439,'7.  Persistence Report'!$J$27:$J$500,"Current year savings",'7.  Persistence Report'!$H$27:$H$500,"2017")</f>
        <v>0</v>
      </c>
      <c r="N439" s="295">
        <v>12</v>
      </c>
      <c r="O439" s="295">
        <f>SUMIFS('7.  Persistence Report'!R$27:R$500,'7.  Persistence Report'!$D$27:$D$500,$B439,'7.  Persistence Report'!$J$27:$J$500,"Current year savings",'7.  Persistence Report'!$H$27:$H$500,"2017")</f>
        <v>0</v>
      </c>
      <c r="P439" s="295">
        <f>SUMIFS('7.  Persistence Report'!S$27:S$500,'7.  Persistence Report'!$D$27:$D$500,$B439,'7.  Persistence Report'!$J$27:$J$500,"Current year savings",'7.  Persistence Report'!$H$27:$H$500,"2017")</f>
        <v>0</v>
      </c>
      <c r="Q439" s="295">
        <f>SUMIFS('7.  Persistence Report'!T$27:T$500,'7.  Persistence Report'!$D$27:$D$500,$B439,'7.  Persistence Report'!$J$27:$J$500,"Current year savings",'7.  Persistence Report'!$H$27:$H$500,"2017")</f>
        <v>0</v>
      </c>
      <c r="R439" s="295">
        <f>SUMIFS('7.  Persistence Report'!U$27:U$500,'7.  Persistence Report'!$D$27:$D$500,$B439,'7.  Persistence Report'!$J$27:$J$500,"Current year savings",'7.  Persistence Report'!$H$27:$H$500,"2017")</f>
        <v>0</v>
      </c>
      <c r="S439" s="295">
        <f>SUMIFS('7.  Persistence Report'!V$27:V$500,'7.  Persistence Report'!$D$27:$D$500,$B439,'7.  Persistence Report'!$J$27:$J$500,"Current year savings",'7.  Persistence Report'!$H$27:$H$500,"2017")</f>
        <v>0</v>
      </c>
      <c r="T439" s="295">
        <f>SUMIFS('7.  Persistence Report'!W$27:W$500,'7.  Persistence Report'!$D$27:$D$500,$B439,'7.  Persistence Report'!$J$27:$J$500,"Current year savings",'7.  Persistence Report'!$H$27:$H$500,"2017")</f>
        <v>0</v>
      </c>
      <c r="U439" s="295">
        <f>SUMIFS('7.  Persistence Report'!X$27:X$500,'7.  Persistence Report'!$D$27:$D$500,$B439,'7.  Persistence Report'!$J$27:$J$500,"Current year savings",'7.  Persistence Report'!$H$27:$H$500,"2017")</f>
        <v>0</v>
      </c>
      <c r="V439" s="295">
        <f>SUMIFS('7.  Persistence Report'!Y$27:Y$500,'7.  Persistence Report'!$D$27:$D$500,$B439,'7.  Persistence Report'!$J$27:$J$500,"Current year savings",'7.  Persistence Report'!$H$27:$H$500,"2017")</f>
        <v>0</v>
      </c>
      <c r="W439" s="295">
        <f>SUMIFS('7.  Persistence Report'!Z$27:Z$500,'7.  Persistence Report'!$D$27:$D$500,$B439,'7.  Persistence Report'!$J$27:$J$500,"Current year savings",'7.  Persistence Report'!$H$27:$H$500,"2017")</f>
        <v>0</v>
      </c>
      <c r="X439" s="295">
        <f>SUMIFS('7.  Persistence Report'!AA$27:AA$500,'7.  Persistence Report'!$D$27:$D$500,$B439,'7.  Persistence Report'!$J$27:$J$500,"Current year savings",'7.  Persistence Report'!$H$27:$H$500,"2017")</f>
        <v>0</v>
      </c>
      <c r="Y439" s="410"/>
      <c r="Z439" s="410"/>
      <c r="AA439" s="410"/>
      <c r="AB439" s="410"/>
      <c r="AC439" s="410"/>
      <c r="AD439" s="410"/>
      <c r="AE439" s="410"/>
      <c r="AF439" s="415"/>
      <c r="AG439" s="415"/>
      <c r="AH439" s="415"/>
      <c r="AI439" s="415"/>
      <c r="AJ439" s="415"/>
      <c r="AK439" s="415"/>
      <c r="AL439" s="415"/>
      <c r="AM439" s="296">
        <f>SUM(Y439:AL439)</f>
        <v>0</v>
      </c>
    </row>
    <row r="440" spans="1:40" ht="15.5" outlineLevel="1">
      <c r="A440" s="532"/>
      <c r="B440" s="431" t="s">
        <v>308</v>
      </c>
      <c r="C440" s="291" t="s">
        <v>163</v>
      </c>
      <c r="D440" s="295">
        <f>SUMIFS('7.  Persistence Report'!AW$27:AW$500,'7.  Persistence Report'!$D$27:$D$500,$B439,'7.  Persistence Report'!$J$27:$J$500,"Adjustment",'7.  Persistence Report'!$H$27:$H$500,"2017")</f>
        <v>0</v>
      </c>
      <c r="E440" s="295">
        <f>SUMIFS('7.  Persistence Report'!AX$27:AX$500,'7.  Persistence Report'!$D$27:$D$500,$B439,'7.  Persistence Report'!$J$27:$J$500,"Adjustment",'7.  Persistence Report'!$H$27:$H$500,"2017")</f>
        <v>0</v>
      </c>
      <c r="F440" s="295">
        <f>SUMIFS('7.  Persistence Report'!AY$27:AY$500,'7.  Persistence Report'!$D$27:$D$500,$B439,'7.  Persistence Report'!$J$27:$J$500,"Adjustment",'7.  Persistence Report'!$H$27:$H$500,"2017")</f>
        <v>0</v>
      </c>
      <c r="G440" s="295">
        <f>SUMIFS('7.  Persistence Report'!AZ$27:AZ$500,'7.  Persistence Report'!$D$27:$D$500,$B439,'7.  Persistence Report'!$J$27:$J$500,"Adjustment",'7.  Persistence Report'!$H$27:$H$500,"2017")</f>
        <v>0</v>
      </c>
      <c r="H440" s="295">
        <f>SUMIFS('7.  Persistence Report'!BA$27:BA$500,'7.  Persistence Report'!$D$27:$D$500,$B439,'7.  Persistence Report'!$J$27:$J$500,"Adjustment",'7.  Persistence Report'!$H$27:$H$500,"2017")</f>
        <v>0</v>
      </c>
      <c r="I440" s="295">
        <f>SUMIFS('7.  Persistence Report'!BB$27:BB$500,'7.  Persistence Report'!$D$27:$D$500,$B439,'7.  Persistence Report'!$J$27:$J$500,"Adjustment",'7.  Persistence Report'!$H$27:$H$500,"2017")</f>
        <v>0</v>
      </c>
      <c r="J440" s="295">
        <f>SUMIFS('7.  Persistence Report'!BC$27:BC$500,'7.  Persistence Report'!$D$27:$D$500,$B439,'7.  Persistence Report'!$J$27:$J$500,"Adjustment",'7.  Persistence Report'!$H$27:$H$500,"2017")</f>
        <v>0</v>
      </c>
      <c r="K440" s="295">
        <f>SUMIFS('7.  Persistence Report'!BD$27:BD$500,'7.  Persistence Report'!$D$27:$D$500,$B439,'7.  Persistence Report'!$J$27:$J$500,"Adjustment",'7.  Persistence Report'!$H$27:$H$500,"2017")</f>
        <v>0</v>
      </c>
      <c r="L440" s="295">
        <f>SUMIFS('7.  Persistence Report'!BE$27:BE$500,'7.  Persistence Report'!$D$27:$D$500,$B439,'7.  Persistence Report'!$J$27:$J$500,"Adjustment",'7.  Persistence Report'!$H$27:$H$500,"2017")</f>
        <v>0</v>
      </c>
      <c r="M440" s="295">
        <f>SUMIFS('7.  Persistence Report'!BF$27:BF$500,'7.  Persistence Report'!$D$27:$D$500,$B439,'7.  Persistence Report'!$J$27:$J$500,"Adjustment",'7.  Persistence Report'!$H$27:$H$500,"2017")</f>
        <v>0</v>
      </c>
      <c r="N440" s="295">
        <f>N439</f>
        <v>12</v>
      </c>
      <c r="O440" s="295">
        <f>SUMIFS('7.  Persistence Report'!R$27:R$500,'7.  Persistence Report'!$D$27:$D$500,$B439,'7.  Persistence Report'!$J$27:$J$500,"Adjustment",'7.  Persistence Report'!$H$27:$H$500,"2017")</f>
        <v>0</v>
      </c>
      <c r="P440" s="295">
        <f>SUMIFS('7.  Persistence Report'!S$27:S$500,'7.  Persistence Report'!$D$27:$D$500,$B439,'7.  Persistence Report'!$J$27:$J$500,"Adjustment",'7.  Persistence Report'!$H$27:$H$500,"2017")</f>
        <v>0</v>
      </c>
      <c r="Q440" s="295">
        <f>SUMIFS('7.  Persistence Report'!T$27:T$500,'7.  Persistence Report'!$D$27:$D$500,$B439,'7.  Persistence Report'!$J$27:$J$500,"Adjustment",'7.  Persistence Report'!$H$27:$H$500,"2017")</f>
        <v>0</v>
      </c>
      <c r="R440" s="295">
        <f>SUMIFS('7.  Persistence Report'!U$27:U$500,'7.  Persistence Report'!$D$27:$D$500,$B439,'7.  Persistence Report'!$J$27:$J$500,"Adjustment",'7.  Persistence Report'!$H$27:$H$500,"2017")</f>
        <v>0</v>
      </c>
      <c r="S440" s="295">
        <f>SUMIFS('7.  Persistence Report'!V$27:V$500,'7.  Persistence Report'!$D$27:$D$500,$B439,'7.  Persistence Report'!$J$27:$J$500,"Adjustment",'7.  Persistence Report'!$H$27:$H$500,"2017")</f>
        <v>0</v>
      </c>
      <c r="T440" s="295">
        <f>SUMIFS('7.  Persistence Report'!W$27:W$500,'7.  Persistence Report'!$D$27:$D$500,$B439,'7.  Persistence Report'!$J$27:$J$500,"Adjustment",'7.  Persistence Report'!$H$27:$H$500,"2017")</f>
        <v>0</v>
      </c>
      <c r="U440" s="295">
        <f>SUMIFS('7.  Persistence Report'!X$27:X$500,'7.  Persistence Report'!$D$27:$D$500,$B439,'7.  Persistence Report'!$J$27:$J$500,"Adjustment",'7.  Persistence Report'!$H$27:$H$500,"2017")</f>
        <v>0</v>
      </c>
      <c r="V440" s="295">
        <f>SUMIFS('7.  Persistence Report'!Y$27:Y$500,'7.  Persistence Report'!$D$27:$D$500,$B439,'7.  Persistence Report'!$J$27:$J$500,"Adjustment",'7.  Persistence Report'!$H$27:$H$500,"2017")</f>
        <v>0</v>
      </c>
      <c r="W440" s="295">
        <f>SUMIFS('7.  Persistence Report'!Z$27:Z$500,'7.  Persistence Report'!$D$27:$D$500,$B439,'7.  Persistence Report'!$J$27:$J$500,"Adjustment",'7.  Persistence Report'!$H$27:$H$500,"2017")</f>
        <v>0</v>
      </c>
      <c r="X440" s="295">
        <f>SUMIFS('7.  Persistence Report'!AA$27:AA$500,'7.  Persistence Report'!$D$27:$D$500,$B439,'7.  Persistence Report'!$J$27:$J$500,"Adjustment",'7.  Persistence Report'!$H$27:$H$500,"2017")</f>
        <v>0</v>
      </c>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1" outlineLevel="1">
      <c r="A442" s="532">
        <v>13</v>
      </c>
      <c r="B442" s="428" t="s">
        <v>106</v>
      </c>
      <c r="C442" s="291" t="s">
        <v>25</v>
      </c>
      <c r="D442" s="295">
        <f>SUMIFS('7.  Persistence Report'!AW$27:AW$500,'7.  Persistence Report'!$D$27:$D$500,$B442,'7.  Persistence Report'!$J$27:$J$500,"Current year savings",'7.  Persistence Report'!$H$27:$H$500,"2017")</f>
        <v>0</v>
      </c>
      <c r="E442" s="295">
        <f>SUMIFS('7.  Persistence Report'!AX$27:AX$500,'7.  Persistence Report'!$D$27:$D$500,$B442,'7.  Persistence Report'!$J$27:$J$500,"Current year savings",'7.  Persistence Report'!$H$27:$H$500,"2017")</f>
        <v>0</v>
      </c>
      <c r="F442" s="295">
        <f>SUMIFS('7.  Persistence Report'!AY$27:AY$500,'7.  Persistence Report'!$D$27:$D$500,$B442,'7.  Persistence Report'!$J$27:$J$500,"Current year savings",'7.  Persistence Report'!$H$27:$H$500,"2017")</f>
        <v>0</v>
      </c>
      <c r="G442" s="295">
        <f>SUMIFS('7.  Persistence Report'!AZ$27:AZ$500,'7.  Persistence Report'!$D$27:$D$500,$B442,'7.  Persistence Report'!$J$27:$J$500,"Current year savings",'7.  Persistence Report'!$H$27:$H$500,"2017")</f>
        <v>0</v>
      </c>
      <c r="H442" s="295">
        <f>SUMIFS('7.  Persistence Report'!BA$27:BA$500,'7.  Persistence Report'!$D$27:$D$500,$B442,'7.  Persistence Report'!$J$27:$J$500,"Current year savings",'7.  Persistence Report'!$H$27:$H$500,"2017")</f>
        <v>0</v>
      </c>
      <c r="I442" s="295">
        <f>SUMIFS('7.  Persistence Report'!BB$27:BB$500,'7.  Persistence Report'!$D$27:$D$500,$B442,'7.  Persistence Report'!$J$27:$J$500,"Current year savings",'7.  Persistence Report'!$H$27:$H$500,"2017")</f>
        <v>0</v>
      </c>
      <c r="J442" s="295">
        <f>SUMIFS('7.  Persistence Report'!BC$27:BC$500,'7.  Persistence Report'!$D$27:$D$500,$B442,'7.  Persistence Report'!$J$27:$J$500,"Current year savings",'7.  Persistence Report'!$H$27:$H$500,"2017")</f>
        <v>0</v>
      </c>
      <c r="K442" s="295">
        <f>SUMIFS('7.  Persistence Report'!BD$27:BD$500,'7.  Persistence Report'!$D$27:$D$500,$B442,'7.  Persistence Report'!$J$27:$J$500,"Current year savings",'7.  Persistence Report'!$H$27:$H$500,"2017")</f>
        <v>0</v>
      </c>
      <c r="L442" s="295">
        <f>SUMIFS('7.  Persistence Report'!BE$27:BE$500,'7.  Persistence Report'!$D$27:$D$500,$B442,'7.  Persistence Report'!$J$27:$J$500,"Current year savings",'7.  Persistence Report'!$H$27:$H$500,"2017")</f>
        <v>0</v>
      </c>
      <c r="M442" s="295">
        <f>SUMIFS('7.  Persistence Report'!BF$27:BF$500,'7.  Persistence Report'!$D$27:$D$500,$B442,'7.  Persistence Report'!$J$27:$J$500,"Current year savings",'7.  Persistence Report'!$H$27:$H$500,"2017")</f>
        <v>0</v>
      </c>
      <c r="N442" s="295">
        <v>12</v>
      </c>
      <c r="O442" s="295">
        <f>SUMIFS('7.  Persistence Report'!R$27:R$500,'7.  Persistence Report'!$D$27:$D$500,$B442,'7.  Persistence Report'!$J$27:$J$500,"Current year savings",'7.  Persistence Report'!$H$27:$H$500,"2017")</f>
        <v>0</v>
      </c>
      <c r="P442" s="295">
        <f>SUMIFS('7.  Persistence Report'!S$27:S$500,'7.  Persistence Report'!$D$27:$D$500,$B442,'7.  Persistence Report'!$J$27:$J$500,"Current year savings",'7.  Persistence Report'!$H$27:$H$500,"2017")</f>
        <v>0</v>
      </c>
      <c r="Q442" s="295">
        <f>SUMIFS('7.  Persistence Report'!T$27:T$500,'7.  Persistence Report'!$D$27:$D$500,$B442,'7.  Persistence Report'!$J$27:$J$500,"Current year savings",'7.  Persistence Report'!$H$27:$H$500,"2017")</f>
        <v>0</v>
      </c>
      <c r="R442" s="295">
        <f>SUMIFS('7.  Persistence Report'!U$27:U$500,'7.  Persistence Report'!$D$27:$D$500,$B442,'7.  Persistence Report'!$J$27:$J$500,"Current year savings",'7.  Persistence Report'!$H$27:$H$500,"2017")</f>
        <v>0</v>
      </c>
      <c r="S442" s="295">
        <f>SUMIFS('7.  Persistence Report'!V$27:V$500,'7.  Persistence Report'!$D$27:$D$500,$B442,'7.  Persistence Report'!$J$27:$J$500,"Current year savings",'7.  Persistence Report'!$H$27:$H$500,"2017")</f>
        <v>0</v>
      </c>
      <c r="T442" s="295">
        <f>SUMIFS('7.  Persistence Report'!W$27:W$500,'7.  Persistence Report'!$D$27:$D$500,$B442,'7.  Persistence Report'!$J$27:$J$500,"Current year savings",'7.  Persistence Report'!$H$27:$H$500,"2017")</f>
        <v>0</v>
      </c>
      <c r="U442" s="295">
        <f>SUMIFS('7.  Persistence Report'!X$27:X$500,'7.  Persistence Report'!$D$27:$D$500,$B442,'7.  Persistence Report'!$J$27:$J$500,"Current year savings",'7.  Persistence Report'!$H$27:$H$500,"2017")</f>
        <v>0</v>
      </c>
      <c r="V442" s="295">
        <f>SUMIFS('7.  Persistence Report'!Y$27:Y$500,'7.  Persistence Report'!$D$27:$D$500,$B442,'7.  Persistence Report'!$J$27:$J$500,"Current year savings",'7.  Persistence Report'!$H$27:$H$500,"2017")</f>
        <v>0</v>
      </c>
      <c r="W442" s="295">
        <f>SUMIFS('7.  Persistence Report'!Z$27:Z$500,'7.  Persistence Report'!$D$27:$D$500,$B442,'7.  Persistence Report'!$J$27:$J$500,"Current year savings",'7.  Persistence Report'!$H$27:$H$500,"2017")</f>
        <v>0</v>
      </c>
      <c r="X442" s="295">
        <f>SUMIFS('7.  Persistence Report'!AA$27:AA$500,'7.  Persistence Report'!$D$27:$D$500,$B442,'7.  Persistence Report'!$J$27:$J$500,"Current year savings",'7.  Persistence Report'!$H$27:$H$500,"2017")</f>
        <v>0</v>
      </c>
      <c r="Y442" s="410"/>
      <c r="Z442" s="410"/>
      <c r="AA442" s="410"/>
      <c r="AB442" s="410"/>
      <c r="AC442" s="410"/>
      <c r="AD442" s="410"/>
      <c r="AE442" s="410"/>
      <c r="AF442" s="415"/>
      <c r="AG442" s="415"/>
      <c r="AH442" s="415"/>
      <c r="AI442" s="415"/>
      <c r="AJ442" s="415"/>
      <c r="AK442" s="415"/>
      <c r="AL442" s="415"/>
      <c r="AM442" s="296">
        <f>SUM(Y442:AL442)</f>
        <v>0</v>
      </c>
    </row>
    <row r="443" spans="1:40" ht="15.5" outlineLevel="1">
      <c r="A443" s="532"/>
      <c r="B443" s="431" t="s">
        <v>308</v>
      </c>
      <c r="C443" s="291" t="s">
        <v>163</v>
      </c>
      <c r="D443" s="295">
        <f>SUMIFS('7.  Persistence Report'!AW$27:AW$500,'7.  Persistence Report'!$D$27:$D$500,$B442,'7.  Persistence Report'!$J$27:$J$500,"Adjustment",'7.  Persistence Report'!$H$27:$H$500,"2017")</f>
        <v>0</v>
      </c>
      <c r="E443" s="295">
        <f>SUMIFS('7.  Persistence Report'!AX$27:AX$500,'7.  Persistence Report'!$D$27:$D$500,$B442,'7.  Persistence Report'!$J$27:$J$500,"Adjustment",'7.  Persistence Report'!$H$27:$H$500,"2017")</f>
        <v>0</v>
      </c>
      <c r="F443" s="295">
        <f>SUMIFS('7.  Persistence Report'!AY$27:AY$500,'7.  Persistence Report'!$D$27:$D$500,$B442,'7.  Persistence Report'!$J$27:$J$500,"Adjustment",'7.  Persistence Report'!$H$27:$H$500,"2017")</f>
        <v>0</v>
      </c>
      <c r="G443" s="295">
        <f>SUMIFS('7.  Persistence Report'!AZ$27:AZ$500,'7.  Persistence Report'!$D$27:$D$500,$B442,'7.  Persistence Report'!$J$27:$J$500,"Adjustment",'7.  Persistence Report'!$H$27:$H$500,"2017")</f>
        <v>0</v>
      </c>
      <c r="H443" s="295">
        <f>SUMIFS('7.  Persistence Report'!BA$27:BA$500,'7.  Persistence Report'!$D$27:$D$500,$B442,'7.  Persistence Report'!$J$27:$J$500,"Adjustment",'7.  Persistence Report'!$H$27:$H$500,"2017")</f>
        <v>0</v>
      </c>
      <c r="I443" s="295">
        <f>SUMIFS('7.  Persistence Report'!BB$27:BB$500,'7.  Persistence Report'!$D$27:$D$500,$B442,'7.  Persistence Report'!$J$27:$J$500,"Adjustment",'7.  Persistence Report'!$H$27:$H$500,"2017")</f>
        <v>0</v>
      </c>
      <c r="J443" s="295">
        <f>SUMIFS('7.  Persistence Report'!BC$27:BC$500,'7.  Persistence Report'!$D$27:$D$500,$B442,'7.  Persistence Report'!$J$27:$J$500,"Adjustment",'7.  Persistence Report'!$H$27:$H$500,"2017")</f>
        <v>0</v>
      </c>
      <c r="K443" s="295">
        <f>SUMIFS('7.  Persistence Report'!BD$27:BD$500,'7.  Persistence Report'!$D$27:$D$500,$B442,'7.  Persistence Report'!$J$27:$J$500,"Adjustment",'7.  Persistence Report'!$H$27:$H$500,"2017")</f>
        <v>0</v>
      </c>
      <c r="L443" s="295">
        <f>SUMIFS('7.  Persistence Report'!BE$27:BE$500,'7.  Persistence Report'!$D$27:$D$500,$B442,'7.  Persistence Report'!$J$27:$J$500,"Adjustment",'7.  Persistence Report'!$H$27:$H$500,"2017")</f>
        <v>0</v>
      </c>
      <c r="M443" s="295">
        <f>SUMIFS('7.  Persistence Report'!BF$27:BF$500,'7.  Persistence Report'!$D$27:$D$500,$B442,'7.  Persistence Report'!$J$27:$J$500,"Adjustment",'7.  Persistence Report'!$H$27:$H$500,"2017")</f>
        <v>0</v>
      </c>
      <c r="N443" s="295">
        <f>N442</f>
        <v>12</v>
      </c>
      <c r="O443" s="295">
        <f>SUMIFS('7.  Persistence Report'!R$27:R$500,'7.  Persistence Report'!$D$27:$D$500,$B442,'7.  Persistence Report'!$J$27:$J$500,"Adjustment",'7.  Persistence Report'!$H$27:$H$500,"2017")</f>
        <v>0</v>
      </c>
      <c r="P443" s="295">
        <f>SUMIFS('7.  Persistence Report'!S$27:S$500,'7.  Persistence Report'!$D$27:$D$500,$B442,'7.  Persistence Report'!$J$27:$J$500,"Adjustment",'7.  Persistence Report'!$H$27:$H$500,"2017")</f>
        <v>0</v>
      </c>
      <c r="Q443" s="295">
        <f>SUMIFS('7.  Persistence Report'!T$27:T$500,'7.  Persistence Report'!$D$27:$D$500,$B442,'7.  Persistence Report'!$J$27:$J$500,"Adjustment",'7.  Persistence Report'!$H$27:$H$500,"2017")</f>
        <v>0</v>
      </c>
      <c r="R443" s="295">
        <f>SUMIFS('7.  Persistence Report'!U$27:U$500,'7.  Persistence Report'!$D$27:$D$500,$B442,'7.  Persistence Report'!$J$27:$J$500,"Adjustment",'7.  Persistence Report'!$H$27:$H$500,"2017")</f>
        <v>0</v>
      </c>
      <c r="S443" s="295">
        <f>SUMIFS('7.  Persistence Report'!V$27:V$500,'7.  Persistence Report'!$D$27:$D$500,$B442,'7.  Persistence Report'!$J$27:$J$500,"Adjustment",'7.  Persistence Report'!$H$27:$H$500,"2017")</f>
        <v>0</v>
      </c>
      <c r="T443" s="295">
        <f>SUMIFS('7.  Persistence Report'!W$27:W$500,'7.  Persistence Report'!$D$27:$D$500,$B442,'7.  Persistence Report'!$J$27:$J$500,"Adjustment",'7.  Persistence Report'!$H$27:$H$500,"2017")</f>
        <v>0</v>
      </c>
      <c r="U443" s="295">
        <f>SUMIFS('7.  Persistence Report'!X$27:X$500,'7.  Persistence Report'!$D$27:$D$500,$B442,'7.  Persistence Report'!$J$27:$J$500,"Adjustment",'7.  Persistence Report'!$H$27:$H$500,"2017")</f>
        <v>0</v>
      </c>
      <c r="V443" s="295">
        <f>SUMIFS('7.  Persistence Report'!Y$27:Y$500,'7.  Persistence Report'!$D$27:$D$500,$B442,'7.  Persistence Report'!$J$27:$J$500,"Adjustment",'7.  Persistence Report'!$H$27:$H$500,"2017")</f>
        <v>0</v>
      </c>
      <c r="W443" s="295">
        <f>SUMIFS('7.  Persistence Report'!Z$27:Z$500,'7.  Persistence Report'!$D$27:$D$500,$B442,'7.  Persistence Report'!$J$27:$J$500,"Adjustment",'7.  Persistence Report'!$H$27:$H$500,"2017")</f>
        <v>0</v>
      </c>
      <c r="X443" s="295">
        <f>SUMIFS('7.  Persistence Report'!AA$27:AA$500,'7.  Persistence Report'!$D$27:$D$500,$B442,'7.  Persistence Report'!$J$27:$J$500,"Adjustment",'7.  Persistence Report'!$H$27:$H$500,"2017")</f>
        <v>0</v>
      </c>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5" outlineLevel="1">
      <c r="A446" s="532">
        <v>14</v>
      </c>
      <c r="B446" s="528" t="s">
        <v>108</v>
      </c>
      <c r="C446" s="291" t="s">
        <v>25</v>
      </c>
      <c r="D446" s="295">
        <f>SUMIFS('7.  Persistence Report'!AW$27:AW$500,'7.  Persistence Report'!$D$27:$D$500,$B446,'7.  Persistence Report'!$J$27:$J$500,"Current year savings",'7.  Persistence Report'!$H$27:$H$500,"2017")</f>
        <v>0</v>
      </c>
      <c r="E446" s="295">
        <f>SUMIFS('7.  Persistence Report'!AX$27:AX$500,'7.  Persistence Report'!$D$27:$D$500,$B446,'7.  Persistence Report'!$J$27:$J$500,"Current year savings",'7.  Persistence Report'!$H$27:$H$500,"2017")</f>
        <v>0</v>
      </c>
      <c r="F446" s="295">
        <f>SUMIFS('7.  Persistence Report'!AY$27:AY$500,'7.  Persistence Report'!$D$27:$D$500,$B446,'7.  Persistence Report'!$J$27:$J$500,"Current year savings",'7.  Persistence Report'!$H$27:$H$500,"2017")</f>
        <v>0</v>
      </c>
      <c r="G446" s="295">
        <f>SUMIFS('7.  Persistence Report'!AZ$27:AZ$500,'7.  Persistence Report'!$D$27:$D$500,$B446,'7.  Persistence Report'!$J$27:$J$500,"Current year savings",'7.  Persistence Report'!$H$27:$H$500,"2017")</f>
        <v>0</v>
      </c>
      <c r="H446" s="295">
        <f>SUMIFS('7.  Persistence Report'!BA$27:BA$500,'7.  Persistence Report'!$D$27:$D$500,$B446,'7.  Persistence Report'!$J$27:$J$500,"Current year savings",'7.  Persistence Report'!$H$27:$H$500,"2017")</f>
        <v>0</v>
      </c>
      <c r="I446" s="295">
        <f>SUMIFS('7.  Persistence Report'!BB$27:BB$500,'7.  Persistence Report'!$D$27:$D$500,$B446,'7.  Persistence Report'!$J$27:$J$500,"Current year savings",'7.  Persistence Report'!$H$27:$H$500,"2017")</f>
        <v>0</v>
      </c>
      <c r="J446" s="295">
        <f>SUMIFS('7.  Persistence Report'!BC$27:BC$500,'7.  Persistence Report'!$D$27:$D$500,$B446,'7.  Persistence Report'!$J$27:$J$500,"Current year savings",'7.  Persistence Report'!$H$27:$H$500,"2017")</f>
        <v>0</v>
      </c>
      <c r="K446" s="295">
        <f>SUMIFS('7.  Persistence Report'!BD$27:BD$500,'7.  Persistence Report'!$D$27:$D$500,$B446,'7.  Persistence Report'!$J$27:$J$500,"Current year savings",'7.  Persistence Report'!$H$27:$H$500,"2017")</f>
        <v>0</v>
      </c>
      <c r="L446" s="295">
        <f>SUMIFS('7.  Persistence Report'!BE$27:BE$500,'7.  Persistence Report'!$D$27:$D$500,$B446,'7.  Persistence Report'!$J$27:$J$500,"Current year savings",'7.  Persistence Report'!$H$27:$H$500,"2017")</f>
        <v>0</v>
      </c>
      <c r="M446" s="295">
        <f>SUMIFS('7.  Persistence Report'!BF$27:BF$500,'7.  Persistence Report'!$D$27:$D$500,$B446,'7.  Persistence Report'!$J$27:$J$500,"Current year savings",'7.  Persistence Report'!$H$27:$H$500,"2017")</f>
        <v>0</v>
      </c>
      <c r="N446" s="295">
        <v>12</v>
      </c>
      <c r="O446" s="295">
        <f>SUMIFS('7.  Persistence Report'!R$27:R$500,'7.  Persistence Report'!$D$27:$D$500,$B446,'7.  Persistence Report'!$J$27:$J$500,"Current year savings",'7.  Persistence Report'!$H$27:$H$500,"2017")</f>
        <v>0</v>
      </c>
      <c r="P446" s="295">
        <f>SUMIFS('7.  Persistence Report'!S$27:S$500,'7.  Persistence Report'!$D$27:$D$500,$B446,'7.  Persistence Report'!$J$27:$J$500,"Current year savings",'7.  Persistence Report'!$H$27:$H$500,"2017")</f>
        <v>0</v>
      </c>
      <c r="Q446" s="295">
        <f>SUMIFS('7.  Persistence Report'!T$27:T$500,'7.  Persistence Report'!$D$27:$D$500,$B446,'7.  Persistence Report'!$J$27:$J$500,"Current year savings",'7.  Persistence Report'!$H$27:$H$500,"2017")</f>
        <v>0</v>
      </c>
      <c r="R446" s="295">
        <f>SUMIFS('7.  Persistence Report'!U$27:U$500,'7.  Persistence Report'!$D$27:$D$500,$B446,'7.  Persistence Report'!$J$27:$J$500,"Current year savings",'7.  Persistence Report'!$H$27:$H$500,"2017")</f>
        <v>0</v>
      </c>
      <c r="S446" s="295">
        <f>SUMIFS('7.  Persistence Report'!V$27:V$500,'7.  Persistence Report'!$D$27:$D$500,$B446,'7.  Persistence Report'!$J$27:$J$500,"Current year savings",'7.  Persistence Report'!$H$27:$H$500,"2017")</f>
        <v>0</v>
      </c>
      <c r="T446" s="295">
        <f>SUMIFS('7.  Persistence Report'!W$27:W$500,'7.  Persistence Report'!$D$27:$D$500,$B446,'7.  Persistence Report'!$J$27:$J$500,"Current year savings",'7.  Persistence Report'!$H$27:$H$500,"2017")</f>
        <v>0</v>
      </c>
      <c r="U446" s="295">
        <f>SUMIFS('7.  Persistence Report'!X$27:X$500,'7.  Persistence Report'!$D$27:$D$500,$B446,'7.  Persistence Report'!$J$27:$J$500,"Current year savings",'7.  Persistence Report'!$H$27:$H$500,"2017")</f>
        <v>0</v>
      </c>
      <c r="V446" s="295">
        <f>SUMIFS('7.  Persistence Report'!Y$27:Y$500,'7.  Persistence Report'!$D$27:$D$500,$B446,'7.  Persistence Report'!$J$27:$J$500,"Current year savings",'7.  Persistence Report'!$H$27:$H$500,"2017")</f>
        <v>0</v>
      </c>
      <c r="W446" s="295">
        <f>SUMIFS('7.  Persistence Report'!Z$27:Z$500,'7.  Persistence Report'!$D$27:$D$500,$B446,'7.  Persistence Report'!$J$27:$J$500,"Current year savings",'7.  Persistence Report'!$H$27:$H$500,"2017")</f>
        <v>0</v>
      </c>
      <c r="X446" s="295">
        <f>SUMIFS('7.  Persistence Report'!AA$27:AA$500,'7.  Persistence Report'!$D$27:$D$500,$B446,'7.  Persistence Report'!$J$27:$J$500,"Current year savings",'7.  Persistence Report'!$H$27:$H$500,"2017")</f>
        <v>0</v>
      </c>
      <c r="Y446" s="410"/>
      <c r="Z446" s="410"/>
      <c r="AA446" s="410"/>
      <c r="AB446" s="410"/>
      <c r="AC446" s="410"/>
      <c r="AD446" s="410"/>
      <c r="AE446" s="410"/>
      <c r="AF446" s="410"/>
      <c r="AG446" s="410"/>
      <c r="AH446" s="410"/>
      <c r="AI446" s="410"/>
      <c r="AJ446" s="410"/>
      <c r="AK446" s="410"/>
      <c r="AL446" s="410"/>
      <c r="AM446" s="296">
        <f>SUM(Y446:AL446)</f>
        <v>0</v>
      </c>
    </row>
    <row r="447" spans="1:40" ht="15.5" outlineLevel="1">
      <c r="A447" s="532"/>
      <c r="B447" s="431" t="s">
        <v>308</v>
      </c>
      <c r="C447" s="291" t="s">
        <v>163</v>
      </c>
      <c r="D447" s="295">
        <f>SUMIFS('7.  Persistence Report'!AW$27:AW$500,'7.  Persistence Report'!$D$27:$D$500,$B446,'7.  Persistence Report'!$J$27:$J$500,"Adjustment",'7.  Persistence Report'!$H$27:$H$500,"2017")</f>
        <v>0</v>
      </c>
      <c r="E447" s="295">
        <f>SUMIFS('7.  Persistence Report'!AX$27:AX$500,'7.  Persistence Report'!$D$27:$D$500,$B446,'7.  Persistence Report'!$J$27:$J$500,"Adjustment",'7.  Persistence Report'!$H$27:$H$500,"2017")</f>
        <v>0</v>
      </c>
      <c r="F447" s="295">
        <f>SUMIFS('7.  Persistence Report'!AY$27:AY$500,'7.  Persistence Report'!$D$27:$D$500,$B446,'7.  Persistence Report'!$J$27:$J$500,"Adjustment",'7.  Persistence Report'!$H$27:$H$500,"2017")</f>
        <v>0</v>
      </c>
      <c r="G447" s="295">
        <f>SUMIFS('7.  Persistence Report'!AZ$27:AZ$500,'7.  Persistence Report'!$D$27:$D$500,$B446,'7.  Persistence Report'!$J$27:$J$500,"Adjustment",'7.  Persistence Report'!$H$27:$H$500,"2017")</f>
        <v>0</v>
      </c>
      <c r="H447" s="295">
        <f>SUMIFS('7.  Persistence Report'!BA$27:BA$500,'7.  Persistence Report'!$D$27:$D$500,$B446,'7.  Persistence Report'!$J$27:$J$500,"Adjustment",'7.  Persistence Report'!$H$27:$H$500,"2017")</f>
        <v>0</v>
      </c>
      <c r="I447" s="295">
        <f>SUMIFS('7.  Persistence Report'!BB$27:BB$500,'7.  Persistence Report'!$D$27:$D$500,$B446,'7.  Persistence Report'!$J$27:$J$500,"Adjustment",'7.  Persistence Report'!$H$27:$H$500,"2017")</f>
        <v>0</v>
      </c>
      <c r="J447" s="295">
        <f>SUMIFS('7.  Persistence Report'!BC$27:BC$500,'7.  Persistence Report'!$D$27:$D$500,$B446,'7.  Persistence Report'!$J$27:$J$500,"Adjustment",'7.  Persistence Report'!$H$27:$H$500,"2017")</f>
        <v>0</v>
      </c>
      <c r="K447" s="295">
        <f>SUMIFS('7.  Persistence Report'!BD$27:BD$500,'7.  Persistence Report'!$D$27:$D$500,$B446,'7.  Persistence Report'!$J$27:$J$500,"Adjustment",'7.  Persistence Report'!$H$27:$H$500,"2017")</f>
        <v>0</v>
      </c>
      <c r="L447" s="295">
        <f>SUMIFS('7.  Persistence Report'!BE$27:BE$500,'7.  Persistence Report'!$D$27:$D$500,$B446,'7.  Persistence Report'!$J$27:$J$500,"Adjustment",'7.  Persistence Report'!$H$27:$H$500,"2017")</f>
        <v>0</v>
      </c>
      <c r="M447" s="295">
        <f>SUMIFS('7.  Persistence Report'!BF$27:BF$500,'7.  Persistence Report'!$D$27:$D$500,$B446,'7.  Persistence Report'!$J$27:$J$500,"Adjustment",'7.  Persistence Report'!$H$27:$H$500,"2017")</f>
        <v>0</v>
      </c>
      <c r="N447" s="295">
        <f>N446</f>
        <v>12</v>
      </c>
      <c r="O447" s="295">
        <f>SUMIFS('7.  Persistence Report'!R$27:R$500,'7.  Persistence Report'!$D$27:$D$500,$B446,'7.  Persistence Report'!$J$27:$J$500,"Adjustment",'7.  Persistence Report'!$H$27:$H$500,"2017")</f>
        <v>0</v>
      </c>
      <c r="P447" s="295">
        <f>SUMIFS('7.  Persistence Report'!S$27:S$500,'7.  Persistence Report'!$D$27:$D$500,$B446,'7.  Persistence Report'!$J$27:$J$500,"Adjustment",'7.  Persistence Report'!$H$27:$H$500,"2017")</f>
        <v>0</v>
      </c>
      <c r="Q447" s="295">
        <f>SUMIFS('7.  Persistence Report'!T$27:T$500,'7.  Persistence Report'!$D$27:$D$500,$B446,'7.  Persistence Report'!$J$27:$J$500,"Adjustment",'7.  Persistence Report'!$H$27:$H$500,"2017")</f>
        <v>0</v>
      </c>
      <c r="R447" s="295">
        <f>SUMIFS('7.  Persistence Report'!U$27:U$500,'7.  Persistence Report'!$D$27:$D$500,$B446,'7.  Persistence Report'!$J$27:$J$500,"Adjustment",'7.  Persistence Report'!$H$27:$H$500,"2017")</f>
        <v>0</v>
      </c>
      <c r="S447" s="295">
        <f>SUMIFS('7.  Persistence Report'!V$27:V$500,'7.  Persistence Report'!$D$27:$D$500,$B446,'7.  Persistence Report'!$J$27:$J$500,"Adjustment",'7.  Persistence Report'!$H$27:$H$500,"2017")</f>
        <v>0</v>
      </c>
      <c r="T447" s="295">
        <f>SUMIFS('7.  Persistence Report'!W$27:W$500,'7.  Persistence Report'!$D$27:$D$500,$B446,'7.  Persistence Report'!$J$27:$J$500,"Adjustment",'7.  Persistence Report'!$H$27:$H$500,"2017")</f>
        <v>0</v>
      </c>
      <c r="U447" s="295">
        <f>SUMIFS('7.  Persistence Report'!X$27:X$500,'7.  Persistence Report'!$D$27:$D$500,$B446,'7.  Persistence Report'!$J$27:$J$500,"Adjustment",'7.  Persistence Report'!$H$27:$H$500,"2017")</f>
        <v>0</v>
      </c>
      <c r="V447" s="295">
        <f>SUMIFS('7.  Persistence Report'!Y$27:Y$500,'7.  Persistence Report'!$D$27:$D$500,$B446,'7.  Persistence Report'!$J$27:$J$500,"Adjustment",'7.  Persistence Report'!$H$27:$H$500,"2017")</f>
        <v>0</v>
      </c>
      <c r="W447" s="295">
        <f>SUMIFS('7.  Persistence Report'!Z$27:Z$500,'7.  Persistence Report'!$D$27:$D$500,$B446,'7.  Persistence Report'!$J$27:$J$500,"Adjustment",'7.  Persistence Report'!$H$27:$H$500,"2017")</f>
        <v>0</v>
      </c>
      <c r="X447" s="295">
        <f>SUMIFS('7.  Persistence Report'!AA$27:AA$500,'7.  Persistence Report'!$D$27:$D$500,$B446,'7.  Persistence Report'!$J$27:$J$500,"Adjustment",'7.  Persistence Report'!$H$27:$H$500,"2017")</f>
        <v>0</v>
      </c>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5"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5" outlineLevel="1">
      <c r="A450" s="532">
        <v>15</v>
      </c>
      <c r="B450" s="431" t="s">
        <v>494</v>
      </c>
      <c r="C450" s="291" t="s">
        <v>25</v>
      </c>
      <c r="D450" s="295">
        <f>SUMIFS('7.  Persistence Report'!AW$27:AW$500,'7.  Persistence Report'!$D$27:$D$500,$B450,'7.  Persistence Report'!$J$27:$J$500,"Current year savings",'7.  Persistence Report'!$H$27:$H$500,"2017")</f>
        <v>0</v>
      </c>
      <c r="E450" s="295">
        <f>SUMIFS('7.  Persistence Report'!AX$27:AX$500,'7.  Persistence Report'!$D$27:$D$500,$B450,'7.  Persistence Report'!$J$27:$J$500,"Current year savings",'7.  Persistence Report'!$H$27:$H$500,"2017")</f>
        <v>0</v>
      </c>
      <c r="F450" s="295">
        <f>SUMIFS('7.  Persistence Report'!AY$27:AY$500,'7.  Persistence Report'!$D$27:$D$500,$B450,'7.  Persistence Report'!$J$27:$J$500,"Current year savings",'7.  Persistence Report'!$H$27:$H$500,"2017")</f>
        <v>0</v>
      </c>
      <c r="G450" s="295">
        <f>SUMIFS('7.  Persistence Report'!AZ$27:AZ$500,'7.  Persistence Report'!$D$27:$D$500,$B450,'7.  Persistence Report'!$J$27:$J$500,"Current year savings",'7.  Persistence Report'!$H$27:$H$500,"2017")</f>
        <v>0</v>
      </c>
      <c r="H450" s="295">
        <f>SUMIFS('7.  Persistence Report'!BA$27:BA$500,'7.  Persistence Report'!$D$27:$D$500,$B450,'7.  Persistence Report'!$J$27:$J$500,"Current year savings",'7.  Persistence Report'!$H$27:$H$500,"2017")</f>
        <v>0</v>
      </c>
      <c r="I450" s="295">
        <f>SUMIFS('7.  Persistence Report'!BB$27:BB$500,'7.  Persistence Report'!$D$27:$D$500,$B450,'7.  Persistence Report'!$J$27:$J$500,"Current year savings",'7.  Persistence Report'!$H$27:$H$500,"2017")</f>
        <v>0</v>
      </c>
      <c r="J450" s="295">
        <f>SUMIFS('7.  Persistence Report'!BC$27:BC$500,'7.  Persistence Report'!$D$27:$D$500,$B450,'7.  Persistence Report'!$J$27:$J$500,"Current year savings",'7.  Persistence Report'!$H$27:$H$500,"2017")</f>
        <v>0</v>
      </c>
      <c r="K450" s="295">
        <f>SUMIFS('7.  Persistence Report'!BD$27:BD$500,'7.  Persistence Report'!$D$27:$D$500,$B450,'7.  Persistence Report'!$J$27:$J$500,"Current year savings",'7.  Persistence Report'!$H$27:$H$500,"2017")</f>
        <v>0</v>
      </c>
      <c r="L450" s="295">
        <f>SUMIFS('7.  Persistence Report'!BE$27:BE$500,'7.  Persistence Report'!$D$27:$D$500,$B450,'7.  Persistence Report'!$J$27:$J$500,"Current year savings",'7.  Persistence Report'!$H$27:$H$500,"2017")</f>
        <v>0</v>
      </c>
      <c r="M450" s="295">
        <f>SUMIFS('7.  Persistence Report'!BF$27:BF$500,'7.  Persistence Report'!$D$27:$D$500,$B450,'7.  Persistence Report'!$J$27:$J$500,"Current year savings",'7.  Persistence Report'!$H$27:$H$500,"2017")</f>
        <v>0</v>
      </c>
      <c r="N450" s="295">
        <v>0</v>
      </c>
      <c r="O450" s="295">
        <f>SUMIFS('7.  Persistence Report'!R$27:R$500,'7.  Persistence Report'!$D$27:$D$500,$B450,'7.  Persistence Report'!$J$27:$J$500,"Current year savings",'7.  Persistence Report'!$H$27:$H$500,"2017")</f>
        <v>0</v>
      </c>
      <c r="P450" s="295">
        <f>SUMIFS('7.  Persistence Report'!S$27:S$500,'7.  Persistence Report'!$D$27:$D$500,$B450,'7.  Persistence Report'!$J$27:$J$500,"Current year savings",'7.  Persistence Report'!$H$27:$H$500,"2017")</f>
        <v>0</v>
      </c>
      <c r="Q450" s="295">
        <f>SUMIFS('7.  Persistence Report'!T$27:T$500,'7.  Persistence Report'!$D$27:$D$500,$B450,'7.  Persistence Report'!$J$27:$J$500,"Current year savings",'7.  Persistence Report'!$H$27:$H$500,"2017")</f>
        <v>0</v>
      </c>
      <c r="R450" s="295">
        <f>SUMIFS('7.  Persistence Report'!U$27:U$500,'7.  Persistence Report'!$D$27:$D$500,$B450,'7.  Persistence Report'!$J$27:$J$500,"Current year savings",'7.  Persistence Report'!$H$27:$H$500,"2017")</f>
        <v>0</v>
      </c>
      <c r="S450" s="295">
        <f>SUMIFS('7.  Persistence Report'!V$27:V$500,'7.  Persistence Report'!$D$27:$D$500,$B450,'7.  Persistence Report'!$J$27:$J$500,"Current year savings",'7.  Persistence Report'!$H$27:$H$500,"2017")</f>
        <v>0</v>
      </c>
      <c r="T450" s="295">
        <f>SUMIFS('7.  Persistence Report'!W$27:W$500,'7.  Persistence Report'!$D$27:$D$500,$B450,'7.  Persistence Report'!$J$27:$J$500,"Current year savings",'7.  Persistence Report'!$H$27:$H$500,"2017")</f>
        <v>0</v>
      </c>
      <c r="U450" s="295">
        <f>SUMIFS('7.  Persistence Report'!X$27:X$500,'7.  Persistence Report'!$D$27:$D$500,$B450,'7.  Persistence Report'!$J$27:$J$500,"Current year savings",'7.  Persistence Report'!$H$27:$H$500,"2017")</f>
        <v>0</v>
      </c>
      <c r="V450" s="295">
        <f>SUMIFS('7.  Persistence Report'!Y$27:Y$500,'7.  Persistence Report'!$D$27:$D$500,$B450,'7.  Persistence Report'!$J$27:$J$500,"Current year savings",'7.  Persistence Report'!$H$27:$H$500,"2017")</f>
        <v>0</v>
      </c>
      <c r="W450" s="295">
        <f>SUMIFS('7.  Persistence Report'!Z$27:Z$500,'7.  Persistence Report'!$D$27:$D$500,$B450,'7.  Persistence Report'!$J$27:$J$500,"Current year savings",'7.  Persistence Report'!$H$27:$H$500,"2017")</f>
        <v>0</v>
      </c>
      <c r="X450" s="295">
        <f>SUMIFS('7.  Persistence Report'!AA$27:AA$500,'7.  Persistence Report'!$D$27:$D$500,$B450,'7.  Persistence Report'!$J$27:$J$500,"Current year savings",'7.  Persistence Report'!$H$27:$H$500,"2017")</f>
        <v>0</v>
      </c>
      <c r="Y450" s="410"/>
      <c r="Z450" s="410"/>
      <c r="AA450" s="410"/>
      <c r="AB450" s="410"/>
      <c r="AC450" s="410"/>
      <c r="AD450" s="410"/>
      <c r="AE450" s="410"/>
      <c r="AF450" s="410"/>
      <c r="AG450" s="410"/>
      <c r="AH450" s="410"/>
      <c r="AI450" s="410"/>
      <c r="AJ450" s="410"/>
      <c r="AK450" s="410"/>
      <c r="AL450" s="410"/>
      <c r="AM450" s="296">
        <f>SUM(Y450:AL450)</f>
        <v>0</v>
      </c>
    </row>
    <row r="451" spans="1:40" ht="15.5" outlineLevel="1">
      <c r="A451" s="532"/>
      <c r="B451" s="431" t="s">
        <v>308</v>
      </c>
      <c r="C451" s="291" t="s">
        <v>163</v>
      </c>
      <c r="D451" s="295">
        <f>SUMIFS('7.  Persistence Report'!AW$27:AW$500,'7.  Persistence Report'!$D$27:$D$500,$B450,'7.  Persistence Report'!$J$27:$J$500,"Adjustment",'7.  Persistence Report'!$H$27:$H$500,"2017")</f>
        <v>0</v>
      </c>
      <c r="E451" s="295">
        <f>SUMIFS('7.  Persistence Report'!AX$27:AX$500,'7.  Persistence Report'!$D$27:$D$500,$B450,'7.  Persistence Report'!$J$27:$J$500,"Adjustment",'7.  Persistence Report'!$H$27:$H$500,"2017")</f>
        <v>0</v>
      </c>
      <c r="F451" s="295">
        <f>SUMIFS('7.  Persistence Report'!AY$27:AY$500,'7.  Persistence Report'!$D$27:$D$500,$B450,'7.  Persistence Report'!$J$27:$J$500,"Adjustment",'7.  Persistence Report'!$H$27:$H$500,"2017")</f>
        <v>0</v>
      </c>
      <c r="G451" s="295">
        <f>SUMIFS('7.  Persistence Report'!AZ$27:AZ$500,'7.  Persistence Report'!$D$27:$D$500,$B450,'7.  Persistence Report'!$J$27:$J$500,"Adjustment",'7.  Persistence Report'!$H$27:$H$500,"2017")</f>
        <v>0</v>
      </c>
      <c r="H451" s="295">
        <f>SUMIFS('7.  Persistence Report'!BA$27:BA$500,'7.  Persistence Report'!$D$27:$D$500,$B450,'7.  Persistence Report'!$J$27:$J$500,"Adjustment",'7.  Persistence Report'!$H$27:$H$500,"2017")</f>
        <v>0</v>
      </c>
      <c r="I451" s="295">
        <f>SUMIFS('7.  Persistence Report'!BB$27:BB$500,'7.  Persistence Report'!$D$27:$D$500,$B450,'7.  Persistence Report'!$J$27:$J$500,"Adjustment",'7.  Persistence Report'!$H$27:$H$500,"2017")</f>
        <v>0</v>
      </c>
      <c r="J451" s="295">
        <f>SUMIFS('7.  Persistence Report'!BC$27:BC$500,'7.  Persistence Report'!$D$27:$D$500,$B450,'7.  Persistence Report'!$J$27:$J$500,"Adjustment",'7.  Persistence Report'!$H$27:$H$500,"2017")</f>
        <v>0</v>
      </c>
      <c r="K451" s="295">
        <f>SUMIFS('7.  Persistence Report'!BD$27:BD$500,'7.  Persistence Report'!$D$27:$D$500,$B450,'7.  Persistence Report'!$J$27:$J$500,"Adjustment",'7.  Persistence Report'!$H$27:$H$500,"2017")</f>
        <v>0</v>
      </c>
      <c r="L451" s="295">
        <f>SUMIFS('7.  Persistence Report'!BE$27:BE$500,'7.  Persistence Report'!$D$27:$D$500,$B450,'7.  Persistence Report'!$J$27:$J$500,"Adjustment",'7.  Persistence Report'!$H$27:$H$500,"2017")</f>
        <v>0</v>
      </c>
      <c r="M451" s="295">
        <f>SUMIFS('7.  Persistence Report'!BF$27:BF$500,'7.  Persistence Report'!$D$27:$D$500,$B450,'7.  Persistence Report'!$J$27:$J$500,"Adjustment",'7.  Persistence Report'!$H$27:$H$500,"2017")</f>
        <v>0</v>
      </c>
      <c r="N451" s="295">
        <f>N450</f>
        <v>0</v>
      </c>
      <c r="O451" s="295">
        <f>SUMIFS('7.  Persistence Report'!R$27:R$500,'7.  Persistence Report'!$D$27:$D$500,$B450,'7.  Persistence Report'!$J$27:$J$500,"Adjustment",'7.  Persistence Report'!$H$27:$H$500,"2017")</f>
        <v>0</v>
      </c>
      <c r="P451" s="295">
        <f>SUMIFS('7.  Persistence Report'!S$27:S$500,'7.  Persistence Report'!$D$27:$D$500,$B450,'7.  Persistence Report'!$J$27:$J$500,"Adjustment",'7.  Persistence Report'!$H$27:$H$500,"2017")</f>
        <v>0</v>
      </c>
      <c r="Q451" s="295">
        <f>SUMIFS('7.  Persistence Report'!T$27:T$500,'7.  Persistence Report'!$D$27:$D$500,$B450,'7.  Persistence Report'!$J$27:$J$500,"Adjustment",'7.  Persistence Report'!$H$27:$H$500,"2017")</f>
        <v>0</v>
      </c>
      <c r="R451" s="295">
        <f>SUMIFS('7.  Persistence Report'!U$27:U$500,'7.  Persistence Report'!$D$27:$D$500,$B450,'7.  Persistence Report'!$J$27:$J$500,"Adjustment",'7.  Persistence Report'!$H$27:$H$500,"2017")</f>
        <v>0</v>
      </c>
      <c r="S451" s="295">
        <f>SUMIFS('7.  Persistence Report'!V$27:V$500,'7.  Persistence Report'!$D$27:$D$500,$B450,'7.  Persistence Report'!$J$27:$J$500,"Adjustment",'7.  Persistence Report'!$H$27:$H$500,"2017")</f>
        <v>0</v>
      </c>
      <c r="T451" s="295">
        <f>SUMIFS('7.  Persistence Report'!W$27:W$500,'7.  Persistence Report'!$D$27:$D$500,$B450,'7.  Persistence Report'!$J$27:$J$500,"Adjustment",'7.  Persistence Report'!$H$27:$H$500,"2017")</f>
        <v>0</v>
      </c>
      <c r="U451" s="295">
        <f>SUMIFS('7.  Persistence Report'!X$27:X$500,'7.  Persistence Report'!$D$27:$D$500,$B450,'7.  Persistence Report'!$J$27:$J$500,"Adjustment",'7.  Persistence Report'!$H$27:$H$500,"2017")</f>
        <v>0</v>
      </c>
      <c r="V451" s="295">
        <f>SUMIFS('7.  Persistence Report'!Y$27:Y$500,'7.  Persistence Report'!$D$27:$D$500,$B450,'7.  Persistence Report'!$J$27:$J$500,"Adjustment",'7.  Persistence Report'!$H$27:$H$500,"2017")</f>
        <v>0</v>
      </c>
      <c r="W451" s="295">
        <f>SUMIFS('7.  Persistence Report'!Z$27:Z$500,'7.  Persistence Report'!$D$27:$D$500,$B450,'7.  Persistence Report'!$J$27:$J$500,"Adjustment",'7.  Persistence Report'!$H$27:$H$500,"2017")</f>
        <v>0</v>
      </c>
      <c r="X451" s="295">
        <f>SUMIFS('7.  Persistence Report'!AA$27:AA$500,'7.  Persistence Report'!$D$27:$D$500,$B450,'7.  Persistence Report'!$J$27:$J$500,"Adjustment",'7.  Persistence Report'!$H$27:$H$500,"2017")</f>
        <v>0</v>
      </c>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5" outlineLevel="1">
      <c r="A453" s="532">
        <v>16</v>
      </c>
      <c r="B453" s="529" t="s">
        <v>490</v>
      </c>
      <c r="C453" s="291" t="s">
        <v>25</v>
      </c>
      <c r="D453" s="295">
        <f>SUMIFS('7.  Persistence Report'!AW$27:AW$500,'7.  Persistence Report'!$D$27:$D$500,$B453,'7.  Persistence Report'!$J$27:$J$500,"Current year savings",'7.  Persistence Report'!$H$27:$H$500,"2017")</f>
        <v>0</v>
      </c>
      <c r="E453" s="295">
        <f>SUMIFS('7.  Persistence Report'!AX$27:AX$500,'7.  Persistence Report'!$D$27:$D$500,$B453,'7.  Persistence Report'!$J$27:$J$500,"Current year savings",'7.  Persistence Report'!$H$27:$H$500,"2017")</f>
        <v>0</v>
      </c>
      <c r="F453" s="295">
        <f>SUMIFS('7.  Persistence Report'!AY$27:AY$500,'7.  Persistence Report'!$D$27:$D$500,$B453,'7.  Persistence Report'!$J$27:$J$500,"Current year savings",'7.  Persistence Report'!$H$27:$H$500,"2017")</f>
        <v>0</v>
      </c>
      <c r="G453" s="295">
        <f>SUMIFS('7.  Persistence Report'!AZ$27:AZ$500,'7.  Persistence Report'!$D$27:$D$500,$B453,'7.  Persistence Report'!$J$27:$J$500,"Current year savings",'7.  Persistence Report'!$H$27:$H$500,"2017")</f>
        <v>0</v>
      </c>
      <c r="H453" s="295">
        <f>SUMIFS('7.  Persistence Report'!BA$27:BA$500,'7.  Persistence Report'!$D$27:$D$500,$B453,'7.  Persistence Report'!$J$27:$J$500,"Current year savings",'7.  Persistence Report'!$H$27:$H$500,"2017")</f>
        <v>0</v>
      </c>
      <c r="I453" s="295">
        <f>SUMIFS('7.  Persistence Report'!BB$27:BB$500,'7.  Persistence Report'!$D$27:$D$500,$B453,'7.  Persistence Report'!$J$27:$J$500,"Current year savings",'7.  Persistence Report'!$H$27:$H$500,"2017")</f>
        <v>0</v>
      </c>
      <c r="J453" s="295">
        <f>SUMIFS('7.  Persistence Report'!BC$27:BC$500,'7.  Persistence Report'!$D$27:$D$500,$B453,'7.  Persistence Report'!$J$27:$J$500,"Current year savings",'7.  Persistence Report'!$H$27:$H$500,"2017")</f>
        <v>0</v>
      </c>
      <c r="K453" s="295">
        <f>SUMIFS('7.  Persistence Report'!BD$27:BD$500,'7.  Persistence Report'!$D$27:$D$500,$B453,'7.  Persistence Report'!$J$27:$J$500,"Current year savings",'7.  Persistence Report'!$H$27:$H$500,"2017")</f>
        <v>0</v>
      </c>
      <c r="L453" s="295">
        <f>SUMIFS('7.  Persistence Report'!BE$27:BE$500,'7.  Persistence Report'!$D$27:$D$500,$B453,'7.  Persistence Report'!$J$27:$J$500,"Current year savings",'7.  Persistence Report'!$H$27:$H$500,"2017")</f>
        <v>0</v>
      </c>
      <c r="M453" s="295">
        <f>SUMIFS('7.  Persistence Report'!BF$27:BF$500,'7.  Persistence Report'!$D$27:$D$500,$B453,'7.  Persistence Report'!$J$27:$J$500,"Current year savings",'7.  Persistence Report'!$H$27:$H$500,"2017")</f>
        <v>0</v>
      </c>
      <c r="N453" s="295">
        <v>0</v>
      </c>
      <c r="O453" s="295">
        <f>SUMIFS('7.  Persistence Report'!R$27:R$500,'7.  Persistence Report'!$D$27:$D$500,$B453,'7.  Persistence Report'!$J$27:$J$500,"Current year savings",'7.  Persistence Report'!$H$27:$H$500,"2017")</f>
        <v>0</v>
      </c>
      <c r="P453" s="295">
        <f>SUMIFS('7.  Persistence Report'!S$27:S$500,'7.  Persistence Report'!$D$27:$D$500,$B453,'7.  Persistence Report'!$J$27:$J$500,"Current year savings",'7.  Persistence Report'!$H$27:$H$500,"2017")</f>
        <v>0</v>
      </c>
      <c r="Q453" s="295">
        <f>SUMIFS('7.  Persistence Report'!T$27:T$500,'7.  Persistence Report'!$D$27:$D$500,$B453,'7.  Persistence Report'!$J$27:$J$500,"Current year savings",'7.  Persistence Report'!$H$27:$H$500,"2017")</f>
        <v>0</v>
      </c>
      <c r="R453" s="295">
        <f>SUMIFS('7.  Persistence Report'!U$27:U$500,'7.  Persistence Report'!$D$27:$D$500,$B453,'7.  Persistence Report'!$J$27:$J$500,"Current year savings",'7.  Persistence Report'!$H$27:$H$500,"2017")</f>
        <v>0</v>
      </c>
      <c r="S453" s="295">
        <f>SUMIFS('7.  Persistence Report'!V$27:V$500,'7.  Persistence Report'!$D$27:$D$500,$B453,'7.  Persistence Report'!$J$27:$J$500,"Current year savings",'7.  Persistence Report'!$H$27:$H$500,"2017")</f>
        <v>0</v>
      </c>
      <c r="T453" s="295">
        <f>SUMIFS('7.  Persistence Report'!W$27:W$500,'7.  Persistence Report'!$D$27:$D$500,$B453,'7.  Persistence Report'!$J$27:$J$500,"Current year savings",'7.  Persistence Report'!$H$27:$H$500,"2017")</f>
        <v>0</v>
      </c>
      <c r="U453" s="295">
        <f>SUMIFS('7.  Persistence Report'!X$27:X$500,'7.  Persistence Report'!$D$27:$D$500,$B453,'7.  Persistence Report'!$J$27:$J$500,"Current year savings",'7.  Persistence Report'!$H$27:$H$500,"2017")</f>
        <v>0</v>
      </c>
      <c r="V453" s="295">
        <f>SUMIFS('7.  Persistence Report'!Y$27:Y$500,'7.  Persistence Report'!$D$27:$D$500,$B453,'7.  Persistence Report'!$J$27:$J$500,"Current year savings",'7.  Persistence Report'!$H$27:$H$500,"2017")</f>
        <v>0</v>
      </c>
      <c r="W453" s="295">
        <f>SUMIFS('7.  Persistence Report'!Z$27:Z$500,'7.  Persistence Report'!$D$27:$D$500,$B453,'7.  Persistence Report'!$J$27:$J$500,"Current year savings",'7.  Persistence Report'!$H$27:$H$500,"2017")</f>
        <v>0</v>
      </c>
      <c r="X453" s="295">
        <f>SUMIFS('7.  Persistence Report'!AA$27:AA$500,'7.  Persistence Report'!$D$27:$D$500,$B453,'7.  Persistence Report'!$J$27:$J$500,"Current year savings",'7.  Persistence Report'!$H$27:$H$500,"2017")</f>
        <v>0</v>
      </c>
      <c r="Y453" s="410"/>
      <c r="Z453" s="410"/>
      <c r="AA453" s="410"/>
      <c r="AB453" s="410"/>
      <c r="AC453" s="410"/>
      <c r="AD453" s="410"/>
      <c r="AE453" s="410"/>
      <c r="AF453" s="410"/>
      <c r="AG453" s="410"/>
      <c r="AH453" s="410"/>
      <c r="AI453" s="410"/>
      <c r="AJ453" s="410"/>
      <c r="AK453" s="410"/>
      <c r="AL453" s="410"/>
      <c r="AM453" s="296">
        <f>SUM(Y453:AL453)</f>
        <v>0</v>
      </c>
    </row>
    <row r="454" spans="1:40" s="283" customFormat="1" ht="15.5" outlineLevel="1">
      <c r="A454" s="532"/>
      <c r="B454" s="529" t="s">
        <v>308</v>
      </c>
      <c r="C454" s="291" t="s">
        <v>163</v>
      </c>
      <c r="D454" s="295">
        <f>SUMIFS('7.  Persistence Report'!AW$27:AW$500,'7.  Persistence Report'!$D$27:$D$500,$B453,'7.  Persistence Report'!$J$27:$J$500,"Adjustment",'7.  Persistence Report'!$H$27:$H$500,"2017")</f>
        <v>0</v>
      </c>
      <c r="E454" s="295">
        <f>SUMIFS('7.  Persistence Report'!AX$27:AX$500,'7.  Persistence Report'!$D$27:$D$500,$B453,'7.  Persistence Report'!$J$27:$J$500,"Adjustment",'7.  Persistence Report'!$H$27:$H$500,"2017")</f>
        <v>0</v>
      </c>
      <c r="F454" s="295">
        <f>SUMIFS('7.  Persistence Report'!AY$27:AY$500,'7.  Persistence Report'!$D$27:$D$500,$B453,'7.  Persistence Report'!$J$27:$J$500,"Adjustment",'7.  Persistence Report'!$H$27:$H$500,"2017")</f>
        <v>0</v>
      </c>
      <c r="G454" s="295">
        <f>SUMIFS('7.  Persistence Report'!AZ$27:AZ$500,'7.  Persistence Report'!$D$27:$D$500,$B453,'7.  Persistence Report'!$J$27:$J$500,"Adjustment",'7.  Persistence Report'!$H$27:$H$500,"2017")</f>
        <v>0</v>
      </c>
      <c r="H454" s="295">
        <f>SUMIFS('7.  Persistence Report'!BA$27:BA$500,'7.  Persistence Report'!$D$27:$D$500,$B453,'7.  Persistence Report'!$J$27:$J$500,"Adjustment",'7.  Persistence Report'!$H$27:$H$500,"2017")</f>
        <v>0</v>
      </c>
      <c r="I454" s="295">
        <f>SUMIFS('7.  Persistence Report'!BB$27:BB$500,'7.  Persistence Report'!$D$27:$D$500,$B453,'7.  Persistence Report'!$J$27:$J$500,"Adjustment",'7.  Persistence Report'!$H$27:$H$500,"2017")</f>
        <v>0</v>
      </c>
      <c r="J454" s="295">
        <f>SUMIFS('7.  Persistence Report'!BC$27:BC$500,'7.  Persistence Report'!$D$27:$D$500,$B453,'7.  Persistence Report'!$J$27:$J$500,"Adjustment",'7.  Persistence Report'!$H$27:$H$500,"2017")</f>
        <v>0</v>
      </c>
      <c r="K454" s="295">
        <f>SUMIFS('7.  Persistence Report'!BD$27:BD$500,'7.  Persistence Report'!$D$27:$D$500,$B453,'7.  Persistence Report'!$J$27:$J$500,"Adjustment",'7.  Persistence Report'!$H$27:$H$500,"2017")</f>
        <v>0</v>
      </c>
      <c r="L454" s="295">
        <f>SUMIFS('7.  Persistence Report'!BE$27:BE$500,'7.  Persistence Report'!$D$27:$D$500,$B453,'7.  Persistence Report'!$J$27:$J$500,"Adjustment",'7.  Persistence Report'!$H$27:$H$500,"2017")</f>
        <v>0</v>
      </c>
      <c r="M454" s="295">
        <f>SUMIFS('7.  Persistence Report'!BF$27:BF$500,'7.  Persistence Report'!$D$27:$D$500,$B453,'7.  Persistence Report'!$J$27:$J$500,"Adjustment",'7.  Persistence Report'!$H$27:$H$500,"2017")</f>
        <v>0</v>
      </c>
      <c r="N454" s="295">
        <f>N453</f>
        <v>0</v>
      </c>
      <c r="O454" s="295">
        <f>SUMIFS('7.  Persistence Report'!R$27:R$500,'7.  Persistence Report'!$D$27:$D$500,$B453,'7.  Persistence Report'!$J$27:$J$500,"Adjustment",'7.  Persistence Report'!$H$27:$H$500,"2017")</f>
        <v>0</v>
      </c>
      <c r="P454" s="295">
        <f>SUMIFS('7.  Persistence Report'!S$27:S$500,'7.  Persistence Report'!$D$27:$D$500,$B453,'7.  Persistence Report'!$J$27:$J$500,"Adjustment",'7.  Persistence Report'!$H$27:$H$500,"2017")</f>
        <v>0</v>
      </c>
      <c r="Q454" s="295">
        <f>SUMIFS('7.  Persistence Report'!T$27:T$500,'7.  Persistence Report'!$D$27:$D$500,$B453,'7.  Persistence Report'!$J$27:$J$500,"Adjustment",'7.  Persistence Report'!$H$27:$H$500,"2017")</f>
        <v>0</v>
      </c>
      <c r="R454" s="295">
        <f>SUMIFS('7.  Persistence Report'!U$27:U$500,'7.  Persistence Report'!$D$27:$D$500,$B453,'7.  Persistence Report'!$J$27:$J$500,"Adjustment",'7.  Persistence Report'!$H$27:$H$500,"2017")</f>
        <v>0</v>
      </c>
      <c r="S454" s="295">
        <f>SUMIFS('7.  Persistence Report'!V$27:V$500,'7.  Persistence Report'!$D$27:$D$500,$B453,'7.  Persistence Report'!$J$27:$J$500,"Adjustment",'7.  Persistence Report'!$H$27:$H$500,"2017")</f>
        <v>0</v>
      </c>
      <c r="T454" s="295">
        <f>SUMIFS('7.  Persistence Report'!W$27:W$500,'7.  Persistence Report'!$D$27:$D$500,$B453,'7.  Persistence Report'!$J$27:$J$500,"Adjustment",'7.  Persistence Report'!$H$27:$H$500,"2017")</f>
        <v>0</v>
      </c>
      <c r="U454" s="295">
        <f>SUMIFS('7.  Persistence Report'!X$27:X$500,'7.  Persistence Report'!$D$27:$D$500,$B453,'7.  Persistence Report'!$J$27:$J$500,"Adjustment",'7.  Persistence Report'!$H$27:$H$500,"2017")</f>
        <v>0</v>
      </c>
      <c r="V454" s="295">
        <f>SUMIFS('7.  Persistence Report'!Y$27:Y$500,'7.  Persistence Report'!$D$27:$D$500,$B453,'7.  Persistence Report'!$J$27:$J$500,"Adjustment",'7.  Persistence Report'!$H$27:$H$500,"2017")</f>
        <v>0</v>
      </c>
      <c r="W454" s="295">
        <f>SUMIFS('7.  Persistence Report'!Z$27:Z$500,'7.  Persistence Report'!$D$27:$D$500,$B453,'7.  Persistence Report'!$J$27:$J$500,"Adjustment",'7.  Persistence Report'!$H$27:$H$500,"2017")</f>
        <v>0</v>
      </c>
      <c r="X454" s="295">
        <f>SUMIFS('7.  Persistence Report'!AA$27:AA$500,'7.  Persistence Report'!$D$27:$D$500,$B453,'7.  Persistence Report'!$J$27:$J$500,"Adjustment",'7.  Persistence Report'!$H$27:$H$500,"2017")</f>
        <v>0</v>
      </c>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5"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5" outlineLevel="1">
      <c r="A457" s="532">
        <v>17</v>
      </c>
      <c r="B457" s="428" t="s">
        <v>112</v>
      </c>
      <c r="C457" s="291" t="s">
        <v>25</v>
      </c>
      <c r="D457" s="295">
        <f>SUMIFS('7.  Persistence Report'!AW$27:AW$500,'7.  Persistence Report'!$D$27:$D$500,$B457,'7.  Persistence Report'!$J$27:$J$500,"Current year savings",'7.  Persistence Report'!$H$27:$H$500,"2017")</f>
        <v>0</v>
      </c>
      <c r="E457" s="295">
        <f>SUMIFS('7.  Persistence Report'!AX$27:AX$500,'7.  Persistence Report'!$D$27:$D$500,$B457,'7.  Persistence Report'!$J$27:$J$500,"Current year savings",'7.  Persistence Report'!$H$27:$H$500,"2017")</f>
        <v>0</v>
      </c>
      <c r="F457" s="295">
        <f>SUMIFS('7.  Persistence Report'!AY$27:AY$500,'7.  Persistence Report'!$D$27:$D$500,$B457,'7.  Persistence Report'!$J$27:$J$500,"Current year savings",'7.  Persistence Report'!$H$27:$H$500,"2017")</f>
        <v>0</v>
      </c>
      <c r="G457" s="295">
        <f>SUMIFS('7.  Persistence Report'!AZ$27:AZ$500,'7.  Persistence Report'!$D$27:$D$500,$B457,'7.  Persistence Report'!$J$27:$J$500,"Current year savings",'7.  Persistence Report'!$H$27:$H$500,"2017")</f>
        <v>0</v>
      </c>
      <c r="H457" s="295">
        <f>SUMIFS('7.  Persistence Report'!BA$27:BA$500,'7.  Persistence Report'!$D$27:$D$500,$B457,'7.  Persistence Report'!$J$27:$J$500,"Current year savings",'7.  Persistence Report'!$H$27:$H$500,"2017")</f>
        <v>0</v>
      </c>
      <c r="I457" s="295">
        <f>SUMIFS('7.  Persistence Report'!BB$27:BB$500,'7.  Persistence Report'!$D$27:$D$500,$B457,'7.  Persistence Report'!$J$27:$J$500,"Current year savings",'7.  Persistence Report'!$H$27:$H$500,"2017")</f>
        <v>0</v>
      </c>
      <c r="J457" s="295">
        <f>SUMIFS('7.  Persistence Report'!BC$27:BC$500,'7.  Persistence Report'!$D$27:$D$500,$B457,'7.  Persistence Report'!$J$27:$J$500,"Current year savings",'7.  Persistence Report'!$H$27:$H$500,"2017")</f>
        <v>0</v>
      </c>
      <c r="K457" s="295">
        <f>SUMIFS('7.  Persistence Report'!BD$27:BD$500,'7.  Persistence Report'!$D$27:$D$500,$B457,'7.  Persistence Report'!$J$27:$J$500,"Current year savings",'7.  Persistence Report'!$H$27:$H$500,"2017")</f>
        <v>0</v>
      </c>
      <c r="L457" s="295">
        <f>SUMIFS('7.  Persistence Report'!BE$27:BE$500,'7.  Persistence Report'!$D$27:$D$500,$B457,'7.  Persistence Report'!$J$27:$J$500,"Current year savings",'7.  Persistence Report'!$H$27:$H$500,"2017")</f>
        <v>0</v>
      </c>
      <c r="M457" s="295">
        <f>SUMIFS('7.  Persistence Report'!BF$27:BF$500,'7.  Persistence Report'!$D$27:$D$500,$B457,'7.  Persistence Report'!$J$27:$J$500,"Current year savings",'7.  Persistence Report'!$H$27:$H$500,"2017")</f>
        <v>0</v>
      </c>
      <c r="N457" s="295">
        <v>12</v>
      </c>
      <c r="O457" s="295">
        <f>SUMIFS('7.  Persistence Report'!R$27:R$500,'7.  Persistence Report'!$D$27:$D$500,$B457,'7.  Persistence Report'!$J$27:$J$500,"Current year savings",'7.  Persistence Report'!$H$27:$H$500,"2017")</f>
        <v>0</v>
      </c>
      <c r="P457" s="295">
        <f>SUMIFS('7.  Persistence Report'!S$27:S$500,'7.  Persistence Report'!$D$27:$D$500,$B457,'7.  Persistence Report'!$J$27:$J$500,"Current year savings",'7.  Persistence Report'!$H$27:$H$500,"2017")</f>
        <v>0</v>
      </c>
      <c r="Q457" s="295">
        <f>SUMIFS('7.  Persistence Report'!T$27:T$500,'7.  Persistence Report'!$D$27:$D$500,$B457,'7.  Persistence Report'!$J$27:$J$500,"Current year savings",'7.  Persistence Report'!$H$27:$H$500,"2017")</f>
        <v>0</v>
      </c>
      <c r="R457" s="295">
        <f>SUMIFS('7.  Persistence Report'!U$27:U$500,'7.  Persistence Report'!$D$27:$D$500,$B457,'7.  Persistence Report'!$J$27:$J$500,"Current year savings",'7.  Persistence Report'!$H$27:$H$500,"2017")</f>
        <v>0</v>
      </c>
      <c r="S457" s="295">
        <f>SUMIFS('7.  Persistence Report'!V$27:V$500,'7.  Persistence Report'!$D$27:$D$500,$B457,'7.  Persistence Report'!$J$27:$J$500,"Current year savings",'7.  Persistence Report'!$H$27:$H$500,"2017")</f>
        <v>0</v>
      </c>
      <c r="T457" s="295">
        <f>SUMIFS('7.  Persistence Report'!W$27:W$500,'7.  Persistence Report'!$D$27:$D$500,$B457,'7.  Persistence Report'!$J$27:$J$500,"Current year savings",'7.  Persistence Report'!$H$27:$H$500,"2017")</f>
        <v>0</v>
      </c>
      <c r="U457" s="295">
        <f>SUMIFS('7.  Persistence Report'!X$27:X$500,'7.  Persistence Report'!$D$27:$D$500,$B457,'7.  Persistence Report'!$J$27:$J$500,"Current year savings",'7.  Persistence Report'!$H$27:$H$500,"2017")</f>
        <v>0</v>
      </c>
      <c r="V457" s="295">
        <f>SUMIFS('7.  Persistence Report'!Y$27:Y$500,'7.  Persistence Report'!$D$27:$D$500,$B457,'7.  Persistence Report'!$J$27:$J$500,"Current year savings",'7.  Persistence Report'!$H$27:$H$500,"2017")</f>
        <v>0</v>
      </c>
      <c r="W457" s="295">
        <f>SUMIFS('7.  Persistence Report'!Z$27:Z$500,'7.  Persistence Report'!$D$27:$D$500,$B457,'7.  Persistence Report'!$J$27:$J$500,"Current year savings",'7.  Persistence Report'!$H$27:$H$500,"2017")</f>
        <v>0</v>
      </c>
      <c r="X457" s="295">
        <f>SUMIFS('7.  Persistence Report'!AA$27:AA$500,'7.  Persistence Report'!$D$27:$D$500,$B457,'7.  Persistence Report'!$J$27:$J$500,"Current year savings",'7.  Persistence Report'!$H$27:$H$500,"2017")</f>
        <v>0</v>
      </c>
      <c r="Y457" s="426"/>
      <c r="Z457" s="410"/>
      <c r="AA457" s="410"/>
      <c r="AB457" s="410"/>
      <c r="AC457" s="410"/>
      <c r="AD457" s="410"/>
      <c r="AE457" s="410"/>
      <c r="AF457" s="415"/>
      <c r="AG457" s="415"/>
      <c r="AH457" s="415"/>
      <c r="AI457" s="415"/>
      <c r="AJ457" s="415"/>
      <c r="AK457" s="415"/>
      <c r="AL457" s="415"/>
      <c r="AM457" s="296">
        <f>SUM(Y457:AL457)</f>
        <v>0</v>
      </c>
    </row>
    <row r="458" spans="1:40" ht="15.5" outlineLevel="1">
      <c r="A458" s="532"/>
      <c r="B458" s="431" t="s">
        <v>308</v>
      </c>
      <c r="C458" s="291" t="s">
        <v>163</v>
      </c>
      <c r="D458" s="295">
        <f>SUMIFS('7.  Persistence Report'!AW$27:AW$500,'7.  Persistence Report'!$D$27:$D$500,$B457,'7.  Persistence Report'!$J$27:$J$500,"Adjustment",'7.  Persistence Report'!$H$27:$H$500,"2017")</f>
        <v>0</v>
      </c>
      <c r="E458" s="295">
        <f>SUMIFS('7.  Persistence Report'!AX$27:AX$500,'7.  Persistence Report'!$D$27:$D$500,$B457,'7.  Persistence Report'!$J$27:$J$500,"Adjustment",'7.  Persistence Report'!$H$27:$H$500,"2017")</f>
        <v>0</v>
      </c>
      <c r="F458" s="295">
        <f>SUMIFS('7.  Persistence Report'!AY$27:AY$500,'7.  Persistence Report'!$D$27:$D$500,$B457,'7.  Persistence Report'!$J$27:$J$500,"Adjustment",'7.  Persistence Report'!$H$27:$H$500,"2017")</f>
        <v>0</v>
      </c>
      <c r="G458" s="295">
        <f>SUMIFS('7.  Persistence Report'!AZ$27:AZ$500,'7.  Persistence Report'!$D$27:$D$500,$B457,'7.  Persistence Report'!$J$27:$J$500,"Adjustment",'7.  Persistence Report'!$H$27:$H$500,"2017")</f>
        <v>0</v>
      </c>
      <c r="H458" s="295">
        <f>SUMIFS('7.  Persistence Report'!BA$27:BA$500,'7.  Persistence Report'!$D$27:$D$500,$B457,'7.  Persistence Report'!$J$27:$J$500,"Adjustment",'7.  Persistence Report'!$H$27:$H$500,"2017")</f>
        <v>0</v>
      </c>
      <c r="I458" s="295">
        <f>SUMIFS('7.  Persistence Report'!BB$27:BB$500,'7.  Persistence Report'!$D$27:$D$500,$B457,'7.  Persistence Report'!$J$27:$J$500,"Adjustment",'7.  Persistence Report'!$H$27:$H$500,"2017")</f>
        <v>0</v>
      </c>
      <c r="J458" s="295">
        <f>SUMIFS('7.  Persistence Report'!BC$27:BC$500,'7.  Persistence Report'!$D$27:$D$500,$B457,'7.  Persistence Report'!$J$27:$J$500,"Adjustment",'7.  Persistence Report'!$H$27:$H$500,"2017")</f>
        <v>0</v>
      </c>
      <c r="K458" s="295">
        <f>SUMIFS('7.  Persistence Report'!BD$27:BD$500,'7.  Persistence Report'!$D$27:$D$500,$B457,'7.  Persistence Report'!$J$27:$J$500,"Adjustment",'7.  Persistence Report'!$H$27:$H$500,"2017")</f>
        <v>0</v>
      </c>
      <c r="L458" s="295">
        <f>SUMIFS('7.  Persistence Report'!BE$27:BE$500,'7.  Persistence Report'!$D$27:$D$500,$B457,'7.  Persistence Report'!$J$27:$J$500,"Adjustment",'7.  Persistence Report'!$H$27:$H$500,"2017")</f>
        <v>0</v>
      </c>
      <c r="M458" s="295">
        <f>SUMIFS('7.  Persistence Report'!BF$27:BF$500,'7.  Persistence Report'!$D$27:$D$500,$B457,'7.  Persistence Report'!$J$27:$J$500,"Adjustment",'7.  Persistence Report'!$H$27:$H$500,"2017")</f>
        <v>0</v>
      </c>
      <c r="N458" s="295">
        <f>N457</f>
        <v>12</v>
      </c>
      <c r="O458" s="295">
        <f>SUMIFS('7.  Persistence Report'!R$27:R$500,'7.  Persistence Report'!$D$27:$D$500,$B457,'7.  Persistence Report'!$J$27:$J$500,"Adjustment",'7.  Persistence Report'!$H$27:$H$500,"2017")</f>
        <v>0</v>
      </c>
      <c r="P458" s="295">
        <f>SUMIFS('7.  Persistence Report'!S$27:S$500,'7.  Persistence Report'!$D$27:$D$500,$B457,'7.  Persistence Report'!$J$27:$J$500,"Adjustment",'7.  Persistence Report'!$H$27:$H$500,"2017")</f>
        <v>0</v>
      </c>
      <c r="Q458" s="295">
        <f>SUMIFS('7.  Persistence Report'!T$27:T$500,'7.  Persistence Report'!$D$27:$D$500,$B457,'7.  Persistence Report'!$J$27:$J$500,"Adjustment",'7.  Persistence Report'!$H$27:$H$500,"2017")</f>
        <v>0</v>
      </c>
      <c r="R458" s="295">
        <f>SUMIFS('7.  Persistence Report'!U$27:U$500,'7.  Persistence Report'!$D$27:$D$500,$B457,'7.  Persistence Report'!$J$27:$J$500,"Adjustment",'7.  Persistence Report'!$H$27:$H$500,"2017")</f>
        <v>0</v>
      </c>
      <c r="S458" s="295">
        <f>SUMIFS('7.  Persistence Report'!V$27:V$500,'7.  Persistence Report'!$D$27:$D$500,$B457,'7.  Persistence Report'!$J$27:$J$500,"Adjustment",'7.  Persistence Report'!$H$27:$H$500,"2017")</f>
        <v>0</v>
      </c>
      <c r="T458" s="295">
        <f>SUMIFS('7.  Persistence Report'!W$27:W$500,'7.  Persistence Report'!$D$27:$D$500,$B457,'7.  Persistence Report'!$J$27:$J$500,"Adjustment",'7.  Persistence Report'!$H$27:$H$500,"2017")</f>
        <v>0</v>
      </c>
      <c r="U458" s="295">
        <f>SUMIFS('7.  Persistence Report'!X$27:X$500,'7.  Persistence Report'!$D$27:$D$500,$B457,'7.  Persistence Report'!$J$27:$J$500,"Adjustment",'7.  Persistence Report'!$H$27:$H$500,"2017")</f>
        <v>0</v>
      </c>
      <c r="V458" s="295">
        <f>SUMIFS('7.  Persistence Report'!Y$27:Y$500,'7.  Persistence Report'!$D$27:$D$500,$B457,'7.  Persistence Report'!$J$27:$J$500,"Adjustment",'7.  Persistence Report'!$H$27:$H$500,"2017")</f>
        <v>0</v>
      </c>
      <c r="W458" s="295">
        <f>SUMIFS('7.  Persistence Report'!Z$27:Z$500,'7.  Persistence Report'!$D$27:$D$500,$B457,'7.  Persistence Report'!$J$27:$J$500,"Adjustment",'7.  Persistence Report'!$H$27:$H$500,"2017")</f>
        <v>0</v>
      </c>
      <c r="X458" s="295">
        <f>SUMIFS('7.  Persistence Report'!AA$27:AA$500,'7.  Persistence Report'!$D$27:$D$500,$B457,'7.  Persistence Report'!$J$27:$J$500,"Adjustment",'7.  Persistence Report'!$H$27:$H$500,"2017")</f>
        <v>0</v>
      </c>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5" outlineLevel="1">
      <c r="A460" s="532">
        <v>18</v>
      </c>
      <c r="B460" s="428" t="s">
        <v>109</v>
      </c>
      <c r="C460" s="291" t="s">
        <v>25</v>
      </c>
      <c r="D460" s="295">
        <f>SUMIFS('7.  Persistence Report'!AW$27:AW$500,'7.  Persistence Report'!$D$27:$D$500,$B460,'7.  Persistence Report'!$J$27:$J$500,"Current year savings",'7.  Persistence Report'!$H$27:$H$500,"2017")</f>
        <v>0</v>
      </c>
      <c r="E460" s="295">
        <f>SUMIFS('7.  Persistence Report'!AX$27:AX$500,'7.  Persistence Report'!$D$27:$D$500,$B460,'7.  Persistence Report'!$J$27:$J$500,"Current year savings",'7.  Persistence Report'!$H$27:$H$500,"2017")</f>
        <v>0</v>
      </c>
      <c r="F460" s="295">
        <f>SUMIFS('7.  Persistence Report'!AY$27:AY$500,'7.  Persistence Report'!$D$27:$D$500,$B460,'7.  Persistence Report'!$J$27:$J$500,"Current year savings",'7.  Persistence Report'!$H$27:$H$500,"2017")</f>
        <v>0</v>
      </c>
      <c r="G460" s="295">
        <f>SUMIFS('7.  Persistence Report'!AZ$27:AZ$500,'7.  Persistence Report'!$D$27:$D$500,$B460,'7.  Persistence Report'!$J$27:$J$500,"Current year savings",'7.  Persistence Report'!$H$27:$H$500,"2017")</f>
        <v>0</v>
      </c>
      <c r="H460" s="295">
        <f>SUMIFS('7.  Persistence Report'!BA$27:BA$500,'7.  Persistence Report'!$D$27:$D$500,$B460,'7.  Persistence Report'!$J$27:$J$500,"Current year savings",'7.  Persistence Report'!$H$27:$H$500,"2017")</f>
        <v>0</v>
      </c>
      <c r="I460" s="295">
        <f>SUMIFS('7.  Persistence Report'!BB$27:BB$500,'7.  Persistence Report'!$D$27:$D$500,$B460,'7.  Persistence Report'!$J$27:$J$500,"Current year savings",'7.  Persistence Report'!$H$27:$H$500,"2017")</f>
        <v>0</v>
      </c>
      <c r="J460" s="295">
        <f>SUMIFS('7.  Persistence Report'!BC$27:BC$500,'7.  Persistence Report'!$D$27:$D$500,$B460,'7.  Persistence Report'!$J$27:$J$500,"Current year savings",'7.  Persistence Report'!$H$27:$H$500,"2017")</f>
        <v>0</v>
      </c>
      <c r="K460" s="295">
        <f>SUMIFS('7.  Persistence Report'!BD$27:BD$500,'7.  Persistence Report'!$D$27:$D$500,$B460,'7.  Persistence Report'!$J$27:$J$500,"Current year savings",'7.  Persistence Report'!$H$27:$H$500,"2017")</f>
        <v>0</v>
      </c>
      <c r="L460" s="295">
        <f>SUMIFS('7.  Persistence Report'!BE$27:BE$500,'7.  Persistence Report'!$D$27:$D$500,$B460,'7.  Persistence Report'!$J$27:$J$500,"Current year savings",'7.  Persistence Report'!$H$27:$H$500,"2017")</f>
        <v>0</v>
      </c>
      <c r="M460" s="295">
        <f>SUMIFS('7.  Persistence Report'!BF$27:BF$500,'7.  Persistence Report'!$D$27:$D$500,$B460,'7.  Persistence Report'!$J$27:$J$500,"Current year savings",'7.  Persistence Report'!$H$27:$H$500,"2017")</f>
        <v>0</v>
      </c>
      <c r="N460" s="295">
        <v>12</v>
      </c>
      <c r="O460" s="295">
        <f>SUMIFS('7.  Persistence Report'!R$27:R$500,'7.  Persistence Report'!$D$27:$D$500,$B460,'7.  Persistence Report'!$J$27:$J$500,"Current year savings",'7.  Persistence Report'!$H$27:$H$500,"2017")</f>
        <v>0</v>
      </c>
      <c r="P460" s="295">
        <f>SUMIFS('7.  Persistence Report'!S$27:S$500,'7.  Persistence Report'!$D$27:$D$500,$B460,'7.  Persistence Report'!$J$27:$J$500,"Current year savings",'7.  Persistence Report'!$H$27:$H$500,"2017")</f>
        <v>0</v>
      </c>
      <c r="Q460" s="295">
        <f>SUMIFS('7.  Persistence Report'!T$27:T$500,'7.  Persistence Report'!$D$27:$D$500,$B460,'7.  Persistence Report'!$J$27:$J$500,"Current year savings",'7.  Persistence Report'!$H$27:$H$500,"2017")</f>
        <v>0</v>
      </c>
      <c r="R460" s="295">
        <f>SUMIFS('7.  Persistence Report'!U$27:U$500,'7.  Persistence Report'!$D$27:$D$500,$B460,'7.  Persistence Report'!$J$27:$J$500,"Current year savings",'7.  Persistence Report'!$H$27:$H$500,"2017")</f>
        <v>0</v>
      </c>
      <c r="S460" s="295">
        <f>SUMIFS('7.  Persistence Report'!V$27:V$500,'7.  Persistence Report'!$D$27:$D$500,$B460,'7.  Persistence Report'!$J$27:$J$500,"Current year savings",'7.  Persistence Report'!$H$27:$H$500,"2017")</f>
        <v>0</v>
      </c>
      <c r="T460" s="295">
        <f>SUMIFS('7.  Persistence Report'!W$27:W$500,'7.  Persistence Report'!$D$27:$D$500,$B460,'7.  Persistence Report'!$J$27:$J$500,"Current year savings",'7.  Persistence Report'!$H$27:$H$500,"2017")</f>
        <v>0</v>
      </c>
      <c r="U460" s="295">
        <f>SUMIFS('7.  Persistence Report'!X$27:X$500,'7.  Persistence Report'!$D$27:$D$500,$B460,'7.  Persistence Report'!$J$27:$J$500,"Current year savings",'7.  Persistence Report'!$H$27:$H$500,"2017")</f>
        <v>0</v>
      </c>
      <c r="V460" s="295">
        <f>SUMIFS('7.  Persistence Report'!Y$27:Y$500,'7.  Persistence Report'!$D$27:$D$500,$B460,'7.  Persistence Report'!$J$27:$J$500,"Current year savings",'7.  Persistence Report'!$H$27:$H$500,"2017")</f>
        <v>0</v>
      </c>
      <c r="W460" s="295">
        <f>SUMIFS('7.  Persistence Report'!Z$27:Z$500,'7.  Persistence Report'!$D$27:$D$500,$B460,'7.  Persistence Report'!$J$27:$J$500,"Current year savings",'7.  Persistence Report'!$H$27:$H$500,"2017")</f>
        <v>0</v>
      </c>
      <c r="X460" s="295">
        <f>SUMIFS('7.  Persistence Report'!AA$27:AA$500,'7.  Persistence Report'!$D$27:$D$500,$B460,'7.  Persistence Report'!$J$27:$J$500,"Current year savings",'7.  Persistence Report'!$H$27:$H$500,"2017")</f>
        <v>0</v>
      </c>
      <c r="Y460" s="426"/>
      <c r="Z460" s="410"/>
      <c r="AA460" s="410"/>
      <c r="AB460" s="410"/>
      <c r="AC460" s="410"/>
      <c r="AD460" s="410"/>
      <c r="AE460" s="410"/>
      <c r="AF460" s="415"/>
      <c r="AG460" s="415"/>
      <c r="AH460" s="415"/>
      <c r="AI460" s="415"/>
      <c r="AJ460" s="415"/>
      <c r="AK460" s="415"/>
      <c r="AL460" s="415"/>
      <c r="AM460" s="296">
        <f>SUM(Y460:AL460)</f>
        <v>0</v>
      </c>
    </row>
    <row r="461" spans="1:40" ht="15.5" outlineLevel="1">
      <c r="A461" s="532"/>
      <c r="B461" s="431" t="s">
        <v>308</v>
      </c>
      <c r="C461" s="291" t="s">
        <v>163</v>
      </c>
      <c r="D461" s="295">
        <f>SUMIFS('7.  Persistence Report'!AW$27:AW$500,'7.  Persistence Report'!$D$27:$D$500,$B460,'7.  Persistence Report'!$J$27:$J$500,"Adjustment",'7.  Persistence Report'!$H$27:$H$500,"2017")</f>
        <v>0</v>
      </c>
      <c r="E461" s="295">
        <f>SUMIFS('7.  Persistence Report'!AX$27:AX$500,'7.  Persistence Report'!$D$27:$D$500,$B460,'7.  Persistence Report'!$J$27:$J$500,"Adjustment",'7.  Persistence Report'!$H$27:$H$500,"2017")</f>
        <v>0</v>
      </c>
      <c r="F461" s="295">
        <f>SUMIFS('7.  Persistence Report'!AY$27:AY$500,'7.  Persistence Report'!$D$27:$D$500,$B460,'7.  Persistence Report'!$J$27:$J$500,"Adjustment",'7.  Persistence Report'!$H$27:$H$500,"2017")</f>
        <v>0</v>
      </c>
      <c r="G461" s="295">
        <f>SUMIFS('7.  Persistence Report'!AZ$27:AZ$500,'7.  Persistence Report'!$D$27:$D$500,$B460,'7.  Persistence Report'!$J$27:$J$500,"Adjustment",'7.  Persistence Report'!$H$27:$H$500,"2017")</f>
        <v>0</v>
      </c>
      <c r="H461" s="295">
        <f>SUMIFS('7.  Persistence Report'!BA$27:BA$500,'7.  Persistence Report'!$D$27:$D$500,$B460,'7.  Persistence Report'!$J$27:$J$500,"Adjustment",'7.  Persistence Report'!$H$27:$H$500,"2017")</f>
        <v>0</v>
      </c>
      <c r="I461" s="295">
        <f>SUMIFS('7.  Persistence Report'!BB$27:BB$500,'7.  Persistence Report'!$D$27:$D$500,$B460,'7.  Persistence Report'!$J$27:$J$500,"Adjustment",'7.  Persistence Report'!$H$27:$H$500,"2017")</f>
        <v>0</v>
      </c>
      <c r="J461" s="295">
        <f>SUMIFS('7.  Persistence Report'!BC$27:BC$500,'7.  Persistence Report'!$D$27:$D$500,$B460,'7.  Persistence Report'!$J$27:$J$500,"Adjustment",'7.  Persistence Report'!$H$27:$H$500,"2017")</f>
        <v>0</v>
      </c>
      <c r="K461" s="295">
        <f>SUMIFS('7.  Persistence Report'!BD$27:BD$500,'7.  Persistence Report'!$D$27:$D$500,$B460,'7.  Persistence Report'!$J$27:$J$500,"Adjustment",'7.  Persistence Report'!$H$27:$H$500,"2017")</f>
        <v>0</v>
      </c>
      <c r="L461" s="295">
        <f>SUMIFS('7.  Persistence Report'!BE$27:BE$500,'7.  Persistence Report'!$D$27:$D$500,$B460,'7.  Persistence Report'!$J$27:$J$500,"Adjustment",'7.  Persistence Report'!$H$27:$H$500,"2017")</f>
        <v>0</v>
      </c>
      <c r="M461" s="295">
        <f>SUMIFS('7.  Persistence Report'!BF$27:BF$500,'7.  Persistence Report'!$D$27:$D$500,$B460,'7.  Persistence Report'!$J$27:$J$500,"Adjustment",'7.  Persistence Report'!$H$27:$H$500,"2017")</f>
        <v>0</v>
      </c>
      <c r="N461" s="295">
        <f>N460</f>
        <v>12</v>
      </c>
      <c r="O461" s="295">
        <f>SUMIFS('7.  Persistence Report'!R$27:R$500,'7.  Persistence Report'!$D$27:$D$500,$B460,'7.  Persistence Report'!$J$27:$J$500,"Adjustment",'7.  Persistence Report'!$H$27:$H$500,"2017")</f>
        <v>0</v>
      </c>
      <c r="P461" s="295">
        <f>SUMIFS('7.  Persistence Report'!S$27:S$500,'7.  Persistence Report'!$D$27:$D$500,$B460,'7.  Persistence Report'!$J$27:$J$500,"Adjustment",'7.  Persistence Report'!$H$27:$H$500,"2017")</f>
        <v>0</v>
      </c>
      <c r="Q461" s="295">
        <f>SUMIFS('7.  Persistence Report'!T$27:T$500,'7.  Persistence Report'!$D$27:$D$500,$B460,'7.  Persistence Report'!$J$27:$J$500,"Adjustment",'7.  Persistence Report'!$H$27:$H$500,"2017")</f>
        <v>0</v>
      </c>
      <c r="R461" s="295">
        <f>SUMIFS('7.  Persistence Report'!U$27:U$500,'7.  Persistence Report'!$D$27:$D$500,$B460,'7.  Persistence Report'!$J$27:$J$500,"Adjustment",'7.  Persistence Report'!$H$27:$H$500,"2017")</f>
        <v>0</v>
      </c>
      <c r="S461" s="295">
        <f>SUMIFS('7.  Persistence Report'!V$27:V$500,'7.  Persistence Report'!$D$27:$D$500,$B460,'7.  Persistence Report'!$J$27:$J$500,"Adjustment",'7.  Persistence Report'!$H$27:$H$500,"2017")</f>
        <v>0</v>
      </c>
      <c r="T461" s="295">
        <f>SUMIFS('7.  Persistence Report'!W$27:W$500,'7.  Persistence Report'!$D$27:$D$500,$B460,'7.  Persistence Report'!$J$27:$J$500,"Adjustment",'7.  Persistence Report'!$H$27:$H$500,"2017")</f>
        <v>0</v>
      </c>
      <c r="U461" s="295">
        <f>SUMIFS('7.  Persistence Report'!X$27:X$500,'7.  Persistence Report'!$D$27:$D$500,$B460,'7.  Persistence Report'!$J$27:$J$500,"Adjustment",'7.  Persistence Report'!$H$27:$H$500,"2017")</f>
        <v>0</v>
      </c>
      <c r="V461" s="295">
        <f>SUMIFS('7.  Persistence Report'!Y$27:Y$500,'7.  Persistence Report'!$D$27:$D$500,$B460,'7.  Persistence Report'!$J$27:$J$500,"Adjustment",'7.  Persistence Report'!$H$27:$H$500,"2017")</f>
        <v>0</v>
      </c>
      <c r="W461" s="295">
        <f>SUMIFS('7.  Persistence Report'!Z$27:Z$500,'7.  Persistence Report'!$D$27:$D$500,$B460,'7.  Persistence Report'!$J$27:$J$500,"Adjustment",'7.  Persistence Report'!$H$27:$H$500,"2017")</f>
        <v>0</v>
      </c>
      <c r="X461" s="295">
        <f>SUMIFS('7.  Persistence Report'!AA$27:AA$500,'7.  Persistence Report'!$D$27:$D$500,$B460,'7.  Persistence Report'!$J$27:$J$500,"Adjustment",'7.  Persistence Report'!$H$27:$H$500,"2017")</f>
        <v>0</v>
      </c>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5" outlineLevel="1">
      <c r="A463" s="532">
        <v>19</v>
      </c>
      <c r="B463" s="428" t="s">
        <v>111</v>
      </c>
      <c r="C463" s="291" t="s">
        <v>25</v>
      </c>
      <c r="D463" s="295">
        <f>SUMIFS('7.  Persistence Report'!AW$27:AW$500,'7.  Persistence Report'!$D$27:$D$500,$B463,'7.  Persistence Report'!$J$27:$J$500,"Current year savings",'7.  Persistence Report'!$H$27:$H$500,"2017")</f>
        <v>0</v>
      </c>
      <c r="E463" s="295">
        <f>SUMIFS('7.  Persistence Report'!AX$27:AX$500,'7.  Persistence Report'!$D$27:$D$500,$B463,'7.  Persistence Report'!$J$27:$J$500,"Current year savings",'7.  Persistence Report'!$H$27:$H$500,"2017")</f>
        <v>0</v>
      </c>
      <c r="F463" s="295">
        <f>SUMIFS('7.  Persistence Report'!AY$27:AY$500,'7.  Persistence Report'!$D$27:$D$500,$B463,'7.  Persistence Report'!$J$27:$J$500,"Current year savings",'7.  Persistence Report'!$H$27:$H$500,"2017")</f>
        <v>0</v>
      </c>
      <c r="G463" s="295">
        <f>SUMIFS('7.  Persistence Report'!AZ$27:AZ$500,'7.  Persistence Report'!$D$27:$D$500,$B463,'7.  Persistence Report'!$J$27:$J$500,"Current year savings",'7.  Persistence Report'!$H$27:$H$500,"2017")</f>
        <v>0</v>
      </c>
      <c r="H463" s="295">
        <f>SUMIFS('7.  Persistence Report'!BA$27:BA$500,'7.  Persistence Report'!$D$27:$D$500,$B463,'7.  Persistence Report'!$J$27:$J$500,"Current year savings",'7.  Persistence Report'!$H$27:$H$500,"2017")</f>
        <v>0</v>
      </c>
      <c r="I463" s="295">
        <f>SUMIFS('7.  Persistence Report'!BB$27:BB$500,'7.  Persistence Report'!$D$27:$D$500,$B463,'7.  Persistence Report'!$J$27:$J$500,"Current year savings",'7.  Persistence Report'!$H$27:$H$500,"2017")</f>
        <v>0</v>
      </c>
      <c r="J463" s="295">
        <f>SUMIFS('7.  Persistence Report'!BC$27:BC$500,'7.  Persistence Report'!$D$27:$D$500,$B463,'7.  Persistence Report'!$J$27:$J$500,"Current year savings",'7.  Persistence Report'!$H$27:$H$500,"2017")</f>
        <v>0</v>
      </c>
      <c r="K463" s="295">
        <f>SUMIFS('7.  Persistence Report'!BD$27:BD$500,'7.  Persistence Report'!$D$27:$D$500,$B463,'7.  Persistence Report'!$J$27:$J$500,"Current year savings",'7.  Persistence Report'!$H$27:$H$500,"2017")</f>
        <v>0</v>
      </c>
      <c r="L463" s="295">
        <f>SUMIFS('7.  Persistence Report'!BE$27:BE$500,'7.  Persistence Report'!$D$27:$D$500,$B463,'7.  Persistence Report'!$J$27:$J$500,"Current year savings",'7.  Persistence Report'!$H$27:$H$500,"2017")</f>
        <v>0</v>
      </c>
      <c r="M463" s="295">
        <f>SUMIFS('7.  Persistence Report'!BF$27:BF$500,'7.  Persistence Report'!$D$27:$D$500,$B463,'7.  Persistence Report'!$J$27:$J$500,"Current year savings",'7.  Persistence Report'!$H$27:$H$500,"2017")</f>
        <v>0</v>
      </c>
      <c r="N463" s="295">
        <v>12</v>
      </c>
      <c r="O463" s="295">
        <f>SUMIFS('7.  Persistence Report'!R$27:R$500,'7.  Persistence Report'!$D$27:$D$500,$B463,'7.  Persistence Report'!$J$27:$J$500,"Current year savings",'7.  Persistence Report'!$H$27:$H$500,"2017")</f>
        <v>0</v>
      </c>
      <c r="P463" s="295">
        <f>SUMIFS('7.  Persistence Report'!S$27:S$500,'7.  Persistence Report'!$D$27:$D$500,$B463,'7.  Persistence Report'!$J$27:$J$500,"Current year savings",'7.  Persistence Report'!$H$27:$H$500,"2017")</f>
        <v>0</v>
      </c>
      <c r="Q463" s="295">
        <f>SUMIFS('7.  Persistence Report'!T$27:T$500,'7.  Persistence Report'!$D$27:$D$500,$B463,'7.  Persistence Report'!$J$27:$J$500,"Current year savings",'7.  Persistence Report'!$H$27:$H$500,"2017")</f>
        <v>0</v>
      </c>
      <c r="R463" s="295">
        <f>SUMIFS('7.  Persistence Report'!U$27:U$500,'7.  Persistence Report'!$D$27:$D$500,$B463,'7.  Persistence Report'!$J$27:$J$500,"Current year savings",'7.  Persistence Report'!$H$27:$H$500,"2017")</f>
        <v>0</v>
      </c>
      <c r="S463" s="295">
        <f>SUMIFS('7.  Persistence Report'!V$27:V$500,'7.  Persistence Report'!$D$27:$D$500,$B463,'7.  Persistence Report'!$J$27:$J$500,"Current year savings",'7.  Persistence Report'!$H$27:$H$500,"2017")</f>
        <v>0</v>
      </c>
      <c r="T463" s="295">
        <f>SUMIFS('7.  Persistence Report'!W$27:W$500,'7.  Persistence Report'!$D$27:$D$500,$B463,'7.  Persistence Report'!$J$27:$J$500,"Current year savings",'7.  Persistence Report'!$H$27:$H$500,"2017")</f>
        <v>0</v>
      </c>
      <c r="U463" s="295">
        <f>SUMIFS('7.  Persistence Report'!X$27:X$500,'7.  Persistence Report'!$D$27:$D$500,$B463,'7.  Persistence Report'!$J$27:$J$500,"Current year savings",'7.  Persistence Report'!$H$27:$H$500,"2017")</f>
        <v>0</v>
      </c>
      <c r="V463" s="295">
        <f>SUMIFS('7.  Persistence Report'!Y$27:Y$500,'7.  Persistence Report'!$D$27:$D$500,$B463,'7.  Persistence Report'!$J$27:$J$500,"Current year savings",'7.  Persistence Report'!$H$27:$H$500,"2017")</f>
        <v>0</v>
      </c>
      <c r="W463" s="295">
        <f>SUMIFS('7.  Persistence Report'!Z$27:Z$500,'7.  Persistence Report'!$D$27:$D$500,$B463,'7.  Persistence Report'!$J$27:$J$500,"Current year savings",'7.  Persistence Report'!$H$27:$H$500,"2017")</f>
        <v>0</v>
      </c>
      <c r="X463" s="295">
        <f>SUMIFS('7.  Persistence Report'!AA$27:AA$500,'7.  Persistence Report'!$D$27:$D$500,$B463,'7.  Persistence Report'!$J$27:$J$500,"Current year savings",'7.  Persistence Report'!$H$27:$H$500,"2017")</f>
        <v>0</v>
      </c>
      <c r="Y463" s="426"/>
      <c r="Z463" s="410"/>
      <c r="AA463" s="410"/>
      <c r="AB463" s="410"/>
      <c r="AC463" s="410"/>
      <c r="AD463" s="410"/>
      <c r="AE463" s="410"/>
      <c r="AF463" s="415"/>
      <c r="AG463" s="415"/>
      <c r="AH463" s="415"/>
      <c r="AI463" s="415"/>
      <c r="AJ463" s="415"/>
      <c r="AK463" s="415"/>
      <c r="AL463" s="415"/>
      <c r="AM463" s="296">
        <f>SUM(Y463:AL463)</f>
        <v>0</v>
      </c>
    </row>
    <row r="464" spans="1:40" ht="15.5" outlineLevel="1">
      <c r="A464" s="532"/>
      <c r="B464" s="431" t="s">
        <v>308</v>
      </c>
      <c r="C464" s="291" t="s">
        <v>163</v>
      </c>
      <c r="D464" s="295">
        <f>SUMIFS('7.  Persistence Report'!AW$27:AW$500,'7.  Persistence Report'!$D$27:$D$500,$B463,'7.  Persistence Report'!$J$27:$J$500,"Adjustment",'7.  Persistence Report'!$H$27:$H$500,"2017")</f>
        <v>0</v>
      </c>
      <c r="E464" s="295">
        <f>SUMIFS('7.  Persistence Report'!AX$27:AX$500,'7.  Persistence Report'!$D$27:$D$500,$B463,'7.  Persistence Report'!$J$27:$J$500,"Adjustment",'7.  Persistence Report'!$H$27:$H$500,"2017")</f>
        <v>0</v>
      </c>
      <c r="F464" s="295">
        <f>SUMIFS('7.  Persistence Report'!AY$27:AY$500,'7.  Persistence Report'!$D$27:$D$500,$B463,'7.  Persistence Report'!$J$27:$J$500,"Adjustment",'7.  Persistence Report'!$H$27:$H$500,"2017")</f>
        <v>0</v>
      </c>
      <c r="G464" s="295">
        <f>SUMIFS('7.  Persistence Report'!AZ$27:AZ$500,'7.  Persistence Report'!$D$27:$D$500,$B463,'7.  Persistence Report'!$J$27:$J$500,"Adjustment",'7.  Persistence Report'!$H$27:$H$500,"2017")</f>
        <v>0</v>
      </c>
      <c r="H464" s="295">
        <f>SUMIFS('7.  Persistence Report'!BA$27:BA$500,'7.  Persistence Report'!$D$27:$D$500,$B463,'7.  Persistence Report'!$J$27:$J$500,"Adjustment",'7.  Persistence Report'!$H$27:$H$500,"2017")</f>
        <v>0</v>
      </c>
      <c r="I464" s="295">
        <f>SUMIFS('7.  Persistence Report'!BB$27:BB$500,'7.  Persistence Report'!$D$27:$D$500,$B463,'7.  Persistence Report'!$J$27:$J$500,"Adjustment",'7.  Persistence Report'!$H$27:$H$500,"2017")</f>
        <v>0</v>
      </c>
      <c r="J464" s="295">
        <f>SUMIFS('7.  Persistence Report'!BC$27:BC$500,'7.  Persistence Report'!$D$27:$D$500,$B463,'7.  Persistence Report'!$J$27:$J$500,"Adjustment",'7.  Persistence Report'!$H$27:$H$500,"2017")</f>
        <v>0</v>
      </c>
      <c r="K464" s="295">
        <f>SUMIFS('7.  Persistence Report'!BD$27:BD$500,'7.  Persistence Report'!$D$27:$D$500,$B463,'7.  Persistence Report'!$J$27:$J$500,"Adjustment",'7.  Persistence Report'!$H$27:$H$500,"2017")</f>
        <v>0</v>
      </c>
      <c r="L464" s="295">
        <f>SUMIFS('7.  Persistence Report'!BE$27:BE$500,'7.  Persistence Report'!$D$27:$D$500,$B463,'7.  Persistence Report'!$J$27:$J$500,"Adjustment",'7.  Persistence Report'!$H$27:$H$500,"2017")</f>
        <v>0</v>
      </c>
      <c r="M464" s="295">
        <f>SUMIFS('7.  Persistence Report'!BF$27:BF$500,'7.  Persistence Report'!$D$27:$D$500,$B463,'7.  Persistence Report'!$J$27:$J$500,"Adjustment",'7.  Persistence Report'!$H$27:$H$500,"2017")</f>
        <v>0</v>
      </c>
      <c r="N464" s="295">
        <f>N463</f>
        <v>12</v>
      </c>
      <c r="O464" s="295">
        <f>SUMIFS('7.  Persistence Report'!R$27:R$500,'7.  Persistence Report'!$D$27:$D$500,$B463,'7.  Persistence Report'!$J$27:$J$500,"Adjustment",'7.  Persistence Report'!$H$27:$H$500,"2017")</f>
        <v>0</v>
      </c>
      <c r="P464" s="295">
        <f>SUMIFS('7.  Persistence Report'!S$27:S$500,'7.  Persistence Report'!$D$27:$D$500,$B463,'7.  Persistence Report'!$J$27:$J$500,"Adjustment",'7.  Persistence Report'!$H$27:$H$500,"2017")</f>
        <v>0</v>
      </c>
      <c r="Q464" s="295">
        <f>SUMIFS('7.  Persistence Report'!T$27:T$500,'7.  Persistence Report'!$D$27:$D$500,$B463,'7.  Persistence Report'!$J$27:$J$500,"Adjustment",'7.  Persistence Report'!$H$27:$H$500,"2017")</f>
        <v>0</v>
      </c>
      <c r="R464" s="295">
        <f>SUMIFS('7.  Persistence Report'!U$27:U$500,'7.  Persistence Report'!$D$27:$D$500,$B463,'7.  Persistence Report'!$J$27:$J$500,"Adjustment",'7.  Persistence Report'!$H$27:$H$500,"2017")</f>
        <v>0</v>
      </c>
      <c r="S464" s="295">
        <f>SUMIFS('7.  Persistence Report'!V$27:V$500,'7.  Persistence Report'!$D$27:$D$500,$B463,'7.  Persistence Report'!$J$27:$J$500,"Adjustment",'7.  Persistence Report'!$H$27:$H$500,"2017")</f>
        <v>0</v>
      </c>
      <c r="T464" s="295">
        <f>SUMIFS('7.  Persistence Report'!W$27:W$500,'7.  Persistence Report'!$D$27:$D$500,$B463,'7.  Persistence Report'!$J$27:$J$500,"Adjustment",'7.  Persistence Report'!$H$27:$H$500,"2017")</f>
        <v>0</v>
      </c>
      <c r="U464" s="295">
        <f>SUMIFS('7.  Persistence Report'!X$27:X$500,'7.  Persistence Report'!$D$27:$D$500,$B463,'7.  Persistence Report'!$J$27:$J$500,"Adjustment",'7.  Persistence Report'!$H$27:$H$500,"2017")</f>
        <v>0</v>
      </c>
      <c r="V464" s="295">
        <f>SUMIFS('7.  Persistence Report'!Y$27:Y$500,'7.  Persistence Report'!$D$27:$D$500,$B463,'7.  Persistence Report'!$J$27:$J$500,"Adjustment",'7.  Persistence Report'!$H$27:$H$500,"2017")</f>
        <v>0</v>
      </c>
      <c r="W464" s="295">
        <f>SUMIFS('7.  Persistence Report'!Z$27:Z$500,'7.  Persistence Report'!$D$27:$D$500,$B463,'7.  Persistence Report'!$J$27:$J$500,"Adjustment",'7.  Persistence Report'!$H$27:$H$500,"2017")</f>
        <v>0</v>
      </c>
      <c r="X464" s="295">
        <f>SUMIFS('7.  Persistence Report'!AA$27:AA$500,'7.  Persistence Report'!$D$27:$D$500,$B463,'7.  Persistence Report'!$J$27:$J$500,"Adjustment",'7.  Persistence Report'!$H$27:$H$500,"2017")</f>
        <v>0</v>
      </c>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5" outlineLevel="1">
      <c r="A466" s="532">
        <v>20</v>
      </c>
      <c r="B466" s="428" t="s">
        <v>110</v>
      </c>
      <c r="C466" s="291" t="s">
        <v>25</v>
      </c>
      <c r="D466" s="295">
        <f>SUMIFS('7.  Persistence Report'!AW$27:AW$500,'7.  Persistence Report'!$D$27:$D$500,$B466,'7.  Persistence Report'!$J$27:$J$500,"Current year savings",'7.  Persistence Report'!$H$27:$H$500,"2017")</f>
        <v>0</v>
      </c>
      <c r="E466" s="295">
        <f>SUMIFS('7.  Persistence Report'!AX$27:AX$500,'7.  Persistence Report'!$D$27:$D$500,$B466,'7.  Persistence Report'!$J$27:$J$500,"Current year savings",'7.  Persistence Report'!$H$27:$H$500,"2017")</f>
        <v>0</v>
      </c>
      <c r="F466" s="295">
        <f>SUMIFS('7.  Persistence Report'!AY$27:AY$500,'7.  Persistence Report'!$D$27:$D$500,$B466,'7.  Persistence Report'!$J$27:$J$500,"Current year savings",'7.  Persistence Report'!$H$27:$H$500,"2017")</f>
        <v>0</v>
      </c>
      <c r="G466" s="295">
        <f>SUMIFS('7.  Persistence Report'!AZ$27:AZ$500,'7.  Persistence Report'!$D$27:$D$500,$B466,'7.  Persistence Report'!$J$27:$J$500,"Current year savings",'7.  Persistence Report'!$H$27:$H$500,"2017")</f>
        <v>0</v>
      </c>
      <c r="H466" s="295">
        <f>SUMIFS('7.  Persistence Report'!BA$27:BA$500,'7.  Persistence Report'!$D$27:$D$500,$B466,'7.  Persistence Report'!$J$27:$J$500,"Current year savings",'7.  Persistence Report'!$H$27:$H$500,"2017")</f>
        <v>0</v>
      </c>
      <c r="I466" s="295">
        <f>SUMIFS('7.  Persistence Report'!BB$27:BB$500,'7.  Persistence Report'!$D$27:$D$500,$B466,'7.  Persistence Report'!$J$27:$J$500,"Current year savings",'7.  Persistence Report'!$H$27:$H$500,"2017")</f>
        <v>0</v>
      </c>
      <c r="J466" s="295">
        <f>SUMIFS('7.  Persistence Report'!BC$27:BC$500,'7.  Persistence Report'!$D$27:$D$500,$B466,'7.  Persistence Report'!$J$27:$J$500,"Current year savings",'7.  Persistence Report'!$H$27:$H$500,"2017")</f>
        <v>0</v>
      </c>
      <c r="K466" s="295">
        <f>SUMIFS('7.  Persistence Report'!BD$27:BD$500,'7.  Persistence Report'!$D$27:$D$500,$B466,'7.  Persistence Report'!$J$27:$J$500,"Current year savings",'7.  Persistence Report'!$H$27:$H$500,"2017")</f>
        <v>0</v>
      </c>
      <c r="L466" s="295">
        <f>SUMIFS('7.  Persistence Report'!BE$27:BE$500,'7.  Persistence Report'!$D$27:$D$500,$B466,'7.  Persistence Report'!$J$27:$J$500,"Current year savings",'7.  Persistence Report'!$H$27:$H$500,"2017")</f>
        <v>0</v>
      </c>
      <c r="M466" s="295">
        <f>SUMIFS('7.  Persistence Report'!BF$27:BF$500,'7.  Persistence Report'!$D$27:$D$500,$B466,'7.  Persistence Report'!$J$27:$J$500,"Current year savings",'7.  Persistence Report'!$H$27:$H$500,"2017")</f>
        <v>0</v>
      </c>
      <c r="N466" s="295">
        <v>12</v>
      </c>
      <c r="O466" s="295">
        <f>SUMIFS('7.  Persistence Report'!R$27:R$500,'7.  Persistence Report'!$D$27:$D$500,$B466,'7.  Persistence Report'!$J$27:$J$500,"Current year savings",'7.  Persistence Report'!$H$27:$H$500,"2017")</f>
        <v>0</v>
      </c>
      <c r="P466" s="295">
        <f>SUMIFS('7.  Persistence Report'!S$27:S$500,'7.  Persistence Report'!$D$27:$D$500,$B466,'7.  Persistence Report'!$J$27:$J$500,"Current year savings",'7.  Persistence Report'!$H$27:$H$500,"2017")</f>
        <v>0</v>
      </c>
      <c r="Q466" s="295">
        <f>SUMIFS('7.  Persistence Report'!T$27:T$500,'7.  Persistence Report'!$D$27:$D$500,$B466,'7.  Persistence Report'!$J$27:$J$500,"Current year savings",'7.  Persistence Report'!$H$27:$H$500,"2017")</f>
        <v>0</v>
      </c>
      <c r="R466" s="295">
        <f>SUMIFS('7.  Persistence Report'!U$27:U$500,'7.  Persistence Report'!$D$27:$D$500,$B466,'7.  Persistence Report'!$J$27:$J$500,"Current year savings",'7.  Persistence Report'!$H$27:$H$500,"2017")</f>
        <v>0</v>
      </c>
      <c r="S466" s="295">
        <f>SUMIFS('7.  Persistence Report'!V$27:V$500,'7.  Persistence Report'!$D$27:$D$500,$B466,'7.  Persistence Report'!$J$27:$J$500,"Current year savings",'7.  Persistence Report'!$H$27:$H$500,"2017")</f>
        <v>0</v>
      </c>
      <c r="T466" s="295">
        <f>SUMIFS('7.  Persistence Report'!W$27:W$500,'7.  Persistence Report'!$D$27:$D$500,$B466,'7.  Persistence Report'!$J$27:$J$500,"Current year savings",'7.  Persistence Report'!$H$27:$H$500,"2017")</f>
        <v>0</v>
      </c>
      <c r="U466" s="295">
        <f>SUMIFS('7.  Persistence Report'!X$27:X$500,'7.  Persistence Report'!$D$27:$D$500,$B466,'7.  Persistence Report'!$J$27:$J$500,"Current year savings",'7.  Persistence Report'!$H$27:$H$500,"2017")</f>
        <v>0</v>
      </c>
      <c r="V466" s="295">
        <f>SUMIFS('7.  Persistence Report'!Y$27:Y$500,'7.  Persistence Report'!$D$27:$D$500,$B466,'7.  Persistence Report'!$J$27:$J$500,"Current year savings",'7.  Persistence Report'!$H$27:$H$500,"2017")</f>
        <v>0</v>
      </c>
      <c r="W466" s="295">
        <f>SUMIFS('7.  Persistence Report'!Z$27:Z$500,'7.  Persistence Report'!$D$27:$D$500,$B466,'7.  Persistence Report'!$J$27:$J$500,"Current year savings",'7.  Persistence Report'!$H$27:$H$500,"2017")</f>
        <v>0</v>
      </c>
      <c r="X466" s="295">
        <f>SUMIFS('7.  Persistence Report'!AA$27:AA$500,'7.  Persistence Report'!$D$27:$D$500,$B466,'7.  Persistence Report'!$J$27:$J$500,"Current year savings",'7.  Persistence Report'!$H$27:$H$500,"2017")</f>
        <v>0</v>
      </c>
      <c r="Y466" s="426"/>
      <c r="Z466" s="410"/>
      <c r="AA466" s="410"/>
      <c r="AB466" s="410"/>
      <c r="AC466" s="410"/>
      <c r="AD466" s="410"/>
      <c r="AE466" s="410"/>
      <c r="AF466" s="415"/>
      <c r="AG466" s="415"/>
      <c r="AH466" s="415"/>
      <c r="AI466" s="415"/>
      <c r="AJ466" s="415"/>
      <c r="AK466" s="415"/>
      <c r="AL466" s="415"/>
      <c r="AM466" s="296">
        <f>SUM(Y466:AL466)</f>
        <v>0</v>
      </c>
    </row>
    <row r="467" spans="1:39" ht="15.5" outlineLevel="1">
      <c r="A467" s="532"/>
      <c r="B467" s="431" t="s">
        <v>308</v>
      </c>
      <c r="C467" s="291" t="s">
        <v>163</v>
      </c>
      <c r="D467" s="295">
        <f>SUMIFS('7.  Persistence Report'!AW$27:AW$500,'7.  Persistence Report'!$D$27:$D$500,$B466,'7.  Persistence Report'!$J$27:$J$500,"Adjustment",'7.  Persistence Report'!$H$27:$H$500,"2017")</f>
        <v>0</v>
      </c>
      <c r="E467" s="295">
        <f>SUMIFS('7.  Persistence Report'!AX$27:AX$500,'7.  Persistence Report'!$D$27:$D$500,$B466,'7.  Persistence Report'!$J$27:$J$500,"Adjustment",'7.  Persistence Report'!$H$27:$H$500,"2017")</f>
        <v>0</v>
      </c>
      <c r="F467" s="295">
        <f>SUMIFS('7.  Persistence Report'!AY$27:AY$500,'7.  Persistence Report'!$D$27:$D$500,$B466,'7.  Persistence Report'!$J$27:$J$500,"Adjustment",'7.  Persistence Report'!$H$27:$H$500,"2017")</f>
        <v>0</v>
      </c>
      <c r="G467" s="295">
        <f>SUMIFS('7.  Persistence Report'!AZ$27:AZ$500,'7.  Persistence Report'!$D$27:$D$500,$B466,'7.  Persistence Report'!$J$27:$J$500,"Adjustment",'7.  Persistence Report'!$H$27:$H$500,"2017")</f>
        <v>0</v>
      </c>
      <c r="H467" s="295">
        <f>SUMIFS('7.  Persistence Report'!BA$27:BA$500,'7.  Persistence Report'!$D$27:$D$500,$B466,'7.  Persistence Report'!$J$27:$J$500,"Adjustment",'7.  Persistence Report'!$H$27:$H$500,"2017")</f>
        <v>0</v>
      </c>
      <c r="I467" s="295">
        <f>SUMIFS('7.  Persistence Report'!BB$27:BB$500,'7.  Persistence Report'!$D$27:$D$500,$B466,'7.  Persistence Report'!$J$27:$J$500,"Adjustment",'7.  Persistence Report'!$H$27:$H$500,"2017")</f>
        <v>0</v>
      </c>
      <c r="J467" s="295">
        <f>SUMIFS('7.  Persistence Report'!BC$27:BC$500,'7.  Persistence Report'!$D$27:$D$500,$B466,'7.  Persistence Report'!$J$27:$J$500,"Adjustment",'7.  Persistence Report'!$H$27:$H$500,"2017")</f>
        <v>0</v>
      </c>
      <c r="K467" s="295">
        <f>SUMIFS('7.  Persistence Report'!BD$27:BD$500,'7.  Persistence Report'!$D$27:$D$500,$B466,'7.  Persistence Report'!$J$27:$J$500,"Adjustment",'7.  Persistence Report'!$H$27:$H$500,"2017")</f>
        <v>0</v>
      </c>
      <c r="L467" s="295">
        <f>SUMIFS('7.  Persistence Report'!BE$27:BE$500,'7.  Persistence Report'!$D$27:$D$500,$B466,'7.  Persistence Report'!$J$27:$J$500,"Adjustment",'7.  Persistence Report'!$H$27:$H$500,"2017")</f>
        <v>0</v>
      </c>
      <c r="M467" s="295">
        <f>SUMIFS('7.  Persistence Report'!BF$27:BF$500,'7.  Persistence Report'!$D$27:$D$500,$B466,'7.  Persistence Report'!$J$27:$J$500,"Adjustment",'7.  Persistence Report'!$H$27:$H$500,"2017")</f>
        <v>0</v>
      </c>
      <c r="N467" s="295">
        <f>N466</f>
        <v>12</v>
      </c>
      <c r="O467" s="295">
        <f>SUMIFS('7.  Persistence Report'!R$27:R$500,'7.  Persistence Report'!$D$27:$D$500,$B466,'7.  Persistence Report'!$J$27:$J$500,"Adjustment",'7.  Persistence Report'!$H$27:$H$500,"2017")</f>
        <v>0</v>
      </c>
      <c r="P467" s="295">
        <f>SUMIFS('7.  Persistence Report'!S$27:S$500,'7.  Persistence Report'!$D$27:$D$500,$B466,'7.  Persistence Report'!$J$27:$J$500,"Adjustment",'7.  Persistence Report'!$H$27:$H$500,"2017")</f>
        <v>0</v>
      </c>
      <c r="Q467" s="295">
        <f>SUMIFS('7.  Persistence Report'!T$27:T$500,'7.  Persistence Report'!$D$27:$D$500,$B466,'7.  Persistence Report'!$J$27:$J$500,"Adjustment",'7.  Persistence Report'!$H$27:$H$500,"2017")</f>
        <v>0</v>
      </c>
      <c r="R467" s="295">
        <f>SUMIFS('7.  Persistence Report'!U$27:U$500,'7.  Persistence Report'!$D$27:$D$500,$B466,'7.  Persistence Report'!$J$27:$J$500,"Adjustment",'7.  Persistence Report'!$H$27:$H$500,"2017")</f>
        <v>0</v>
      </c>
      <c r="S467" s="295">
        <f>SUMIFS('7.  Persistence Report'!V$27:V$500,'7.  Persistence Report'!$D$27:$D$500,$B466,'7.  Persistence Report'!$J$27:$J$500,"Adjustment",'7.  Persistence Report'!$H$27:$H$500,"2017")</f>
        <v>0</v>
      </c>
      <c r="T467" s="295">
        <f>SUMIFS('7.  Persistence Report'!W$27:W$500,'7.  Persistence Report'!$D$27:$D$500,$B466,'7.  Persistence Report'!$J$27:$J$500,"Adjustment",'7.  Persistence Report'!$H$27:$H$500,"2017")</f>
        <v>0</v>
      </c>
      <c r="U467" s="295">
        <f>SUMIFS('7.  Persistence Report'!X$27:X$500,'7.  Persistence Report'!$D$27:$D$500,$B466,'7.  Persistence Report'!$J$27:$J$500,"Adjustment",'7.  Persistence Report'!$H$27:$H$500,"2017")</f>
        <v>0</v>
      </c>
      <c r="V467" s="295">
        <f>SUMIFS('7.  Persistence Report'!Y$27:Y$500,'7.  Persistence Report'!$D$27:$D$500,$B466,'7.  Persistence Report'!$J$27:$J$500,"Adjustment",'7.  Persistence Report'!$H$27:$H$500,"2017")</f>
        <v>0</v>
      </c>
      <c r="W467" s="295">
        <f>SUMIFS('7.  Persistence Report'!Z$27:Z$500,'7.  Persistence Report'!$D$27:$D$500,$B466,'7.  Persistence Report'!$J$27:$J$500,"Adjustment",'7.  Persistence Report'!$H$27:$H$500,"2017")</f>
        <v>0</v>
      </c>
      <c r="X467" s="295">
        <f>SUMIFS('7.  Persistence Report'!AA$27:AA$500,'7.  Persistence Report'!$D$27:$D$500,$B466,'7.  Persistence Report'!$J$27:$J$500,"Adjustment",'7.  Persistence Report'!$H$27:$H$500,"2017")</f>
        <v>0</v>
      </c>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5"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5"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5" outlineLevel="1">
      <c r="A471" s="532">
        <v>21</v>
      </c>
      <c r="B471" s="428" t="s">
        <v>113</v>
      </c>
      <c r="C471" s="291" t="s">
        <v>25</v>
      </c>
      <c r="D471" s="295">
        <f>SUMIFS('7.  Persistence Report'!AW$27:AW$500,'7.  Persistence Report'!$D$27:$D$500,$B471,'7.  Persistence Report'!$J$27:$J$500,"Current year savings",'7.  Persistence Report'!$H$27:$H$500,"2017")</f>
        <v>32592858</v>
      </c>
      <c r="E471" s="295">
        <f>SUMIFS('7.  Persistence Report'!AX$27:AX$500,'7.  Persistence Report'!$D$27:$D$500,$B471,'7.  Persistence Report'!$J$27:$J$500,"Current year savings",'7.  Persistence Report'!$H$27:$H$500,"2017")</f>
        <v>26217487</v>
      </c>
      <c r="F471" s="295">
        <f>SUMIFS('7.  Persistence Report'!AY$27:AY$500,'7.  Persistence Report'!$D$27:$D$500,$B471,'7.  Persistence Report'!$J$27:$J$500,"Current year savings",'7.  Persistence Report'!$H$27:$H$500,"2017")</f>
        <v>26217487</v>
      </c>
      <c r="G471" s="295">
        <f>SUMIFS('7.  Persistence Report'!AZ$27:AZ$500,'7.  Persistence Report'!$D$27:$D$500,$B471,'7.  Persistence Report'!$J$27:$J$500,"Current year savings",'7.  Persistence Report'!$H$27:$H$500,"2017")</f>
        <v>26217487</v>
      </c>
      <c r="H471" s="295">
        <f>SUMIFS('7.  Persistence Report'!BA$27:BA$500,'7.  Persistence Report'!$D$27:$D$500,$B471,'7.  Persistence Report'!$J$27:$J$500,"Current year savings",'7.  Persistence Report'!$H$27:$H$500,"2017")</f>
        <v>26217487</v>
      </c>
      <c r="I471" s="295">
        <f>SUMIFS('7.  Persistence Report'!BB$27:BB$500,'7.  Persistence Report'!$D$27:$D$500,$B471,'7.  Persistence Report'!$J$27:$J$500,"Current year savings",'7.  Persistence Report'!$H$27:$H$500,"2017")</f>
        <v>26217487</v>
      </c>
      <c r="J471" s="295">
        <f>SUMIFS('7.  Persistence Report'!BC$27:BC$500,'7.  Persistence Report'!$D$27:$D$500,$B471,'7.  Persistence Report'!$J$27:$J$500,"Current year savings",'7.  Persistence Report'!$H$27:$H$500,"2017")</f>
        <v>26217487</v>
      </c>
      <c r="K471" s="295">
        <f>SUMIFS('7.  Persistence Report'!BD$27:BD$500,'7.  Persistence Report'!$D$27:$D$500,$B471,'7.  Persistence Report'!$J$27:$J$500,"Current year savings",'7.  Persistence Report'!$H$27:$H$500,"2017")</f>
        <v>26216943</v>
      </c>
      <c r="L471" s="295">
        <f>SUMIFS('7.  Persistence Report'!BE$27:BE$500,'7.  Persistence Report'!$D$27:$D$500,$B471,'7.  Persistence Report'!$J$27:$J$500,"Current year savings",'7.  Persistence Report'!$H$27:$H$500,"2017")</f>
        <v>26216943</v>
      </c>
      <c r="M471" s="295">
        <f>SUMIFS('7.  Persistence Report'!BF$27:BF$500,'7.  Persistence Report'!$D$27:$D$500,$B471,'7.  Persistence Report'!$J$27:$J$500,"Current year savings",'7.  Persistence Report'!$H$27:$H$500,"2017")</f>
        <v>26155788</v>
      </c>
      <c r="N471" s="291"/>
      <c r="O471" s="295">
        <f>SUMIFS('7.  Persistence Report'!R$27:R$500,'7.  Persistence Report'!$D$27:$D$500,$B471,'7.  Persistence Report'!$J$27:$J$500,"Current year savings",'7.  Persistence Report'!$H$27:$H$500,"2017")</f>
        <v>2259</v>
      </c>
      <c r="P471" s="295">
        <f>SUMIFS('7.  Persistence Report'!S$27:S$500,'7.  Persistence Report'!$D$27:$D$500,$B471,'7.  Persistence Report'!$J$27:$J$500,"Current year savings",'7.  Persistence Report'!$H$27:$H$500,"2017")</f>
        <v>1831</v>
      </c>
      <c r="Q471" s="295">
        <f>SUMIFS('7.  Persistence Report'!T$27:T$500,'7.  Persistence Report'!$D$27:$D$500,$B471,'7.  Persistence Report'!$J$27:$J$500,"Current year savings",'7.  Persistence Report'!$H$27:$H$500,"2017")</f>
        <v>1831</v>
      </c>
      <c r="R471" s="295">
        <f>SUMIFS('7.  Persistence Report'!U$27:U$500,'7.  Persistence Report'!$D$27:$D$500,$B471,'7.  Persistence Report'!$J$27:$J$500,"Current year savings",'7.  Persistence Report'!$H$27:$H$500,"2017")</f>
        <v>1831</v>
      </c>
      <c r="S471" s="295">
        <f>SUMIFS('7.  Persistence Report'!V$27:V$500,'7.  Persistence Report'!$D$27:$D$500,$B471,'7.  Persistence Report'!$J$27:$J$500,"Current year savings",'7.  Persistence Report'!$H$27:$H$500,"2017")</f>
        <v>1831</v>
      </c>
      <c r="T471" s="295">
        <f>SUMIFS('7.  Persistence Report'!W$27:W$500,'7.  Persistence Report'!$D$27:$D$500,$B471,'7.  Persistence Report'!$J$27:$J$500,"Current year savings",'7.  Persistence Report'!$H$27:$H$500,"2017")</f>
        <v>1831</v>
      </c>
      <c r="U471" s="295">
        <f>SUMIFS('7.  Persistence Report'!X$27:X$500,'7.  Persistence Report'!$D$27:$D$500,$B471,'7.  Persistence Report'!$J$27:$J$500,"Current year savings",'7.  Persistence Report'!$H$27:$H$500,"2017")</f>
        <v>1831</v>
      </c>
      <c r="V471" s="295">
        <f>SUMIFS('7.  Persistence Report'!Y$27:Y$500,'7.  Persistence Report'!$D$27:$D$500,$B471,'7.  Persistence Report'!$J$27:$J$500,"Current year savings",'7.  Persistence Report'!$H$27:$H$500,"2017")</f>
        <v>1831</v>
      </c>
      <c r="W471" s="295">
        <f>SUMIFS('7.  Persistence Report'!Z$27:Z$500,'7.  Persistence Report'!$D$27:$D$500,$B471,'7.  Persistence Report'!$J$27:$J$500,"Current year savings",'7.  Persistence Report'!$H$27:$H$500,"2017")</f>
        <v>1831</v>
      </c>
      <c r="X471" s="295">
        <f>SUMIFS('7.  Persistence Report'!AA$27:AA$500,'7.  Persistence Report'!$D$27:$D$500,$B471,'7.  Persistence Report'!$J$27:$J$500,"Current year savings",'7.  Persistence Report'!$H$27:$H$500,"2017")</f>
        <v>1827</v>
      </c>
      <c r="Y471" s="410">
        <v>1</v>
      </c>
      <c r="Z471" s="410"/>
      <c r="AA471" s="410"/>
      <c r="AB471" s="410"/>
      <c r="AC471" s="410"/>
      <c r="AD471" s="410"/>
      <c r="AE471" s="410"/>
      <c r="AF471" s="410"/>
      <c r="AG471" s="410"/>
      <c r="AH471" s="410"/>
      <c r="AI471" s="410"/>
      <c r="AJ471" s="410"/>
      <c r="AK471" s="410"/>
      <c r="AL471" s="410"/>
      <c r="AM471" s="296">
        <f>SUM(Y471:AL471)</f>
        <v>1</v>
      </c>
    </row>
    <row r="472" spans="1:39" ht="15.5" outlineLevel="1">
      <c r="A472" s="532"/>
      <c r="B472" s="431" t="s">
        <v>308</v>
      </c>
      <c r="C472" s="291" t="s">
        <v>163</v>
      </c>
      <c r="D472" s="295">
        <f>SUMIFS('7.  Persistence Report'!AW$27:AW$500,'7.  Persistence Report'!$D$27:$D$500,$B471,'7.  Persistence Report'!$J$27:$J$500,"Adjustment",'7.  Persistence Report'!$H$27:$H$500,"2017")</f>
        <v>38981.473771915058</v>
      </c>
      <c r="E472" s="295">
        <f>SUMIFS('7.  Persistence Report'!AX$27:AX$500,'7.  Persistence Report'!$D$27:$D$500,$B471,'7.  Persistence Report'!$J$27:$J$500,"Adjustment",'7.  Persistence Report'!$H$27:$H$500,"2017")</f>
        <v>31356.448761137304</v>
      </c>
      <c r="F472" s="295">
        <f>SUMIFS('7.  Persistence Report'!AY$27:AY$500,'7.  Persistence Report'!$D$27:$D$500,$B471,'7.  Persistence Report'!$J$27:$J$500,"Adjustment",'7.  Persistence Report'!$H$27:$H$500,"2017")</f>
        <v>31356.448761137304</v>
      </c>
      <c r="G472" s="295">
        <f>SUMIFS('7.  Persistence Report'!AZ$27:AZ$500,'7.  Persistence Report'!$D$27:$D$500,$B471,'7.  Persistence Report'!$J$27:$J$500,"Adjustment",'7.  Persistence Report'!$H$27:$H$500,"2017")</f>
        <v>0</v>
      </c>
      <c r="H472" s="295">
        <f>SUMIFS('7.  Persistence Report'!BA$27:BA$500,'7.  Persistence Report'!$D$27:$D$500,$B471,'7.  Persistence Report'!$J$27:$J$500,"Adjustment",'7.  Persistence Report'!$H$27:$H$500,"2017")</f>
        <v>0</v>
      </c>
      <c r="I472" s="295">
        <f>SUMIFS('7.  Persistence Report'!BB$27:BB$500,'7.  Persistence Report'!$D$27:$D$500,$B471,'7.  Persistence Report'!$J$27:$J$500,"Adjustment",'7.  Persistence Report'!$H$27:$H$500,"2017")</f>
        <v>0</v>
      </c>
      <c r="J472" s="295">
        <f>SUMIFS('7.  Persistence Report'!BC$27:BC$500,'7.  Persistence Report'!$D$27:$D$500,$B471,'7.  Persistence Report'!$J$27:$J$500,"Adjustment",'7.  Persistence Report'!$H$27:$H$500,"2017")</f>
        <v>0</v>
      </c>
      <c r="K472" s="295">
        <f>SUMIFS('7.  Persistence Report'!BD$27:BD$500,'7.  Persistence Report'!$D$27:$D$500,$B471,'7.  Persistence Report'!$J$27:$J$500,"Adjustment",'7.  Persistence Report'!$H$27:$H$500,"2017")</f>
        <v>0</v>
      </c>
      <c r="L472" s="295">
        <f>SUMIFS('7.  Persistence Report'!BE$27:BE$500,'7.  Persistence Report'!$D$27:$D$500,$B471,'7.  Persistence Report'!$J$27:$J$500,"Adjustment",'7.  Persistence Report'!$H$27:$H$500,"2017")</f>
        <v>0</v>
      </c>
      <c r="M472" s="295">
        <f>SUMIFS('7.  Persistence Report'!BF$27:BF$500,'7.  Persistence Report'!$D$27:$D$500,$B471,'7.  Persistence Report'!$J$27:$J$500,"Adjustment",'7.  Persistence Report'!$H$27:$H$500,"2017")</f>
        <v>0</v>
      </c>
      <c r="N472" s="291"/>
      <c r="O472" s="295">
        <f>SUMIFS('7.  Persistence Report'!R$27:R$500,'7.  Persistence Report'!$D$27:$D$500,$B471,'7.  Persistence Report'!$J$27:$J$500,"Adjustment",'7.  Persistence Report'!$H$27:$H$500,"2017")</f>
        <v>0</v>
      </c>
      <c r="P472" s="295">
        <f>SUMIFS('7.  Persistence Report'!S$27:S$500,'7.  Persistence Report'!$D$27:$D$500,$B471,'7.  Persistence Report'!$J$27:$J$500,"Adjustment",'7.  Persistence Report'!$H$27:$H$500,"2017")</f>
        <v>0</v>
      </c>
      <c r="Q472" s="295">
        <f>SUMIFS('7.  Persistence Report'!T$27:T$500,'7.  Persistence Report'!$D$27:$D$500,$B471,'7.  Persistence Report'!$J$27:$J$500,"Adjustment",'7.  Persistence Report'!$H$27:$H$500,"2017")</f>
        <v>0</v>
      </c>
      <c r="R472" s="295">
        <f>SUMIFS('7.  Persistence Report'!U$27:U$500,'7.  Persistence Report'!$D$27:$D$500,$B471,'7.  Persistence Report'!$J$27:$J$500,"Adjustment",'7.  Persistence Report'!$H$27:$H$500,"2017")</f>
        <v>0</v>
      </c>
      <c r="S472" s="295">
        <f>SUMIFS('7.  Persistence Report'!V$27:V$500,'7.  Persistence Report'!$D$27:$D$500,$B471,'7.  Persistence Report'!$J$27:$J$500,"Adjustment",'7.  Persistence Report'!$H$27:$H$500,"2017")</f>
        <v>0</v>
      </c>
      <c r="T472" s="295">
        <f>SUMIFS('7.  Persistence Report'!W$27:W$500,'7.  Persistence Report'!$D$27:$D$500,$B471,'7.  Persistence Report'!$J$27:$J$500,"Adjustment",'7.  Persistence Report'!$H$27:$H$500,"2017")</f>
        <v>0</v>
      </c>
      <c r="U472" s="295">
        <f>SUMIFS('7.  Persistence Report'!X$27:X$500,'7.  Persistence Report'!$D$27:$D$500,$B471,'7.  Persistence Report'!$J$27:$J$500,"Adjustment",'7.  Persistence Report'!$H$27:$H$500,"2017")</f>
        <v>0</v>
      </c>
      <c r="V472" s="295">
        <f>SUMIFS('7.  Persistence Report'!Y$27:Y$500,'7.  Persistence Report'!$D$27:$D$500,$B471,'7.  Persistence Report'!$J$27:$J$500,"Adjustment",'7.  Persistence Report'!$H$27:$H$500,"2017")</f>
        <v>0</v>
      </c>
      <c r="W472" s="295">
        <f>SUMIFS('7.  Persistence Report'!Z$27:Z$500,'7.  Persistence Report'!$D$27:$D$500,$B471,'7.  Persistence Report'!$J$27:$J$500,"Adjustment",'7.  Persistence Report'!$H$27:$H$500,"2017")</f>
        <v>0</v>
      </c>
      <c r="X472" s="295">
        <f>SUMIFS('7.  Persistence Report'!AA$27:AA$500,'7.  Persistence Report'!$D$27:$D$500,$B471,'7.  Persistence Report'!$J$27:$J$500,"Adjustment",'7.  Persistence Report'!$H$27:$H$500,"2017")</f>
        <v>0</v>
      </c>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1" outlineLevel="1">
      <c r="A474" s="532">
        <v>22</v>
      </c>
      <c r="B474" s="428" t="s">
        <v>114</v>
      </c>
      <c r="C474" s="291" t="s">
        <v>25</v>
      </c>
      <c r="D474" s="295">
        <f>SUMIFS('7.  Persistence Report'!AW$27:AW$500,'7.  Persistence Report'!$D$27:$D$500,$B474,'7.  Persistence Report'!$J$27:$J$500,"Current year savings",'7.  Persistence Report'!$H$27:$H$500,"2017")</f>
        <v>5227110</v>
      </c>
      <c r="E474" s="295">
        <f>SUMIFS('7.  Persistence Report'!AX$27:AX$500,'7.  Persistence Report'!$D$27:$D$500,$B474,'7.  Persistence Report'!$J$27:$J$500,"Current year savings",'7.  Persistence Report'!$H$27:$H$500,"2017")</f>
        <v>5227110</v>
      </c>
      <c r="F474" s="295">
        <f>SUMIFS('7.  Persistence Report'!AY$27:AY$500,'7.  Persistence Report'!$D$27:$D$500,$B474,'7.  Persistence Report'!$J$27:$J$500,"Current year savings",'7.  Persistence Report'!$H$27:$H$500,"2017")</f>
        <v>5227110</v>
      </c>
      <c r="G474" s="295">
        <f>SUMIFS('7.  Persistence Report'!AZ$27:AZ$500,'7.  Persistence Report'!$D$27:$D$500,$B474,'7.  Persistence Report'!$J$27:$J$500,"Current year savings",'7.  Persistence Report'!$H$27:$H$500,"2017")</f>
        <v>5227110</v>
      </c>
      <c r="H474" s="295">
        <f>SUMIFS('7.  Persistence Report'!BA$27:BA$500,'7.  Persistence Report'!$D$27:$D$500,$B474,'7.  Persistence Report'!$J$27:$J$500,"Current year savings",'7.  Persistence Report'!$H$27:$H$500,"2017")</f>
        <v>5227110</v>
      </c>
      <c r="I474" s="295">
        <f>SUMIFS('7.  Persistence Report'!BB$27:BB$500,'7.  Persistence Report'!$D$27:$D$500,$B474,'7.  Persistence Report'!$J$27:$J$500,"Current year savings",'7.  Persistence Report'!$H$27:$H$500,"2017")</f>
        <v>5227110</v>
      </c>
      <c r="J474" s="295">
        <f>SUMIFS('7.  Persistence Report'!BC$27:BC$500,'7.  Persistence Report'!$D$27:$D$500,$B474,'7.  Persistence Report'!$J$27:$J$500,"Current year savings",'7.  Persistence Report'!$H$27:$H$500,"2017")</f>
        <v>5227110</v>
      </c>
      <c r="K474" s="295">
        <f>SUMIFS('7.  Persistence Report'!BD$27:BD$500,'7.  Persistence Report'!$D$27:$D$500,$B474,'7.  Persistence Report'!$J$27:$J$500,"Current year savings",'7.  Persistence Report'!$H$27:$H$500,"2017")</f>
        <v>5227110</v>
      </c>
      <c r="L474" s="295">
        <f>SUMIFS('7.  Persistence Report'!BE$27:BE$500,'7.  Persistence Report'!$D$27:$D$500,$B474,'7.  Persistence Report'!$J$27:$J$500,"Current year savings",'7.  Persistence Report'!$H$27:$H$500,"2017")</f>
        <v>5227110</v>
      </c>
      <c r="M474" s="295">
        <f>SUMIFS('7.  Persistence Report'!BF$27:BF$500,'7.  Persistence Report'!$D$27:$D$500,$B474,'7.  Persistence Report'!$J$27:$J$500,"Current year savings",'7.  Persistence Report'!$H$27:$H$500,"2017")</f>
        <v>5227110</v>
      </c>
      <c r="N474" s="291"/>
      <c r="O474" s="295">
        <f>SUMIFS('7.  Persistence Report'!R$27:R$500,'7.  Persistence Report'!$D$27:$D$500,$B474,'7.  Persistence Report'!$J$27:$J$500,"Current year savings",'7.  Persistence Report'!$H$27:$H$500,"2017")</f>
        <v>1453</v>
      </c>
      <c r="P474" s="295">
        <f>SUMIFS('7.  Persistence Report'!S$27:S$500,'7.  Persistence Report'!$D$27:$D$500,$B474,'7.  Persistence Report'!$J$27:$J$500,"Current year savings",'7.  Persistence Report'!$H$27:$H$500,"2017")</f>
        <v>1453</v>
      </c>
      <c r="Q474" s="295">
        <f>SUMIFS('7.  Persistence Report'!T$27:T$500,'7.  Persistence Report'!$D$27:$D$500,$B474,'7.  Persistence Report'!$J$27:$J$500,"Current year savings",'7.  Persistence Report'!$H$27:$H$500,"2017")</f>
        <v>1453</v>
      </c>
      <c r="R474" s="295">
        <f>SUMIFS('7.  Persistence Report'!U$27:U$500,'7.  Persistence Report'!$D$27:$D$500,$B474,'7.  Persistence Report'!$J$27:$J$500,"Current year savings",'7.  Persistence Report'!$H$27:$H$500,"2017")</f>
        <v>1453</v>
      </c>
      <c r="S474" s="295">
        <f>SUMIFS('7.  Persistence Report'!V$27:V$500,'7.  Persistence Report'!$D$27:$D$500,$B474,'7.  Persistence Report'!$J$27:$J$500,"Current year savings",'7.  Persistence Report'!$H$27:$H$500,"2017")</f>
        <v>1453</v>
      </c>
      <c r="T474" s="295">
        <f>SUMIFS('7.  Persistence Report'!W$27:W$500,'7.  Persistence Report'!$D$27:$D$500,$B474,'7.  Persistence Report'!$J$27:$J$500,"Current year savings",'7.  Persistence Report'!$H$27:$H$500,"2017")</f>
        <v>1453</v>
      </c>
      <c r="U474" s="295">
        <f>SUMIFS('7.  Persistence Report'!X$27:X$500,'7.  Persistence Report'!$D$27:$D$500,$B474,'7.  Persistence Report'!$J$27:$J$500,"Current year savings",'7.  Persistence Report'!$H$27:$H$500,"2017")</f>
        <v>1453</v>
      </c>
      <c r="V474" s="295">
        <f>SUMIFS('7.  Persistence Report'!Y$27:Y$500,'7.  Persistence Report'!$D$27:$D$500,$B474,'7.  Persistence Report'!$J$27:$J$500,"Current year savings",'7.  Persistence Report'!$H$27:$H$500,"2017")</f>
        <v>1453</v>
      </c>
      <c r="W474" s="295">
        <f>SUMIFS('7.  Persistence Report'!Z$27:Z$500,'7.  Persistence Report'!$D$27:$D$500,$B474,'7.  Persistence Report'!$J$27:$J$500,"Current year savings",'7.  Persistence Report'!$H$27:$H$500,"2017")</f>
        <v>1453</v>
      </c>
      <c r="X474" s="295">
        <f>SUMIFS('7.  Persistence Report'!AA$27:AA$500,'7.  Persistence Report'!$D$27:$D$500,$B474,'7.  Persistence Report'!$J$27:$J$500,"Current year savings",'7.  Persistence Report'!$H$27:$H$500,"2017")</f>
        <v>1453</v>
      </c>
      <c r="Y474" s="410">
        <v>1</v>
      </c>
      <c r="Z474" s="410"/>
      <c r="AA474" s="410"/>
      <c r="AB474" s="410"/>
      <c r="AC474" s="410"/>
      <c r="AD474" s="410"/>
      <c r="AE474" s="410"/>
      <c r="AF474" s="410"/>
      <c r="AG474" s="410"/>
      <c r="AH474" s="410"/>
      <c r="AI474" s="410"/>
      <c r="AJ474" s="410"/>
      <c r="AK474" s="410"/>
      <c r="AL474" s="410"/>
      <c r="AM474" s="296">
        <f>SUM(Y474:AL474)</f>
        <v>1</v>
      </c>
    </row>
    <row r="475" spans="1:39" ht="15.5" outlineLevel="1">
      <c r="A475" s="532"/>
      <c r="B475" s="431" t="s">
        <v>308</v>
      </c>
      <c r="C475" s="291" t="s">
        <v>163</v>
      </c>
      <c r="D475" s="295">
        <f>SUMIFS('7.  Persistence Report'!AW$27:AW$500,'7.  Persistence Report'!$D$27:$D$500,$B474,'7.  Persistence Report'!$J$27:$J$500,"Adjustment",'7.  Persistence Report'!$H$27:$H$500,"2017")</f>
        <v>898832.35908275621</v>
      </c>
      <c r="E475" s="295">
        <f>SUMIFS('7.  Persistence Report'!AX$27:AX$500,'7.  Persistence Report'!$D$27:$D$500,$B474,'7.  Persistence Report'!$J$27:$J$500,"Adjustment",'7.  Persistence Report'!$H$27:$H$500,"2017")</f>
        <v>898832.35908275621</v>
      </c>
      <c r="F475" s="295">
        <f>SUMIFS('7.  Persistence Report'!AY$27:AY$500,'7.  Persistence Report'!$D$27:$D$500,$B474,'7.  Persistence Report'!$J$27:$J$500,"Adjustment",'7.  Persistence Report'!$H$27:$H$500,"2017")</f>
        <v>898832.35908275621</v>
      </c>
      <c r="G475" s="295">
        <f>SUMIFS('7.  Persistence Report'!AZ$27:AZ$500,'7.  Persistence Report'!$D$27:$D$500,$B474,'7.  Persistence Report'!$J$27:$J$500,"Adjustment",'7.  Persistence Report'!$H$27:$H$500,"2017")</f>
        <v>0</v>
      </c>
      <c r="H475" s="295">
        <f>SUMIFS('7.  Persistence Report'!BA$27:BA$500,'7.  Persistence Report'!$D$27:$D$500,$B474,'7.  Persistence Report'!$J$27:$J$500,"Adjustment",'7.  Persistence Report'!$H$27:$H$500,"2017")</f>
        <v>0</v>
      </c>
      <c r="I475" s="295">
        <f>SUMIFS('7.  Persistence Report'!BB$27:BB$500,'7.  Persistence Report'!$D$27:$D$500,$B474,'7.  Persistence Report'!$J$27:$J$500,"Adjustment",'7.  Persistence Report'!$H$27:$H$500,"2017")</f>
        <v>0</v>
      </c>
      <c r="J475" s="295">
        <f>SUMIFS('7.  Persistence Report'!BC$27:BC$500,'7.  Persistence Report'!$D$27:$D$500,$B474,'7.  Persistence Report'!$J$27:$J$500,"Adjustment",'7.  Persistence Report'!$H$27:$H$500,"2017")</f>
        <v>0</v>
      </c>
      <c r="K475" s="295">
        <f>SUMIFS('7.  Persistence Report'!BD$27:BD$500,'7.  Persistence Report'!$D$27:$D$500,$B474,'7.  Persistence Report'!$J$27:$J$500,"Adjustment",'7.  Persistence Report'!$H$27:$H$500,"2017")</f>
        <v>0</v>
      </c>
      <c r="L475" s="295">
        <f>SUMIFS('7.  Persistence Report'!BE$27:BE$500,'7.  Persistence Report'!$D$27:$D$500,$B474,'7.  Persistence Report'!$J$27:$J$500,"Adjustment",'7.  Persistence Report'!$H$27:$H$500,"2017")</f>
        <v>0</v>
      </c>
      <c r="M475" s="295">
        <f>SUMIFS('7.  Persistence Report'!BF$27:BF$500,'7.  Persistence Report'!$D$27:$D$500,$B474,'7.  Persistence Report'!$J$27:$J$500,"Adjustment",'7.  Persistence Report'!$H$27:$H$500,"2017")</f>
        <v>0</v>
      </c>
      <c r="N475" s="291"/>
      <c r="O475" s="295">
        <f>SUMIFS('7.  Persistence Report'!R$27:R$500,'7.  Persistence Report'!$D$27:$D$500,$B474,'7.  Persistence Report'!$J$27:$J$500,"Adjustment",'7.  Persistence Report'!$H$27:$H$500,"2017")</f>
        <v>0</v>
      </c>
      <c r="P475" s="295">
        <f>SUMIFS('7.  Persistence Report'!S$27:S$500,'7.  Persistence Report'!$D$27:$D$500,$B474,'7.  Persistence Report'!$J$27:$J$500,"Adjustment",'7.  Persistence Report'!$H$27:$H$500,"2017")</f>
        <v>0</v>
      </c>
      <c r="Q475" s="295">
        <f>SUMIFS('7.  Persistence Report'!T$27:T$500,'7.  Persistence Report'!$D$27:$D$500,$B474,'7.  Persistence Report'!$J$27:$J$500,"Adjustment",'7.  Persistence Report'!$H$27:$H$500,"2017")</f>
        <v>0</v>
      </c>
      <c r="R475" s="295">
        <f>SUMIFS('7.  Persistence Report'!U$27:U$500,'7.  Persistence Report'!$D$27:$D$500,$B474,'7.  Persistence Report'!$J$27:$J$500,"Adjustment",'7.  Persistence Report'!$H$27:$H$500,"2017")</f>
        <v>0</v>
      </c>
      <c r="S475" s="295">
        <f>SUMIFS('7.  Persistence Report'!V$27:V$500,'7.  Persistence Report'!$D$27:$D$500,$B474,'7.  Persistence Report'!$J$27:$J$500,"Adjustment",'7.  Persistence Report'!$H$27:$H$500,"2017")</f>
        <v>0</v>
      </c>
      <c r="T475" s="295">
        <f>SUMIFS('7.  Persistence Report'!W$27:W$500,'7.  Persistence Report'!$D$27:$D$500,$B474,'7.  Persistence Report'!$J$27:$J$500,"Adjustment",'7.  Persistence Report'!$H$27:$H$500,"2017")</f>
        <v>0</v>
      </c>
      <c r="U475" s="295">
        <f>SUMIFS('7.  Persistence Report'!X$27:X$500,'7.  Persistence Report'!$D$27:$D$500,$B474,'7.  Persistence Report'!$J$27:$J$500,"Adjustment",'7.  Persistence Report'!$H$27:$H$500,"2017")</f>
        <v>0</v>
      </c>
      <c r="V475" s="295">
        <f>SUMIFS('7.  Persistence Report'!Y$27:Y$500,'7.  Persistence Report'!$D$27:$D$500,$B474,'7.  Persistence Report'!$J$27:$J$500,"Adjustment",'7.  Persistence Report'!$H$27:$H$500,"2017")</f>
        <v>0</v>
      </c>
      <c r="W475" s="295">
        <f>SUMIFS('7.  Persistence Report'!Z$27:Z$500,'7.  Persistence Report'!$D$27:$D$500,$B474,'7.  Persistence Report'!$J$27:$J$500,"Adjustment",'7.  Persistence Report'!$H$27:$H$500,"2017")</f>
        <v>0</v>
      </c>
      <c r="X475" s="295">
        <f>SUMIFS('7.  Persistence Report'!AA$27:AA$500,'7.  Persistence Report'!$D$27:$D$500,$B474,'7.  Persistence Report'!$J$27:$J$500,"Adjustment",'7.  Persistence Report'!$H$27:$H$500,"2017")</f>
        <v>0</v>
      </c>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5.5" outlineLevel="1">
      <c r="A477" s="532">
        <v>23</v>
      </c>
      <c r="B477" s="428" t="s">
        <v>115</v>
      </c>
      <c r="C477" s="291" t="s">
        <v>25</v>
      </c>
      <c r="D477" s="295">
        <f>SUMIFS('7.  Persistence Report'!AW$27:AW$500,'7.  Persistence Report'!$D$27:$D$500,$B477,'7.  Persistence Report'!$J$27:$J$500,"Current year savings",'7.  Persistence Report'!$H$27:$H$500,"2017")</f>
        <v>11429</v>
      </c>
      <c r="E477" s="295">
        <f>SUMIFS('7.  Persistence Report'!AX$27:AX$500,'7.  Persistence Report'!$D$27:$D$500,$B477,'7.  Persistence Report'!$J$27:$J$500,"Current year savings",'7.  Persistence Report'!$H$27:$H$500,"2017")</f>
        <v>11429</v>
      </c>
      <c r="F477" s="295">
        <f>SUMIFS('7.  Persistence Report'!AY$27:AY$500,'7.  Persistence Report'!$D$27:$D$500,$B477,'7.  Persistence Report'!$J$27:$J$500,"Current year savings",'7.  Persistence Report'!$H$27:$H$500,"2017")</f>
        <v>11429</v>
      </c>
      <c r="G477" s="295">
        <f>SUMIFS('7.  Persistence Report'!AZ$27:AZ$500,'7.  Persistence Report'!$D$27:$D$500,$B477,'7.  Persistence Report'!$J$27:$J$500,"Current year savings",'7.  Persistence Report'!$H$27:$H$500,"2017")</f>
        <v>11429</v>
      </c>
      <c r="H477" s="295">
        <f>SUMIFS('7.  Persistence Report'!BA$27:BA$500,'7.  Persistence Report'!$D$27:$D$500,$B477,'7.  Persistence Report'!$J$27:$J$500,"Current year savings",'7.  Persistence Report'!$H$27:$H$500,"2017")</f>
        <v>11429</v>
      </c>
      <c r="I477" s="295">
        <f>SUMIFS('7.  Persistence Report'!BB$27:BB$500,'7.  Persistence Report'!$D$27:$D$500,$B477,'7.  Persistence Report'!$J$27:$J$500,"Current year savings",'7.  Persistence Report'!$H$27:$H$500,"2017")</f>
        <v>11429</v>
      </c>
      <c r="J477" s="295">
        <f>SUMIFS('7.  Persistence Report'!BC$27:BC$500,'7.  Persistence Report'!$D$27:$D$500,$B477,'7.  Persistence Report'!$J$27:$J$500,"Current year savings",'7.  Persistence Report'!$H$27:$H$500,"2017")</f>
        <v>11429</v>
      </c>
      <c r="K477" s="295">
        <f>SUMIFS('7.  Persistence Report'!BD$27:BD$500,'7.  Persistence Report'!$D$27:$D$500,$B477,'7.  Persistence Report'!$J$27:$J$500,"Current year savings",'7.  Persistence Report'!$H$27:$H$500,"2017")</f>
        <v>11429</v>
      </c>
      <c r="L477" s="295">
        <f>SUMIFS('7.  Persistence Report'!BE$27:BE$500,'7.  Persistence Report'!$D$27:$D$500,$B477,'7.  Persistence Report'!$J$27:$J$500,"Current year savings",'7.  Persistence Report'!$H$27:$H$500,"2017")</f>
        <v>11429</v>
      </c>
      <c r="M477" s="295">
        <f>SUMIFS('7.  Persistence Report'!BF$27:BF$500,'7.  Persistence Report'!$D$27:$D$500,$B477,'7.  Persistence Report'!$J$27:$J$500,"Current year savings",'7.  Persistence Report'!$H$27:$H$500,"2017")</f>
        <v>11429</v>
      </c>
      <c r="N477" s="291"/>
      <c r="O477" s="295">
        <f>SUMIFS('7.  Persistence Report'!R$27:R$500,'7.  Persistence Report'!$D$27:$D$500,$B477,'7.  Persistence Report'!$J$27:$J$500,"Current year savings",'7.  Persistence Report'!$H$27:$H$500,"2017")</f>
        <v>6</v>
      </c>
      <c r="P477" s="295">
        <f>SUMIFS('7.  Persistence Report'!S$27:S$500,'7.  Persistence Report'!$D$27:$D$500,$B477,'7.  Persistence Report'!$J$27:$J$500,"Current year savings",'7.  Persistence Report'!$H$27:$H$500,"2017")</f>
        <v>6</v>
      </c>
      <c r="Q477" s="295">
        <f>SUMIFS('7.  Persistence Report'!T$27:T$500,'7.  Persistence Report'!$D$27:$D$500,$B477,'7.  Persistence Report'!$J$27:$J$500,"Current year savings",'7.  Persistence Report'!$H$27:$H$500,"2017")</f>
        <v>6</v>
      </c>
      <c r="R477" s="295">
        <f>SUMIFS('7.  Persistence Report'!U$27:U$500,'7.  Persistence Report'!$D$27:$D$500,$B477,'7.  Persistence Report'!$J$27:$J$500,"Current year savings",'7.  Persistence Report'!$H$27:$H$500,"2017")</f>
        <v>6</v>
      </c>
      <c r="S477" s="295">
        <f>SUMIFS('7.  Persistence Report'!V$27:V$500,'7.  Persistence Report'!$D$27:$D$500,$B477,'7.  Persistence Report'!$J$27:$J$500,"Current year savings",'7.  Persistence Report'!$H$27:$H$500,"2017")</f>
        <v>6</v>
      </c>
      <c r="T477" s="295">
        <f>SUMIFS('7.  Persistence Report'!W$27:W$500,'7.  Persistence Report'!$D$27:$D$500,$B477,'7.  Persistence Report'!$J$27:$J$500,"Current year savings",'7.  Persistence Report'!$H$27:$H$500,"2017")</f>
        <v>6</v>
      </c>
      <c r="U477" s="295">
        <f>SUMIFS('7.  Persistence Report'!X$27:X$500,'7.  Persistence Report'!$D$27:$D$500,$B477,'7.  Persistence Report'!$J$27:$J$500,"Current year savings",'7.  Persistence Report'!$H$27:$H$500,"2017")</f>
        <v>6</v>
      </c>
      <c r="V477" s="295">
        <f>SUMIFS('7.  Persistence Report'!Y$27:Y$500,'7.  Persistence Report'!$D$27:$D$500,$B477,'7.  Persistence Report'!$J$27:$J$500,"Current year savings",'7.  Persistence Report'!$H$27:$H$500,"2017")</f>
        <v>6</v>
      </c>
      <c r="W477" s="295">
        <f>SUMIFS('7.  Persistence Report'!Z$27:Z$500,'7.  Persistence Report'!$D$27:$D$500,$B477,'7.  Persistence Report'!$J$27:$J$500,"Current year savings",'7.  Persistence Report'!$H$27:$H$500,"2017")</f>
        <v>6</v>
      </c>
      <c r="X477" s="295">
        <f>SUMIFS('7.  Persistence Report'!AA$27:AA$500,'7.  Persistence Report'!$D$27:$D$500,$B477,'7.  Persistence Report'!$J$27:$J$500,"Current year savings",'7.  Persistence Report'!$H$27:$H$500,"2017")</f>
        <v>6</v>
      </c>
      <c r="Y477" s="410">
        <v>1</v>
      </c>
      <c r="Z477" s="410"/>
      <c r="AA477" s="410"/>
      <c r="AB477" s="410"/>
      <c r="AC477" s="410"/>
      <c r="AD477" s="410"/>
      <c r="AE477" s="410"/>
      <c r="AF477" s="410"/>
      <c r="AG477" s="410"/>
      <c r="AH477" s="410"/>
      <c r="AI477" s="410"/>
      <c r="AJ477" s="410"/>
      <c r="AK477" s="410"/>
      <c r="AL477" s="410"/>
      <c r="AM477" s="296">
        <f>SUM(Y477:AL477)</f>
        <v>1</v>
      </c>
    </row>
    <row r="478" spans="1:39" ht="15.5" outlineLevel="1">
      <c r="A478" s="532"/>
      <c r="B478" s="431" t="s">
        <v>308</v>
      </c>
      <c r="C478" s="291" t="s">
        <v>163</v>
      </c>
      <c r="D478" s="295">
        <f>SUMIFS('7.  Persistence Report'!AW$27:AW$500,'7.  Persistence Report'!$D$27:$D$500,$B477,'7.  Persistence Report'!$J$27:$J$500,"Adjustment",'7.  Persistence Report'!$H$27:$H$500,"2017")</f>
        <v>6055.1990141602219</v>
      </c>
      <c r="E478" s="295">
        <f>SUMIFS('7.  Persistence Report'!AX$27:AX$500,'7.  Persistence Report'!$D$27:$D$500,$B477,'7.  Persistence Report'!$J$27:$J$500,"Adjustment",'7.  Persistence Report'!$H$27:$H$500,"2017")</f>
        <v>6055.1990141602219</v>
      </c>
      <c r="F478" s="295">
        <f>SUMIFS('7.  Persistence Report'!AY$27:AY$500,'7.  Persistence Report'!$D$27:$D$500,$B477,'7.  Persistence Report'!$J$27:$J$500,"Adjustment",'7.  Persistence Report'!$H$27:$H$500,"2017")</f>
        <v>6055.1990141602219</v>
      </c>
      <c r="G478" s="295">
        <f>SUMIFS('7.  Persistence Report'!AZ$27:AZ$500,'7.  Persistence Report'!$D$27:$D$500,$B477,'7.  Persistence Report'!$J$27:$J$500,"Adjustment",'7.  Persistence Report'!$H$27:$H$500,"2017")</f>
        <v>0</v>
      </c>
      <c r="H478" s="295">
        <f>SUMIFS('7.  Persistence Report'!BA$27:BA$500,'7.  Persistence Report'!$D$27:$D$500,$B477,'7.  Persistence Report'!$J$27:$J$500,"Adjustment",'7.  Persistence Report'!$H$27:$H$500,"2017")</f>
        <v>0</v>
      </c>
      <c r="I478" s="295">
        <f>SUMIFS('7.  Persistence Report'!BB$27:BB$500,'7.  Persistence Report'!$D$27:$D$500,$B477,'7.  Persistence Report'!$J$27:$J$500,"Adjustment",'7.  Persistence Report'!$H$27:$H$500,"2017")</f>
        <v>0</v>
      </c>
      <c r="J478" s="295">
        <f>SUMIFS('7.  Persistence Report'!BC$27:BC$500,'7.  Persistence Report'!$D$27:$D$500,$B477,'7.  Persistence Report'!$J$27:$J$500,"Adjustment",'7.  Persistence Report'!$H$27:$H$500,"2017")</f>
        <v>0</v>
      </c>
      <c r="K478" s="295">
        <f>SUMIFS('7.  Persistence Report'!BD$27:BD$500,'7.  Persistence Report'!$D$27:$D$500,$B477,'7.  Persistence Report'!$J$27:$J$500,"Adjustment",'7.  Persistence Report'!$H$27:$H$500,"2017")</f>
        <v>0</v>
      </c>
      <c r="L478" s="295">
        <f>SUMIFS('7.  Persistence Report'!BE$27:BE$500,'7.  Persistence Report'!$D$27:$D$500,$B477,'7.  Persistence Report'!$J$27:$J$500,"Adjustment",'7.  Persistence Report'!$H$27:$H$500,"2017")</f>
        <v>0</v>
      </c>
      <c r="M478" s="295">
        <f>SUMIFS('7.  Persistence Report'!BF$27:BF$500,'7.  Persistence Report'!$D$27:$D$500,$B477,'7.  Persistence Report'!$J$27:$J$500,"Adjustment",'7.  Persistence Report'!$H$27:$H$500,"2017")</f>
        <v>0</v>
      </c>
      <c r="N478" s="291"/>
      <c r="O478" s="295">
        <f>SUMIFS('7.  Persistence Report'!R$27:R$500,'7.  Persistence Report'!$D$27:$D$500,$B477,'7.  Persistence Report'!$J$27:$J$500,"Adjustment",'7.  Persistence Report'!$H$27:$H$500,"2017")</f>
        <v>0</v>
      </c>
      <c r="P478" s="295">
        <f>SUMIFS('7.  Persistence Report'!S$27:S$500,'7.  Persistence Report'!$D$27:$D$500,$B477,'7.  Persistence Report'!$J$27:$J$500,"Adjustment",'7.  Persistence Report'!$H$27:$H$500,"2017")</f>
        <v>0</v>
      </c>
      <c r="Q478" s="295">
        <f>SUMIFS('7.  Persistence Report'!T$27:T$500,'7.  Persistence Report'!$D$27:$D$500,$B477,'7.  Persistence Report'!$J$27:$J$500,"Adjustment",'7.  Persistence Report'!$H$27:$H$500,"2017")</f>
        <v>0</v>
      </c>
      <c r="R478" s="295">
        <f>SUMIFS('7.  Persistence Report'!U$27:U$500,'7.  Persistence Report'!$D$27:$D$500,$B477,'7.  Persistence Report'!$J$27:$J$500,"Adjustment",'7.  Persistence Report'!$H$27:$H$500,"2017")</f>
        <v>0</v>
      </c>
      <c r="S478" s="295">
        <f>SUMIFS('7.  Persistence Report'!V$27:V$500,'7.  Persistence Report'!$D$27:$D$500,$B477,'7.  Persistence Report'!$J$27:$J$500,"Adjustment",'7.  Persistence Report'!$H$27:$H$500,"2017")</f>
        <v>0</v>
      </c>
      <c r="T478" s="295">
        <f>SUMIFS('7.  Persistence Report'!W$27:W$500,'7.  Persistence Report'!$D$27:$D$500,$B477,'7.  Persistence Report'!$J$27:$J$500,"Adjustment",'7.  Persistence Report'!$H$27:$H$500,"2017")</f>
        <v>0</v>
      </c>
      <c r="U478" s="295">
        <f>SUMIFS('7.  Persistence Report'!X$27:X$500,'7.  Persistence Report'!$D$27:$D$500,$B477,'7.  Persistence Report'!$J$27:$J$500,"Adjustment",'7.  Persistence Report'!$H$27:$H$500,"2017")</f>
        <v>0</v>
      </c>
      <c r="V478" s="295">
        <f>SUMIFS('7.  Persistence Report'!Y$27:Y$500,'7.  Persistence Report'!$D$27:$D$500,$B477,'7.  Persistence Report'!$J$27:$J$500,"Adjustment",'7.  Persistence Report'!$H$27:$H$500,"2017")</f>
        <v>0</v>
      </c>
      <c r="W478" s="295">
        <f>SUMIFS('7.  Persistence Report'!Z$27:Z$500,'7.  Persistence Report'!$D$27:$D$500,$B477,'7.  Persistence Report'!$J$27:$J$500,"Adjustment",'7.  Persistence Report'!$H$27:$H$500,"2017")</f>
        <v>0</v>
      </c>
      <c r="X478" s="295">
        <f>SUMIFS('7.  Persistence Report'!AA$27:AA$500,'7.  Persistence Report'!$D$27:$D$500,$B477,'7.  Persistence Report'!$J$27:$J$500,"Adjustment",'7.  Persistence Report'!$H$27:$H$500,"2017")</f>
        <v>0</v>
      </c>
      <c r="Y478" s="411">
        <f>Y477</f>
        <v>1</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5" outlineLevel="1">
      <c r="A480" s="532">
        <v>24</v>
      </c>
      <c r="B480" s="428" t="s">
        <v>116</v>
      </c>
      <c r="C480" s="291" t="s">
        <v>25</v>
      </c>
      <c r="D480" s="295">
        <f>SUMIFS('7.  Persistence Report'!AW$27:AW$500,'7.  Persistence Report'!$D$27:$D$500,$B480,'7.  Persistence Report'!$J$27:$J$500,"Current year savings",'7.  Persistence Report'!$H$27:$H$500,"2017")</f>
        <v>903720</v>
      </c>
      <c r="E480" s="295">
        <f>SUMIFS('7.  Persistence Report'!AX$27:AX$500,'7.  Persistence Report'!$D$27:$D$500,$B480,'7.  Persistence Report'!$J$27:$J$500,"Current year savings",'7.  Persistence Report'!$H$27:$H$500,"2017")</f>
        <v>903720</v>
      </c>
      <c r="F480" s="295">
        <f>SUMIFS('7.  Persistence Report'!AY$27:AY$500,'7.  Persistence Report'!$D$27:$D$500,$B480,'7.  Persistence Report'!$J$27:$J$500,"Current year savings",'7.  Persistence Report'!$H$27:$H$500,"2017")</f>
        <v>903720</v>
      </c>
      <c r="G480" s="295">
        <f>SUMIFS('7.  Persistence Report'!AZ$27:AZ$500,'7.  Persistence Report'!$D$27:$D$500,$B480,'7.  Persistence Report'!$J$27:$J$500,"Current year savings",'7.  Persistence Report'!$H$27:$H$500,"2017")</f>
        <v>903720</v>
      </c>
      <c r="H480" s="295">
        <f>SUMIFS('7.  Persistence Report'!BA$27:BA$500,'7.  Persistence Report'!$D$27:$D$500,$B480,'7.  Persistence Report'!$J$27:$J$500,"Current year savings",'7.  Persistence Report'!$H$27:$H$500,"2017")</f>
        <v>903720</v>
      </c>
      <c r="I480" s="295">
        <f>SUMIFS('7.  Persistence Report'!BB$27:BB$500,'7.  Persistence Report'!$D$27:$D$500,$B480,'7.  Persistence Report'!$J$27:$J$500,"Current year savings",'7.  Persistence Report'!$H$27:$H$500,"2017")</f>
        <v>903720</v>
      </c>
      <c r="J480" s="295">
        <f>SUMIFS('7.  Persistence Report'!BC$27:BC$500,'7.  Persistence Report'!$D$27:$D$500,$B480,'7.  Persistence Report'!$J$27:$J$500,"Current year savings",'7.  Persistence Report'!$H$27:$H$500,"2017")</f>
        <v>903720</v>
      </c>
      <c r="K480" s="295">
        <f>SUMIFS('7.  Persistence Report'!BD$27:BD$500,'7.  Persistence Report'!$D$27:$D$500,$B480,'7.  Persistence Report'!$J$27:$J$500,"Current year savings",'7.  Persistence Report'!$H$27:$H$500,"2017")</f>
        <v>903720</v>
      </c>
      <c r="L480" s="295">
        <f>SUMIFS('7.  Persistence Report'!BE$27:BE$500,'7.  Persistence Report'!$D$27:$D$500,$B480,'7.  Persistence Report'!$J$27:$J$500,"Current year savings",'7.  Persistence Report'!$H$27:$H$500,"2017")</f>
        <v>903720</v>
      </c>
      <c r="M480" s="295">
        <f>SUMIFS('7.  Persistence Report'!BF$27:BF$500,'7.  Persistence Report'!$D$27:$D$500,$B480,'7.  Persistence Report'!$J$27:$J$500,"Current year savings",'7.  Persistence Report'!$H$27:$H$500,"2017")</f>
        <v>903048</v>
      </c>
      <c r="N480" s="291"/>
      <c r="O480" s="295">
        <f>SUMIFS('7.  Persistence Report'!R$27:R$500,'7.  Persistence Report'!$D$27:$D$500,$B480,'7.  Persistence Report'!$J$27:$J$500,"Current year savings",'7.  Persistence Report'!$H$27:$H$500,"2017")</f>
        <v>64</v>
      </c>
      <c r="P480" s="295">
        <f>SUMIFS('7.  Persistence Report'!S$27:S$500,'7.  Persistence Report'!$D$27:$D$500,$B480,'7.  Persistence Report'!$J$27:$J$500,"Current year savings",'7.  Persistence Report'!$H$27:$H$500,"2017")</f>
        <v>64</v>
      </c>
      <c r="Q480" s="295">
        <f>SUMIFS('7.  Persistence Report'!T$27:T$500,'7.  Persistence Report'!$D$27:$D$500,$B480,'7.  Persistence Report'!$J$27:$J$500,"Current year savings",'7.  Persistence Report'!$H$27:$H$500,"2017")</f>
        <v>64</v>
      </c>
      <c r="R480" s="295">
        <f>SUMIFS('7.  Persistence Report'!U$27:U$500,'7.  Persistence Report'!$D$27:$D$500,$B480,'7.  Persistence Report'!$J$27:$J$500,"Current year savings",'7.  Persistence Report'!$H$27:$H$500,"2017")</f>
        <v>64</v>
      </c>
      <c r="S480" s="295">
        <f>SUMIFS('7.  Persistence Report'!V$27:V$500,'7.  Persistence Report'!$D$27:$D$500,$B480,'7.  Persistence Report'!$J$27:$J$500,"Current year savings",'7.  Persistence Report'!$H$27:$H$500,"2017")</f>
        <v>64</v>
      </c>
      <c r="T480" s="295">
        <f>SUMIFS('7.  Persistence Report'!W$27:W$500,'7.  Persistence Report'!$D$27:$D$500,$B480,'7.  Persistence Report'!$J$27:$J$500,"Current year savings",'7.  Persistence Report'!$H$27:$H$500,"2017")</f>
        <v>64</v>
      </c>
      <c r="U480" s="295">
        <f>SUMIFS('7.  Persistence Report'!X$27:X$500,'7.  Persistence Report'!$D$27:$D$500,$B480,'7.  Persistence Report'!$J$27:$J$500,"Current year savings",'7.  Persistence Report'!$H$27:$H$500,"2017")</f>
        <v>64</v>
      </c>
      <c r="V480" s="295">
        <f>SUMIFS('7.  Persistence Report'!Y$27:Y$500,'7.  Persistence Report'!$D$27:$D$500,$B480,'7.  Persistence Report'!$J$27:$J$500,"Current year savings",'7.  Persistence Report'!$H$27:$H$500,"2017")</f>
        <v>64</v>
      </c>
      <c r="W480" s="295">
        <f>SUMIFS('7.  Persistence Report'!Z$27:Z$500,'7.  Persistence Report'!$D$27:$D$500,$B480,'7.  Persistence Report'!$J$27:$J$500,"Current year savings",'7.  Persistence Report'!$H$27:$H$500,"2017")</f>
        <v>64</v>
      </c>
      <c r="X480" s="295">
        <f>SUMIFS('7.  Persistence Report'!AA$27:AA$500,'7.  Persistence Report'!$D$27:$D$500,$B480,'7.  Persistence Report'!$J$27:$J$500,"Current year savings",'7.  Persistence Report'!$H$27:$H$500,"2017")</f>
        <v>64</v>
      </c>
      <c r="Y480" s="410">
        <v>1</v>
      </c>
      <c r="Z480" s="410"/>
      <c r="AA480" s="410"/>
      <c r="AB480" s="410"/>
      <c r="AC480" s="410"/>
      <c r="AD480" s="410"/>
      <c r="AE480" s="410"/>
      <c r="AF480" s="410"/>
      <c r="AG480" s="410"/>
      <c r="AH480" s="410"/>
      <c r="AI480" s="410"/>
      <c r="AJ480" s="410"/>
      <c r="AK480" s="410"/>
      <c r="AL480" s="410"/>
      <c r="AM480" s="296">
        <f>SUM(Y480:AL480)</f>
        <v>1</v>
      </c>
    </row>
    <row r="481" spans="1:39" ht="15.5" outlineLevel="1">
      <c r="A481" s="532"/>
      <c r="B481" s="431" t="s">
        <v>308</v>
      </c>
      <c r="C481" s="291" t="s">
        <v>163</v>
      </c>
      <c r="D481" s="295">
        <f>SUMIFS('7.  Persistence Report'!AW$27:AW$500,'7.  Persistence Report'!$D$27:$D$500,$B480,'7.  Persistence Report'!$J$27:$J$500,"Adjustment",'7.  Persistence Report'!$H$27:$H$500,"2017")</f>
        <v>0</v>
      </c>
      <c r="E481" s="295">
        <f>SUMIFS('7.  Persistence Report'!AX$27:AX$500,'7.  Persistence Report'!$D$27:$D$500,$B480,'7.  Persistence Report'!$J$27:$J$500,"Adjustment",'7.  Persistence Report'!$H$27:$H$500,"2017")</f>
        <v>0</v>
      </c>
      <c r="F481" s="295">
        <f>SUMIFS('7.  Persistence Report'!AY$27:AY$500,'7.  Persistence Report'!$D$27:$D$500,$B480,'7.  Persistence Report'!$J$27:$J$500,"Adjustment",'7.  Persistence Report'!$H$27:$H$500,"2017")</f>
        <v>0</v>
      </c>
      <c r="G481" s="295">
        <f>SUMIFS('7.  Persistence Report'!AZ$27:AZ$500,'7.  Persistence Report'!$D$27:$D$500,$B480,'7.  Persistence Report'!$J$27:$J$500,"Adjustment",'7.  Persistence Report'!$H$27:$H$500,"2017")</f>
        <v>0</v>
      </c>
      <c r="H481" s="295">
        <f>SUMIFS('7.  Persistence Report'!BA$27:BA$500,'7.  Persistence Report'!$D$27:$D$500,$B480,'7.  Persistence Report'!$J$27:$J$500,"Adjustment",'7.  Persistence Report'!$H$27:$H$500,"2017")</f>
        <v>0</v>
      </c>
      <c r="I481" s="295">
        <f>SUMIFS('7.  Persistence Report'!BB$27:BB$500,'7.  Persistence Report'!$D$27:$D$500,$B480,'7.  Persistence Report'!$J$27:$J$500,"Adjustment",'7.  Persistence Report'!$H$27:$H$500,"2017")</f>
        <v>0</v>
      </c>
      <c r="J481" s="295">
        <f>SUMIFS('7.  Persistence Report'!BC$27:BC$500,'7.  Persistence Report'!$D$27:$D$500,$B480,'7.  Persistence Report'!$J$27:$J$500,"Adjustment",'7.  Persistence Report'!$H$27:$H$500,"2017")</f>
        <v>0</v>
      </c>
      <c r="K481" s="295">
        <f>SUMIFS('7.  Persistence Report'!BD$27:BD$500,'7.  Persistence Report'!$D$27:$D$500,$B480,'7.  Persistence Report'!$J$27:$J$500,"Adjustment",'7.  Persistence Report'!$H$27:$H$500,"2017")</f>
        <v>0</v>
      </c>
      <c r="L481" s="295">
        <f>SUMIFS('7.  Persistence Report'!BE$27:BE$500,'7.  Persistence Report'!$D$27:$D$500,$B480,'7.  Persistence Report'!$J$27:$J$500,"Adjustment",'7.  Persistence Report'!$H$27:$H$500,"2017")</f>
        <v>0</v>
      </c>
      <c r="M481" s="295">
        <f>SUMIFS('7.  Persistence Report'!BF$27:BF$500,'7.  Persistence Report'!$D$27:$D$500,$B480,'7.  Persistence Report'!$J$27:$J$500,"Adjustment",'7.  Persistence Report'!$H$27:$H$500,"2017")</f>
        <v>0</v>
      </c>
      <c r="N481" s="291"/>
      <c r="O481" s="295">
        <f>SUMIFS('7.  Persistence Report'!R$27:R$500,'7.  Persistence Report'!$D$27:$D$500,$B480,'7.  Persistence Report'!$J$27:$J$500,"Adjustment",'7.  Persistence Report'!$H$27:$H$500,"2017")</f>
        <v>0</v>
      </c>
      <c r="P481" s="295">
        <f>SUMIFS('7.  Persistence Report'!S$27:S$500,'7.  Persistence Report'!$D$27:$D$500,$B480,'7.  Persistence Report'!$J$27:$J$500,"Adjustment",'7.  Persistence Report'!$H$27:$H$500,"2017")</f>
        <v>0</v>
      </c>
      <c r="Q481" s="295">
        <f>SUMIFS('7.  Persistence Report'!T$27:T$500,'7.  Persistence Report'!$D$27:$D$500,$B480,'7.  Persistence Report'!$J$27:$J$500,"Adjustment",'7.  Persistence Report'!$H$27:$H$500,"2017")</f>
        <v>0</v>
      </c>
      <c r="R481" s="295">
        <f>SUMIFS('7.  Persistence Report'!U$27:U$500,'7.  Persistence Report'!$D$27:$D$500,$B480,'7.  Persistence Report'!$J$27:$J$500,"Adjustment",'7.  Persistence Report'!$H$27:$H$500,"2017")</f>
        <v>0</v>
      </c>
      <c r="S481" s="295">
        <f>SUMIFS('7.  Persistence Report'!V$27:V$500,'7.  Persistence Report'!$D$27:$D$500,$B480,'7.  Persistence Report'!$J$27:$J$500,"Adjustment",'7.  Persistence Report'!$H$27:$H$500,"2017")</f>
        <v>0</v>
      </c>
      <c r="T481" s="295">
        <f>SUMIFS('7.  Persistence Report'!W$27:W$500,'7.  Persistence Report'!$D$27:$D$500,$B480,'7.  Persistence Report'!$J$27:$J$500,"Adjustment",'7.  Persistence Report'!$H$27:$H$500,"2017")</f>
        <v>0</v>
      </c>
      <c r="U481" s="295">
        <f>SUMIFS('7.  Persistence Report'!X$27:X$500,'7.  Persistence Report'!$D$27:$D$500,$B480,'7.  Persistence Report'!$J$27:$J$500,"Adjustment",'7.  Persistence Report'!$H$27:$H$500,"2017")</f>
        <v>0</v>
      </c>
      <c r="V481" s="295">
        <f>SUMIFS('7.  Persistence Report'!Y$27:Y$500,'7.  Persistence Report'!$D$27:$D$500,$B480,'7.  Persistence Report'!$J$27:$J$500,"Adjustment",'7.  Persistence Report'!$H$27:$H$500,"2017")</f>
        <v>0</v>
      </c>
      <c r="W481" s="295">
        <f>SUMIFS('7.  Persistence Report'!Z$27:Z$500,'7.  Persistence Report'!$D$27:$D$500,$B480,'7.  Persistence Report'!$J$27:$J$500,"Adjustment",'7.  Persistence Report'!$H$27:$H$500,"2017")</f>
        <v>0</v>
      </c>
      <c r="X481" s="295">
        <f>SUMIFS('7.  Persistence Report'!AA$27:AA$500,'7.  Persistence Report'!$D$27:$D$500,$B480,'7.  Persistence Report'!$J$27:$J$500,"Adjustment",'7.  Persistence Report'!$H$27:$H$500,"2017")</f>
        <v>0</v>
      </c>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5"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5" outlineLevel="1">
      <c r="A484" s="532">
        <v>25</v>
      </c>
      <c r="B484" s="428" t="s">
        <v>117</v>
      </c>
      <c r="C484" s="291" t="s">
        <v>25</v>
      </c>
      <c r="D484" s="295">
        <f>SUMIFS('7.  Persistence Report'!AW$27:AW$500,'7.  Persistence Report'!$D$27:$D$500,$B484,'7.  Persistence Report'!$J$27:$J$500,"Current year savings",'7.  Persistence Report'!$H$27:$H$500,"2017")</f>
        <v>2417346</v>
      </c>
      <c r="E484" s="295">
        <f>SUMIFS('7.  Persistence Report'!AX$27:AX$500,'7.  Persistence Report'!$D$27:$D$500,$B484,'7.  Persistence Report'!$J$27:$J$500,"Current year savings",'7.  Persistence Report'!$H$27:$H$500,"2017")</f>
        <v>2417346</v>
      </c>
      <c r="F484" s="295">
        <f>SUMIFS('7.  Persistence Report'!AY$27:AY$500,'7.  Persistence Report'!$D$27:$D$500,$B484,'7.  Persistence Report'!$J$27:$J$500,"Current year savings",'7.  Persistence Report'!$H$27:$H$500,"2017")</f>
        <v>2417346</v>
      </c>
      <c r="G484" s="295">
        <f>SUMIFS('7.  Persistence Report'!AZ$27:AZ$500,'7.  Persistence Report'!$D$27:$D$500,$B484,'7.  Persistence Report'!$J$27:$J$500,"Current year savings",'7.  Persistence Report'!$H$27:$H$500,"2017")</f>
        <v>2417346</v>
      </c>
      <c r="H484" s="295">
        <f>SUMIFS('7.  Persistence Report'!BA$27:BA$500,'7.  Persistence Report'!$D$27:$D$500,$B484,'7.  Persistence Report'!$J$27:$J$500,"Current year savings",'7.  Persistence Report'!$H$27:$H$500,"2017")</f>
        <v>2417346</v>
      </c>
      <c r="I484" s="295">
        <f>SUMIFS('7.  Persistence Report'!BB$27:BB$500,'7.  Persistence Report'!$D$27:$D$500,$B484,'7.  Persistence Report'!$J$27:$J$500,"Current year savings",'7.  Persistence Report'!$H$27:$H$500,"2017")</f>
        <v>2417346</v>
      </c>
      <c r="J484" s="295">
        <f>SUMIFS('7.  Persistence Report'!BC$27:BC$500,'7.  Persistence Report'!$D$27:$D$500,$B484,'7.  Persistence Report'!$J$27:$J$500,"Current year savings",'7.  Persistence Report'!$H$27:$H$500,"2017")</f>
        <v>2417346</v>
      </c>
      <c r="K484" s="295">
        <f>SUMIFS('7.  Persistence Report'!BD$27:BD$500,'7.  Persistence Report'!$D$27:$D$500,$B484,'7.  Persistence Report'!$J$27:$J$500,"Current year savings",'7.  Persistence Report'!$H$27:$H$500,"2017")</f>
        <v>2417346</v>
      </c>
      <c r="L484" s="295">
        <f>SUMIFS('7.  Persistence Report'!BE$27:BE$500,'7.  Persistence Report'!$D$27:$D$500,$B484,'7.  Persistence Report'!$J$27:$J$500,"Current year savings",'7.  Persistence Report'!$H$27:$H$500,"2017")</f>
        <v>2417346</v>
      </c>
      <c r="M484" s="295">
        <f>SUMIFS('7.  Persistence Report'!BF$27:BF$500,'7.  Persistence Report'!$D$27:$D$500,$B484,'7.  Persistence Report'!$J$27:$J$500,"Current year savings",'7.  Persistence Report'!$H$27:$H$500,"2017")</f>
        <v>2087814</v>
      </c>
      <c r="N484" s="295">
        <v>12</v>
      </c>
      <c r="O484" s="295">
        <f>SUMIFS('7.  Persistence Report'!R$27:R$500,'7.  Persistence Report'!$D$27:$D$500,$B484,'7.  Persistence Report'!$J$27:$J$500,"Current year savings",'7.  Persistence Report'!$H$27:$H$500,"2017")</f>
        <v>107</v>
      </c>
      <c r="P484" s="295">
        <f>SUMIFS('7.  Persistence Report'!S$27:S$500,'7.  Persistence Report'!$D$27:$D$500,$B484,'7.  Persistence Report'!$J$27:$J$500,"Current year savings",'7.  Persistence Report'!$H$27:$H$500,"2017")</f>
        <v>107</v>
      </c>
      <c r="Q484" s="295">
        <f>SUMIFS('7.  Persistence Report'!T$27:T$500,'7.  Persistence Report'!$D$27:$D$500,$B484,'7.  Persistence Report'!$J$27:$J$500,"Current year savings",'7.  Persistence Report'!$H$27:$H$500,"2017")</f>
        <v>107</v>
      </c>
      <c r="R484" s="295">
        <f>SUMIFS('7.  Persistence Report'!U$27:U$500,'7.  Persistence Report'!$D$27:$D$500,$B484,'7.  Persistence Report'!$J$27:$J$500,"Current year savings",'7.  Persistence Report'!$H$27:$H$500,"2017")</f>
        <v>107</v>
      </c>
      <c r="S484" s="295">
        <f>SUMIFS('7.  Persistence Report'!V$27:V$500,'7.  Persistence Report'!$D$27:$D$500,$B484,'7.  Persistence Report'!$J$27:$J$500,"Current year savings",'7.  Persistence Report'!$H$27:$H$500,"2017")</f>
        <v>107</v>
      </c>
      <c r="T484" s="295">
        <f>SUMIFS('7.  Persistence Report'!W$27:W$500,'7.  Persistence Report'!$D$27:$D$500,$B484,'7.  Persistence Report'!$J$27:$J$500,"Current year savings",'7.  Persistence Report'!$H$27:$H$500,"2017")</f>
        <v>107</v>
      </c>
      <c r="U484" s="295">
        <f>SUMIFS('7.  Persistence Report'!X$27:X$500,'7.  Persistence Report'!$D$27:$D$500,$B484,'7.  Persistence Report'!$J$27:$J$500,"Current year savings",'7.  Persistence Report'!$H$27:$H$500,"2017")</f>
        <v>107</v>
      </c>
      <c r="V484" s="295">
        <f>SUMIFS('7.  Persistence Report'!Y$27:Y$500,'7.  Persistence Report'!$D$27:$D$500,$B484,'7.  Persistence Report'!$J$27:$J$500,"Current year savings",'7.  Persistence Report'!$H$27:$H$500,"2017")</f>
        <v>107</v>
      </c>
      <c r="W484" s="295">
        <f>SUMIFS('7.  Persistence Report'!Z$27:Z$500,'7.  Persistence Report'!$D$27:$D$500,$B484,'7.  Persistence Report'!$J$27:$J$500,"Current year savings",'7.  Persistence Report'!$H$27:$H$500,"2017")</f>
        <v>107</v>
      </c>
      <c r="X484" s="295">
        <f>SUMIFS('7.  Persistence Report'!AA$27:AA$500,'7.  Persistence Report'!$D$27:$D$500,$B484,'7.  Persistence Report'!$J$27:$J$500,"Current year savings",'7.  Persistence Report'!$H$27:$H$500,"2017")</f>
        <v>93</v>
      </c>
      <c r="Y484" s="426"/>
      <c r="Z484" s="410"/>
      <c r="AA484" s="410">
        <v>1</v>
      </c>
      <c r="AB484" s="410"/>
      <c r="AC484" s="410"/>
      <c r="AD484" s="410"/>
      <c r="AE484" s="410"/>
      <c r="AF484" s="415"/>
      <c r="AG484" s="415"/>
      <c r="AH484" s="415"/>
      <c r="AI484" s="415"/>
      <c r="AJ484" s="415"/>
      <c r="AK484" s="415"/>
      <c r="AL484" s="415"/>
      <c r="AM484" s="296">
        <f>SUM(Y484:AL484)</f>
        <v>1</v>
      </c>
    </row>
    <row r="485" spans="1:39" ht="15.5" outlineLevel="1">
      <c r="A485" s="532"/>
      <c r="B485" s="431" t="s">
        <v>308</v>
      </c>
      <c r="C485" s="291" t="s">
        <v>163</v>
      </c>
      <c r="D485" s="295">
        <f>SUMIFS('7.  Persistence Report'!AW$27:AW$500,'7.  Persistence Report'!$D$27:$D$500,$B484,'7.  Persistence Report'!$J$27:$J$500,"Adjustment",'7.  Persistence Report'!$H$27:$H$500,"2017")</f>
        <v>0</v>
      </c>
      <c r="E485" s="295">
        <f>SUMIFS('7.  Persistence Report'!AX$27:AX$500,'7.  Persistence Report'!$D$27:$D$500,$B484,'7.  Persistence Report'!$J$27:$J$500,"Adjustment",'7.  Persistence Report'!$H$27:$H$500,"2017")</f>
        <v>0</v>
      </c>
      <c r="F485" s="295">
        <f>SUMIFS('7.  Persistence Report'!AY$27:AY$500,'7.  Persistence Report'!$D$27:$D$500,$B484,'7.  Persistence Report'!$J$27:$J$500,"Adjustment",'7.  Persistence Report'!$H$27:$H$500,"2017")</f>
        <v>0</v>
      </c>
      <c r="G485" s="295">
        <f>SUMIFS('7.  Persistence Report'!AZ$27:AZ$500,'7.  Persistence Report'!$D$27:$D$500,$B484,'7.  Persistence Report'!$J$27:$J$500,"Adjustment",'7.  Persistence Report'!$H$27:$H$500,"2017")</f>
        <v>0</v>
      </c>
      <c r="H485" s="295">
        <f>SUMIFS('7.  Persistence Report'!BA$27:BA$500,'7.  Persistence Report'!$D$27:$D$500,$B484,'7.  Persistence Report'!$J$27:$J$500,"Adjustment",'7.  Persistence Report'!$H$27:$H$500,"2017")</f>
        <v>0</v>
      </c>
      <c r="I485" s="295">
        <f>SUMIFS('7.  Persistence Report'!BB$27:BB$500,'7.  Persistence Report'!$D$27:$D$500,$B484,'7.  Persistence Report'!$J$27:$J$500,"Adjustment",'7.  Persistence Report'!$H$27:$H$500,"2017")</f>
        <v>0</v>
      </c>
      <c r="J485" s="295">
        <f>SUMIFS('7.  Persistence Report'!BC$27:BC$500,'7.  Persistence Report'!$D$27:$D$500,$B484,'7.  Persistence Report'!$J$27:$J$500,"Adjustment",'7.  Persistence Report'!$H$27:$H$500,"2017")</f>
        <v>0</v>
      </c>
      <c r="K485" s="295">
        <f>SUMIFS('7.  Persistence Report'!BD$27:BD$500,'7.  Persistence Report'!$D$27:$D$500,$B484,'7.  Persistence Report'!$J$27:$J$500,"Adjustment",'7.  Persistence Report'!$H$27:$H$500,"2017")</f>
        <v>0</v>
      </c>
      <c r="L485" s="295">
        <f>SUMIFS('7.  Persistence Report'!BE$27:BE$500,'7.  Persistence Report'!$D$27:$D$500,$B484,'7.  Persistence Report'!$J$27:$J$500,"Adjustment",'7.  Persistence Report'!$H$27:$H$500,"2017")</f>
        <v>0</v>
      </c>
      <c r="M485" s="295">
        <f>SUMIFS('7.  Persistence Report'!BF$27:BF$500,'7.  Persistence Report'!$D$27:$D$500,$B484,'7.  Persistence Report'!$J$27:$J$500,"Adjustment",'7.  Persistence Report'!$H$27:$H$500,"2017")</f>
        <v>0</v>
      </c>
      <c r="N485" s="295">
        <f>N484</f>
        <v>12</v>
      </c>
      <c r="O485" s="295">
        <f>SUMIFS('7.  Persistence Report'!R$27:R$500,'7.  Persistence Report'!$D$27:$D$500,$B484,'7.  Persistence Report'!$J$27:$J$500,"Adjustment",'7.  Persistence Report'!$H$27:$H$500,"2017")</f>
        <v>0</v>
      </c>
      <c r="P485" s="295">
        <f>SUMIFS('7.  Persistence Report'!S$27:S$500,'7.  Persistence Report'!$D$27:$D$500,$B484,'7.  Persistence Report'!$J$27:$J$500,"Adjustment",'7.  Persistence Report'!$H$27:$H$500,"2017")</f>
        <v>0</v>
      </c>
      <c r="Q485" s="295">
        <f>SUMIFS('7.  Persistence Report'!T$27:T$500,'7.  Persistence Report'!$D$27:$D$500,$B484,'7.  Persistence Report'!$J$27:$J$500,"Adjustment",'7.  Persistence Report'!$H$27:$H$500,"2017")</f>
        <v>0</v>
      </c>
      <c r="R485" s="295">
        <f>SUMIFS('7.  Persistence Report'!U$27:U$500,'7.  Persistence Report'!$D$27:$D$500,$B484,'7.  Persistence Report'!$J$27:$J$500,"Adjustment",'7.  Persistence Report'!$H$27:$H$500,"2017")</f>
        <v>0</v>
      </c>
      <c r="S485" s="295">
        <f>SUMIFS('7.  Persistence Report'!V$27:V$500,'7.  Persistence Report'!$D$27:$D$500,$B484,'7.  Persistence Report'!$J$27:$J$500,"Adjustment",'7.  Persistence Report'!$H$27:$H$500,"2017")</f>
        <v>0</v>
      </c>
      <c r="T485" s="295">
        <f>SUMIFS('7.  Persistence Report'!W$27:W$500,'7.  Persistence Report'!$D$27:$D$500,$B484,'7.  Persistence Report'!$J$27:$J$500,"Adjustment",'7.  Persistence Report'!$H$27:$H$500,"2017")</f>
        <v>0</v>
      </c>
      <c r="U485" s="295">
        <f>SUMIFS('7.  Persistence Report'!X$27:X$500,'7.  Persistence Report'!$D$27:$D$500,$B484,'7.  Persistence Report'!$J$27:$J$500,"Adjustment",'7.  Persistence Report'!$H$27:$H$500,"2017")</f>
        <v>0</v>
      </c>
      <c r="V485" s="295">
        <f>SUMIFS('7.  Persistence Report'!Y$27:Y$500,'7.  Persistence Report'!$D$27:$D$500,$B484,'7.  Persistence Report'!$J$27:$J$500,"Adjustment",'7.  Persistence Report'!$H$27:$H$500,"2017")</f>
        <v>0</v>
      </c>
      <c r="W485" s="295">
        <f>SUMIFS('7.  Persistence Report'!Z$27:Z$500,'7.  Persistence Report'!$D$27:$D$500,$B484,'7.  Persistence Report'!$J$27:$J$500,"Adjustment",'7.  Persistence Report'!$H$27:$H$500,"2017")</f>
        <v>0</v>
      </c>
      <c r="X485" s="295">
        <f>SUMIFS('7.  Persistence Report'!AA$27:AA$500,'7.  Persistence Report'!$D$27:$D$500,$B484,'7.  Persistence Report'!$J$27:$J$500,"Adjustment",'7.  Persistence Report'!$H$27:$H$500,"2017")</f>
        <v>0</v>
      </c>
      <c r="Y485" s="411">
        <f>Y484</f>
        <v>0</v>
      </c>
      <c r="Z485" s="411">
        <f t="shared" ref="Z485" si="1374">Z484</f>
        <v>0</v>
      </c>
      <c r="AA485" s="411">
        <f t="shared" ref="AA485" si="1375">AA484</f>
        <v>1</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5" outlineLevel="1">
      <c r="A487" s="532">
        <v>26</v>
      </c>
      <c r="B487" s="428" t="s">
        <v>118</v>
      </c>
      <c r="C487" s="291" t="s">
        <v>25</v>
      </c>
      <c r="D487" s="295">
        <f>SUMIFS('7.  Persistence Report'!AW$27:AW$500,'7.  Persistence Report'!$D$27:$D$500,$B487,'7.  Persistence Report'!$J$27:$J$500,"Current year savings",'7.  Persistence Report'!$H$27:$H$500,"2017")</f>
        <v>47629973</v>
      </c>
      <c r="E487" s="295">
        <f>SUMIFS('7.  Persistence Report'!AX$27:AX$500,'7.  Persistence Report'!$D$27:$D$500,$B487,'7.  Persistence Report'!$J$27:$J$500,"Current year savings",'7.  Persistence Report'!$H$27:$H$500,"2017")</f>
        <v>47931132</v>
      </c>
      <c r="F487" s="295">
        <f>SUMIFS('7.  Persistence Report'!AY$27:AY$500,'7.  Persistence Report'!$D$27:$D$500,$B487,'7.  Persistence Report'!$J$27:$J$500,"Current year savings",'7.  Persistence Report'!$H$27:$H$500,"2017")</f>
        <v>47931132</v>
      </c>
      <c r="G487" s="295">
        <f>SUMIFS('7.  Persistence Report'!AZ$27:AZ$500,'7.  Persistence Report'!$D$27:$D$500,$B487,'7.  Persistence Report'!$J$27:$J$500,"Current year savings",'7.  Persistence Report'!$H$27:$H$500,"2017")</f>
        <v>47931132</v>
      </c>
      <c r="H487" s="295">
        <f>SUMIFS('7.  Persistence Report'!BA$27:BA$500,'7.  Persistence Report'!$D$27:$D$500,$B487,'7.  Persistence Report'!$J$27:$J$500,"Current year savings",'7.  Persistence Report'!$H$27:$H$500,"2017")</f>
        <v>47931132</v>
      </c>
      <c r="I487" s="295">
        <f>SUMIFS('7.  Persistence Report'!BB$27:BB$500,'7.  Persistence Report'!$D$27:$D$500,$B487,'7.  Persistence Report'!$J$27:$J$500,"Current year savings",'7.  Persistence Report'!$H$27:$H$500,"2017")</f>
        <v>43264829</v>
      </c>
      <c r="J487" s="295">
        <f>SUMIFS('7.  Persistence Report'!BC$27:BC$500,'7.  Persistence Report'!$D$27:$D$500,$B487,'7.  Persistence Report'!$J$27:$J$500,"Current year savings",'7.  Persistence Report'!$H$27:$H$500,"2017")</f>
        <v>43264829</v>
      </c>
      <c r="K487" s="295">
        <f>SUMIFS('7.  Persistence Report'!BD$27:BD$500,'7.  Persistence Report'!$D$27:$D$500,$B487,'7.  Persistence Report'!$J$27:$J$500,"Current year savings",'7.  Persistence Report'!$H$27:$H$500,"2017")</f>
        <v>43264829</v>
      </c>
      <c r="L487" s="295">
        <f>SUMIFS('7.  Persistence Report'!BE$27:BE$500,'7.  Persistence Report'!$D$27:$D$500,$B487,'7.  Persistence Report'!$J$27:$J$500,"Current year savings",'7.  Persistence Report'!$H$27:$H$500,"2017")</f>
        <v>42809036</v>
      </c>
      <c r="M487" s="295">
        <f>SUMIFS('7.  Persistence Report'!BF$27:BF$500,'7.  Persistence Report'!$D$27:$D$500,$B487,'7.  Persistence Report'!$J$27:$J$500,"Current year savings",'7.  Persistence Report'!$H$27:$H$500,"2017")</f>
        <v>42809036</v>
      </c>
      <c r="N487" s="295">
        <v>12</v>
      </c>
      <c r="O487" s="295">
        <f>SUMIFS('7.  Persistence Report'!R$27:R$500,'7.  Persistence Report'!$D$27:$D$500,$B487,'7.  Persistence Report'!$J$27:$J$500,"Current year savings",'7.  Persistence Report'!$H$27:$H$500,"2017")</f>
        <v>7464</v>
      </c>
      <c r="P487" s="295">
        <f>SUMIFS('7.  Persistence Report'!S$27:S$500,'7.  Persistence Report'!$D$27:$D$500,$B487,'7.  Persistence Report'!$J$27:$J$500,"Current year savings",'7.  Persistence Report'!$H$27:$H$500,"2017")</f>
        <v>7537</v>
      </c>
      <c r="Q487" s="295">
        <f>SUMIFS('7.  Persistence Report'!T$27:T$500,'7.  Persistence Report'!$D$27:$D$500,$B487,'7.  Persistence Report'!$J$27:$J$500,"Current year savings",'7.  Persistence Report'!$H$27:$H$500,"2017")</f>
        <v>7537</v>
      </c>
      <c r="R487" s="295">
        <f>SUMIFS('7.  Persistence Report'!U$27:U$500,'7.  Persistence Report'!$D$27:$D$500,$B487,'7.  Persistence Report'!$J$27:$J$500,"Current year savings",'7.  Persistence Report'!$H$27:$H$500,"2017")</f>
        <v>7537</v>
      </c>
      <c r="S487" s="295">
        <f>SUMIFS('7.  Persistence Report'!V$27:V$500,'7.  Persistence Report'!$D$27:$D$500,$B487,'7.  Persistence Report'!$J$27:$J$500,"Current year savings",'7.  Persistence Report'!$H$27:$H$500,"2017")</f>
        <v>7537</v>
      </c>
      <c r="T487" s="295">
        <f>SUMIFS('7.  Persistence Report'!W$27:W$500,'7.  Persistence Report'!$D$27:$D$500,$B487,'7.  Persistence Report'!$J$27:$J$500,"Current year savings",'7.  Persistence Report'!$H$27:$H$500,"2017")</f>
        <v>6526</v>
      </c>
      <c r="U487" s="295">
        <f>SUMIFS('7.  Persistence Report'!X$27:X$500,'7.  Persistence Report'!$D$27:$D$500,$B487,'7.  Persistence Report'!$J$27:$J$500,"Current year savings",'7.  Persistence Report'!$H$27:$H$500,"2017")</f>
        <v>6526</v>
      </c>
      <c r="V487" s="295">
        <f>SUMIFS('7.  Persistence Report'!Y$27:Y$500,'7.  Persistence Report'!$D$27:$D$500,$B487,'7.  Persistence Report'!$J$27:$J$500,"Current year savings",'7.  Persistence Report'!$H$27:$H$500,"2017")</f>
        <v>6526</v>
      </c>
      <c r="W487" s="295">
        <f>SUMIFS('7.  Persistence Report'!Z$27:Z$500,'7.  Persistence Report'!$D$27:$D$500,$B487,'7.  Persistence Report'!$J$27:$J$500,"Current year savings",'7.  Persistence Report'!$H$27:$H$500,"2017")</f>
        <v>6519</v>
      </c>
      <c r="X487" s="295">
        <f>SUMIFS('7.  Persistence Report'!AA$27:AA$500,'7.  Persistence Report'!$D$27:$D$500,$B487,'7.  Persistence Report'!$J$27:$J$500,"Current year savings",'7.  Persistence Report'!$H$27:$H$500,"2017")</f>
        <v>6519</v>
      </c>
      <c r="Y487" s="426"/>
      <c r="Z487" s="410"/>
      <c r="AA487" s="410">
        <v>1</v>
      </c>
      <c r="AB487" s="410"/>
      <c r="AC487" s="410"/>
      <c r="AD487" s="410"/>
      <c r="AE487" s="410"/>
      <c r="AF487" s="415"/>
      <c r="AG487" s="415"/>
      <c r="AH487" s="415"/>
      <c r="AI487" s="415"/>
      <c r="AJ487" s="415"/>
      <c r="AK487" s="415"/>
      <c r="AL487" s="415"/>
      <c r="AM487" s="296">
        <f>SUM(Y487:AL487)</f>
        <v>1</v>
      </c>
    </row>
    <row r="488" spans="1:39" ht="15.5" outlineLevel="1">
      <c r="A488" s="532"/>
      <c r="B488" s="431" t="s">
        <v>308</v>
      </c>
      <c r="C488" s="291" t="s">
        <v>163</v>
      </c>
      <c r="D488" s="295">
        <f>SUMIFS('7.  Persistence Report'!AW$27:AW$500,'7.  Persistence Report'!$D$27:$D$500,$B487,'7.  Persistence Report'!$J$27:$J$500,"Adjustment",'7.  Persistence Report'!$H$27:$H$500,"2017")</f>
        <v>16891576.387644835</v>
      </c>
      <c r="E488" s="295">
        <f>SUMIFS('7.  Persistence Report'!AX$27:AX$500,'7.  Persistence Report'!$D$27:$D$500,$B487,'7.  Persistence Report'!$J$27:$J$500,"Adjustment",'7.  Persistence Report'!$H$27:$H$500,"2017")</f>
        <v>16891576.387644835</v>
      </c>
      <c r="F488" s="295">
        <f>SUMIFS('7.  Persistence Report'!AY$27:AY$500,'7.  Persistence Report'!$D$27:$D$500,$B487,'7.  Persistence Report'!$J$27:$J$500,"Adjustment",'7.  Persistence Report'!$H$27:$H$500,"2017")</f>
        <v>16891576.387644835</v>
      </c>
      <c r="G488" s="295">
        <f>SUMIFS('7.  Persistence Report'!AZ$27:AZ$500,'7.  Persistence Report'!$D$27:$D$500,$B487,'7.  Persistence Report'!$J$27:$J$500,"Adjustment",'7.  Persistence Report'!$H$27:$H$500,"2017")</f>
        <v>0</v>
      </c>
      <c r="H488" s="295">
        <f>SUMIFS('7.  Persistence Report'!BA$27:BA$500,'7.  Persistence Report'!$D$27:$D$500,$B487,'7.  Persistence Report'!$J$27:$J$500,"Adjustment",'7.  Persistence Report'!$H$27:$H$500,"2017")</f>
        <v>0</v>
      </c>
      <c r="I488" s="295">
        <f>SUMIFS('7.  Persistence Report'!BB$27:BB$500,'7.  Persistence Report'!$D$27:$D$500,$B487,'7.  Persistence Report'!$J$27:$J$500,"Adjustment",'7.  Persistence Report'!$H$27:$H$500,"2017")</f>
        <v>0</v>
      </c>
      <c r="J488" s="295">
        <f>SUMIFS('7.  Persistence Report'!BC$27:BC$500,'7.  Persistence Report'!$D$27:$D$500,$B487,'7.  Persistence Report'!$J$27:$J$500,"Adjustment",'7.  Persistence Report'!$H$27:$H$500,"2017")</f>
        <v>0</v>
      </c>
      <c r="K488" s="295">
        <f>SUMIFS('7.  Persistence Report'!BD$27:BD$500,'7.  Persistence Report'!$D$27:$D$500,$B487,'7.  Persistence Report'!$J$27:$J$500,"Adjustment",'7.  Persistence Report'!$H$27:$H$500,"2017")</f>
        <v>0</v>
      </c>
      <c r="L488" s="295">
        <f>SUMIFS('7.  Persistence Report'!BE$27:BE$500,'7.  Persistence Report'!$D$27:$D$500,$B487,'7.  Persistence Report'!$J$27:$J$500,"Adjustment",'7.  Persistence Report'!$H$27:$H$500,"2017")</f>
        <v>0</v>
      </c>
      <c r="M488" s="295">
        <f>SUMIFS('7.  Persistence Report'!BF$27:BF$500,'7.  Persistence Report'!$D$27:$D$500,$B487,'7.  Persistence Report'!$J$27:$J$500,"Adjustment",'7.  Persistence Report'!$H$27:$H$500,"2017")</f>
        <v>0</v>
      </c>
      <c r="N488" s="295">
        <f>N487</f>
        <v>12</v>
      </c>
      <c r="O488" s="295">
        <f>SUMIFS('7.  Persistence Report'!R$27:R$500,'7.  Persistence Report'!$D$27:$D$500,$B487,'7.  Persistence Report'!$J$27:$J$500,"Adjustment",'7.  Persistence Report'!$H$27:$H$500,"2017")</f>
        <v>1640.5568673602161</v>
      </c>
      <c r="P488" s="295">
        <f>SUMIFS('7.  Persistence Report'!S$27:S$500,'7.  Persistence Report'!$D$27:$D$500,$B487,'7.  Persistence Report'!$J$27:$J$500,"Adjustment",'7.  Persistence Report'!$H$27:$H$500,"2017")</f>
        <v>1656.6019706985398</v>
      </c>
      <c r="Q488" s="295">
        <f>SUMIFS('7.  Persistence Report'!T$27:T$500,'7.  Persistence Report'!$D$27:$D$500,$B487,'7.  Persistence Report'!$J$27:$J$500,"Adjustment",'7.  Persistence Report'!$H$27:$H$500,"2017")</f>
        <v>1656.6019706985398</v>
      </c>
      <c r="R488" s="295">
        <f>SUMIFS('7.  Persistence Report'!U$27:U$500,'7.  Persistence Report'!$D$27:$D$500,$B487,'7.  Persistence Report'!$J$27:$J$500,"Adjustment",'7.  Persistence Report'!$H$27:$H$500,"2017")</f>
        <v>0</v>
      </c>
      <c r="S488" s="295">
        <f>SUMIFS('7.  Persistence Report'!V$27:V$500,'7.  Persistence Report'!$D$27:$D$500,$B487,'7.  Persistence Report'!$J$27:$J$500,"Adjustment",'7.  Persistence Report'!$H$27:$H$500,"2017")</f>
        <v>0</v>
      </c>
      <c r="T488" s="295">
        <f>SUMIFS('7.  Persistence Report'!W$27:W$500,'7.  Persistence Report'!$D$27:$D$500,$B487,'7.  Persistence Report'!$J$27:$J$500,"Adjustment",'7.  Persistence Report'!$H$27:$H$500,"2017")</f>
        <v>0</v>
      </c>
      <c r="U488" s="295">
        <f>SUMIFS('7.  Persistence Report'!X$27:X$500,'7.  Persistence Report'!$D$27:$D$500,$B487,'7.  Persistence Report'!$J$27:$J$500,"Adjustment",'7.  Persistence Report'!$H$27:$H$500,"2017")</f>
        <v>0</v>
      </c>
      <c r="V488" s="295">
        <f>SUMIFS('7.  Persistence Report'!Y$27:Y$500,'7.  Persistence Report'!$D$27:$D$500,$B487,'7.  Persistence Report'!$J$27:$J$500,"Adjustment",'7.  Persistence Report'!$H$27:$H$500,"2017")</f>
        <v>0</v>
      </c>
      <c r="W488" s="295">
        <f>SUMIFS('7.  Persistence Report'!Z$27:Z$500,'7.  Persistence Report'!$D$27:$D$500,$B487,'7.  Persistence Report'!$J$27:$J$500,"Adjustment",'7.  Persistence Report'!$H$27:$H$500,"2017")</f>
        <v>0</v>
      </c>
      <c r="X488" s="295">
        <f>SUMIFS('7.  Persistence Report'!AA$27:AA$500,'7.  Persistence Report'!$D$27:$D$500,$B487,'7.  Persistence Report'!$J$27:$J$500,"Adjustment",'7.  Persistence Report'!$H$27:$H$500,"2017")</f>
        <v>0</v>
      </c>
      <c r="Y488" s="411">
        <f>Y487</f>
        <v>0</v>
      </c>
      <c r="Z488" s="411">
        <f t="shared" ref="Z488" si="1387">Z487</f>
        <v>0</v>
      </c>
      <c r="AA488" s="411">
        <f t="shared" ref="AA488" si="1388">AA487</f>
        <v>1</v>
      </c>
      <c r="AB488" s="411">
        <f t="shared" ref="AB488" si="1389">AB487</f>
        <v>0</v>
      </c>
      <c r="AC488" s="411">
        <f t="shared" ref="AC488" si="1390">AC487</f>
        <v>0</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1" outlineLevel="1">
      <c r="A490" s="532">
        <v>27</v>
      </c>
      <c r="B490" s="428" t="s">
        <v>119</v>
      </c>
      <c r="C490" s="291" t="s">
        <v>25</v>
      </c>
      <c r="D490" s="295">
        <f>SUMIFS('7.  Persistence Report'!AW$27:AW$500,'7.  Persistence Report'!$D$27:$D$500,$B490,'7.  Persistence Report'!$J$27:$J$500,"Current year savings",'7.  Persistence Report'!$H$27:$H$500,"2017")</f>
        <v>442365</v>
      </c>
      <c r="E490" s="295">
        <f>SUMIFS('7.  Persistence Report'!AX$27:AX$500,'7.  Persistence Report'!$D$27:$D$500,$B490,'7.  Persistence Report'!$J$27:$J$500,"Current year savings",'7.  Persistence Report'!$H$27:$H$500,"2017")</f>
        <v>442365</v>
      </c>
      <c r="F490" s="295">
        <f>SUMIFS('7.  Persistence Report'!AY$27:AY$500,'7.  Persistence Report'!$D$27:$D$500,$B490,'7.  Persistence Report'!$J$27:$J$500,"Current year savings",'7.  Persistence Report'!$H$27:$H$500,"2017")</f>
        <v>439231</v>
      </c>
      <c r="G490" s="295">
        <f>SUMIFS('7.  Persistence Report'!AZ$27:AZ$500,'7.  Persistence Report'!$D$27:$D$500,$B490,'7.  Persistence Report'!$J$27:$J$500,"Current year savings",'7.  Persistence Report'!$H$27:$H$500,"2017")</f>
        <v>406812</v>
      </c>
      <c r="H490" s="295">
        <f>SUMIFS('7.  Persistence Report'!BA$27:BA$500,'7.  Persistence Report'!$D$27:$D$500,$B490,'7.  Persistence Report'!$J$27:$J$500,"Current year savings",'7.  Persistence Report'!$H$27:$H$500,"2017")</f>
        <v>347277</v>
      </c>
      <c r="I490" s="295">
        <f>SUMIFS('7.  Persistence Report'!BB$27:BB$500,'7.  Persistence Report'!$D$27:$D$500,$B490,'7.  Persistence Report'!$J$27:$J$500,"Current year savings",'7.  Persistence Report'!$H$27:$H$500,"2017")</f>
        <v>309657</v>
      </c>
      <c r="J490" s="295">
        <f>SUMIFS('7.  Persistence Report'!BC$27:BC$500,'7.  Persistence Report'!$D$27:$D$500,$B490,'7.  Persistence Report'!$J$27:$J$500,"Current year savings",'7.  Persistence Report'!$H$27:$H$500,"2017")</f>
        <v>266533</v>
      </c>
      <c r="K490" s="295">
        <f>SUMIFS('7.  Persistence Report'!BD$27:BD$500,'7.  Persistence Report'!$D$27:$D$500,$B490,'7.  Persistence Report'!$J$27:$J$500,"Current year savings",'7.  Persistence Report'!$H$27:$H$500,"2017")</f>
        <v>193812</v>
      </c>
      <c r="L490" s="295">
        <f>SUMIFS('7.  Persistence Report'!BE$27:BE$500,'7.  Persistence Report'!$D$27:$D$500,$B490,'7.  Persistence Report'!$J$27:$J$500,"Current year savings",'7.  Persistence Report'!$H$27:$H$500,"2017")</f>
        <v>109896</v>
      </c>
      <c r="M490" s="295">
        <f>SUMIFS('7.  Persistence Report'!BF$27:BF$500,'7.  Persistence Report'!$D$27:$D$500,$B490,'7.  Persistence Report'!$J$27:$J$500,"Current year savings",'7.  Persistence Report'!$H$27:$H$500,"2017")</f>
        <v>71173</v>
      </c>
      <c r="N490" s="295">
        <v>12</v>
      </c>
      <c r="O490" s="295">
        <f>SUMIFS('7.  Persistence Report'!R$27:R$500,'7.  Persistence Report'!$D$27:$D$500,$B490,'7.  Persistence Report'!$J$27:$J$500,"Current year savings",'7.  Persistence Report'!$H$27:$H$500,"2017")</f>
        <v>85</v>
      </c>
      <c r="P490" s="295">
        <f>SUMIFS('7.  Persistence Report'!S$27:S$500,'7.  Persistence Report'!$D$27:$D$500,$B490,'7.  Persistence Report'!$J$27:$J$500,"Current year savings",'7.  Persistence Report'!$H$27:$H$500,"2017")</f>
        <v>85</v>
      </c>
      <c r="Q490" s="295">
        <f>SUMIFS('7.  Persistence Report'!T$27:T$500,'7.  Persistence Report'!$D$27:$D$500,$B490,'7.  Persistence Report'!$J$27:$J$500,"Current year savings",'7.  Persistence Report'!$H$27:$H$500,"2017")</f>
        <v>85</v>
      </c>
      <c r="R490" s="295">
        <f>SUMIFS('7.  Persistence Report'!U$27:U$500,'7.  Persistence Report'!$D$27:$D$500,$B490,'7.  Persistence Report'!$J$27:$J$500,"Current year savings",'7.  Persistence Report'!$H$27:$H$500,"2017")</f>
        <v>82</v>
      </c>
      <c r="S490" s="295">
        <f>SUMIFS('7.  Persistence Report'!V$27:V$500,'7.  Persistence Report'!$D$27:$D$500,$B490,'7.  Persistence Report'!$J$27:$J$500,"Current year savings",'7.  Persistence Report'!$H$27:$H$500,"2017")</f>
        <v>75</v>
      </c>
      <c r="T490" s="295">
        <f>SUMIFS('7.  Persistence Report'!W$27:W$500,'7.  Persistence Report'!$D$27:$D$500,$B490,'7.  Persistence Report'!$J$27:$J$500,"Current year savings",'7.  Persistence Report'!$H$27:$H$500,"2017")</f>
        <v>69</v>
      </c>
      <c r="U490" s="295">
        <f>SUMIFS('7.  Persistence Report'!X$27:X$500,'7.  Persistence Report'!$D$27:$D$500,$B490,'7.  Persistence Report'!$J$27:$J$500,"Current year savings",'7.  Persistence Report'!$H$27:$H$500,"2017")</f>
        <v>62</v>
      </c>
      <c r="V490" s="295">
        <f>SUMIFS('7.  Persistence Report'!Y$27:Y$500,'7.  Persistence Report'!$D$27:$D$500,$B490,'7.  Persistence Report'!$J$27:$J$500,"Current year savings",'7.  Persistence Report'!$H$27:$H$500,"2017")</f>
        <v>47</v>
      </c>
      <c r="W490" s="295">
        <f>SUMIFS('7.  Persistence Report'!Z$27:Z$500,'7.  Persistence Report'!$D$27:$D$500,$B490,'7.  Persistence Report'!$J$27:$J$500,"Current year savings",'7.  Persistence Report'!$H$27:$H$500,"2017")</f>
        <v>28</v>
      </c>
      <c r="X490" s="295">
        <f>SUMIFS('7.  Persistence Report'!AA$27:AA$500,'7.  Persistence Report'!$D$27:$D$500,$B490,'7.  Persistence Report'!$J$27:$J$500,"Current year savings",'7.  Persistence Report'!$H$27:$H$500,"2017")</f>
        <v>18</v>
      </c>
      <c r="Y490" s="426"/>
      <c r="Z490" s="410">
        <v>1</v>
      </c>
      <c r="AA490" s="410"/>
      <c r="AB490" s="410"/>
      <c r="AC490" s="410"/>
      <c r="AD490" s="410"/>
      <c r="AE490" s="410"/>
      <c r="AF490" s="415"/>
      <c r="AG490" s="415"/>
      <c r="AH490" s="415"/>
      <c r="AI490" s="415"/>
      <c r="AJ490" s="415"/>
      <c r="AK490" s="415"/>
      <c r="AL490" s="415"/>
      <c r="AM490" s="296">
        <f>SUM(Y490:AL490)</f>
        <v>1</v>
      </c>
    </row>
    <row r="491" spans="1:39" ht="15.5" outlineLevel="1">
      <c r="A491" s="532"/>
      <c r="B491" s="431" t="s">
        <v>308</v>
      </c>
      <c r="C491" s="291" t="s">
        <v>163</v>
      </c>
      <c r="D491" s="295">
        <f>SUMIFS('7.  Persistence Report'!AW$27:AW$500,'7.  Persistence Report'!$D$27:$D$500,$B490,'7.  Persistence Report'!$J$27:$J$500,"Adjustment",'7.  Persistence Report'!$H$27:$H$500,"2017")</f>
        <v>0</v>
      </c>
      <c r="E491" s="295">
        <f>SUMIFS('7.  Persistence Report'!AX$27:AX$500,'7.  Persistence Report'!$D$27:$D$500,$B490,'7.  Persistence Report'!$J$27:$J$500,"Adjustment",'7.  Persistence Report'!$H$27:$H$500,"2017")</f>
        <v>0</v>
      </c>
      <c r="F491" s="295">
        <f>SUMIFS('7.  Persistence Report'!AY$27:AY$500,'7.  Persistence Report'!$D$27:$D$500,$B490,'7.  Persistence Report'!$J$27:$J$500,"Adjustment",'7.  Persistence Report'!$H$27:$H$500,"2017")</f>
        <v>0</v>
      </c>
      <c r="G491" s="295">
        <f>SUMIFS('7.  Persistence Report'!AZ$27:AZ$500,'7.  Persistence Report'!$D$27:$D$500,$B490,'7.  Persistence Report'!$J$27:$J$500,"Adjustment",'7.  Persistence Report'!$H$27:$H$500,"2017")</f>
        <v>0</v>
      </c>
      <c r="H491" s="295">
        <f>SUMIFS('7.  Persistence Report'!BA$27:BA$500,'7.  Persistence Report'!$D$27:$D$500,$B490,'7.  Persistence Report'!$J$27:$J$500,"Adjustment",'7.  Persistence Report'!$H$27:$H$500,"2017")</f>
        <v>0</v>
      </c>
      <c r="I491" s="295">
        <f>SUMIFS('7.  Persistence Report'!BB$27:BB$500,'7.  Persistence Report'!$D$27:$D$500,$B490,'7.  Persistence Report'!$J$27:$J$500,"Adjustment",'7.  Persistence Report'!$H$27:$H$500,"2017")</f>
        <v>0</v>
      </c>
      <c r="J491" s="295">
        <f>SUMIFS('7.  Persistence Report'!BC$27:BC$500,'7.  Persistence Report'!$D$27:$D$500,$B490,'7.  Persistence Report'!$J$27:$J$500,"Adjustment",'7.  Persistence Report'!$H$27:$H$500,"2017")</f>
        <v>0</v>
      </c>
      <c r="K491" s="295">
        <f>SUMIFS('7.  Persistence Report'!BD$27:BD$500,'7.  Persistence Report'!$D$27:$D$500,$B490,'7.  Persistence Report'!$J$27:$J$500,"Adjustment",'7.  Persistence Report'!$H$27:$H$500,"2017")</f>
        <v>0</v>
      </c>
      <c r="L491" s="295">
        <f>SUMIFS('7.  Persistence Report'!BE$27:BE$500,'7.  Persistence Report'!$D$27:$D$500,$B490,'7.  Persistence Report'!$J$27:$J$500,"Adjustment",'7.  Persistence Report'!$H$27:$H$500,"2017")</f>
        <v>0</v>
      </c>
      <c r="M491" s="295">
        <f>SUMIFS('7.  Persistence Report'!BF$27:BF$500,'7.  Persistence Report'!$D$27:$D$500,$B490,'7.  Persistence Report'!$J$27:$J$500,"Adjustment",'7.  Persistence Report'!$H$27:$H$500,"2017")</f>
        <v>0</v>
      </c>
      <c r="N491" s="295">
        <f>N490</f>
        <v>12</v>
      </c>
      <c r="O491" s="295">
        <f>SUMIFS('7.  Persistence Report'!R$27:R$500,'7.  Persistence Report'!$D$27:$D$500,$B490,'7.  Persistence Report'!$J$27:$J$500,"Adjustment",'7.  Persistence Report'!$H$27:$H$500,"2017")</f>
        <v>0</v>
      </c>
      <c r="P491" s="295">
        <f>SUMIFS('7.  Persistence Report'!S$27:S$500,'7.  Persistence Report'!$D$27:$D$500,$B490,'7.  Persistence Report'!$J$27:$J$500,"Adjustment",'7.  Persistence Report'!$H$27:$H$500,"2017")</f>
        <v>0</v>
      </c>
      <c r="Q491" s="295">
        <f>SUMIFS('7.  Persistence Report'!T$27:T$500,'7.  Persistence Report'!$D$27:$D$500,$B490,'7.  Persistence Report'!$J$27:$J$500,"Adjustment",'7.  Persistence Report'!$H$27:$H$500,"2017")</f>
        <v>0</v>
      </c>
      <c r="R491" s="295">
        <f>SUMIFS('7.  Persistence Report'!U$27:U$500,'7.  Persistence Report'!$D$27:$D$500,$B490,'7.  Persistence Report'!$J$27:$J$500,"Adjustment",'7.  Persistence Report'!$H$27:$H$500,"2017")</f>
        <v>0</v>
      </c>
      <c r="S491" s="295">
        <f>SUMIFS('7.  Persistence Report'!V$27:V$500,'7.  Persistence Report'!$D$27:$D$500,$B490,'7.  Persistence Report'!$J$27:$J$500,"Adjustment",'7.  Persistence Report'!$H$27:$H$500,"2017")</f>
        <v>0</v>
      </c>
      <c r="T491" s="295">
        <f>SUMIFS('7.  Persistence Report'!W$27:W$500,'7.  Persistence Report'!$D$27:$D$500,$B490,'7.  Persistence Report'!$J$27:$J$500,"Adjustment",'7.  Persistence Report'!$H$27:$H$500,"2017")</f>
        <v>0</v>
      </c>
      <c r="U491" s="295">
        <f>SUMIFS('7.  Persistence Report'!X$27:X$500,'7.  Persistence Report'!$D$27:$D$500,$B490,'7.  Persistence Report'!$J$27:$J$500,"Adjustment",'7.  Persistence Report'!$H$27:$H$500,"2017")</f>
        <v>0</v>
      </c>
      <c r="V491" s="295">
        <f>SUMIFS('7.  Persistence Report'!Y$27:Y$500,'7.  Persistence Report'!$D$27:$D$500,$B490,'7.  Persistence Report'!$J$27:$J$500,"Adjustment",'7.  Persistence Report'!$H$27:$H$500,"2017")</f>
        <v>0</v>
      </c>
      <c r="W491" s="295">
        <f>SUMIFS('7.  Persistence Report'!Z$27:Z$500,'7.  Persistence Report'!$D$27:$D$500,$B490,'7.  Persistence Report'!$J$27:$J$500,"Adjustment",'7.  Persistence Report'!$H$27:$H$500,"2017")</f>
        <v>0</v>
      </c>
      <c r="X491" s="295">
        <f>SUMIFS('7.  Persistence Report'!AA$27:AA$500,'7.  Persistence Report'!$D$27:$D$500,$B490,'7.  Persistence Report'!$J$27:$J$500,"Adjustment",'7.  Persistence Report'!$H$27:$H$500,"2017")</f>
        <v>0</v>
      </c>
      <c r="Y491" s="411">
        <f>Y490</f>
        <v>0</v>
      </c>
      <c r="Z491" s="411">
        <f t="shared" ref="Z491" si="1400">Z490</f>
        <v>1</v>
      </c>
      <c r="AA491" s="411">
        <f t="shared" ref="AA491" si="1401">AA490</f>
        <v>0</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1" outlineLevel="1">
      <c r="A493" s="532">
        <v>28</v>
      </c>
      <c r="B493" s="428" t="s">
        <v>120</v>
      </c>
      <c r="C493" s="291" t="s">
        <v>25</v>
      </c>
      <c r="D493" s="295">
        <f>SUMIFS('7.  Persistence Report'!AW$27:AW$500,'7.  Persistence Report'!$D$27:$D$500,$B493,'7.  Persistence Report'!$J$27:$J$500,"Current year savings",'7.  Persistence Report'!$H$27:$H$500,"2017")</f>
        <v>249304</v>
      </c>
      <c r="E493" s="295">
        <f>SUMIFS('7.  Persistence Report'!AX$27:AX$500,'7.  Persistence Report'!$D$27:$D$500,$B493,'7.  Persistence Report'!$J$27:$J$500,"Current year savings",'7.  Persistence Report'!$H$27:$H$500,"2017")</f>
        <v>249304</v>
      </c>
      <c r="F493" s="295">
        <f>SUMIFS('7.  Persistence Report'!AY$27:AY$500,'7.  Persistence Report'!$D$27:$D$500,$B493,'7.  Persistence Report'!$J$27:$J$500,"Current year savings",'7.  Persistence Report'!$H$27:$H$500,"2017")</f>
        <v>249304</v>
      </c>
      <c r="G493" s="295">
        <f>SUMIFS('7.  Persistence Report'!AZ$27:AZ$500,'7.  Persistence Report'!$D$27:$D$500,$B493,'7.  Persistence Report'!$J$27:$J$500,"Current year savings",'7.  Persistence Report'!$H$27:$H$500,"2017")</f>
        <v>249304</v>
      </c>
      <c r="H493" s="295">
        <f>SUMIFS('7.  Persistence Report'!BA$27:BA$500,'7.  Persistence Report'!$D$27:$D$500,$B493,'7.  Persistence Report'!$J$27:$J$500,"Current year savings",'7.  Persistence Report'!$H$27:$H$500,"2017")</f>
        <v>249304</v>
      </c>
      <c r="I493" s="295">
        <f>SUMIFS('7.  Persistence Report'!BB$27:BB$500,'7.  Persistence Report'!$D$27:$D$500,$B493,'7.  Persistence Report'!$J$27:$J$500,"Current year savings",'7.  Persistence Report'!$H$27:$H$500,"2017")</f>
        <v>249304</v>
      </c>
      <c r="J493" s="295">
        <f>SUMIFS('7.  Persistence Report'!BC$27:BC$500,'7.  Persistence Report'!$D$27:$D$500,$B493,'7.  Persistence Report'!$J$27:$J$500,"Current year savings",'7.  Persistence Report'!$H$27:$H$500,"2017")</f>
        <v>249304</v>
      </c>
      <c r="K493" s="295">
        <f>SUMIFS('7.  Persistence Report'!BD$27:BD$500,'7.  Persistence Report'!$D$27:$D$500,$B493,'7.  Persistence Report'!$J$27:$J$500,"Current year savings",'7.  Persistence Report'!$H$27:$H$500,"2017")</f>
        <v>249304</v>
      </c>
      <c r="L493" s="295">
        <f>SUMIFS('7.  Persistence Report'!BE$27:BE$500,'7.  Persistence Report'!$D$27:$D$500,$B493,'7.  Persistence Report'!$J$27:$J$500,"Current year savings",'7.  Persistence Report'!$H$27:$H$500,"2017")</f>
        <v>249304</v>
      </c>
      <c r="M493" s="295">
        <f>SUMIFS('7.  Persistence Report'!BF$27:BF$500,'7.  Persistence Report'!$D$27:$D$500,$B493,'7.  Persistence Report'!$J$27:$J$500,"Current year savings",'7.  Persistence Report'!$H$27:$H$500,"2017")</f>
        <v>249304</v>
      </c>
      <c r="N493" s="295">
        <v>12</v>
      </c>
      <c r="O493" s="295">
        <f>SUMIFS('7.  Persistence Report'!R$27:R$500,'7.  Persistence Report'!$D$27:$D$500,$B493,'7.  Persistence Report'!$J$27:$J$500,"Current year savings",'7.  Persistence Report'!$H$27:$H$500,"2017")</f>
        <v>81</v>
      </c>
      <c r="P493" s="295">
        <f>SUMIFS('7.  Persistence Report'!S$27:S$500,'7.  Persistence Report'!$D$27:$D$500,$B493,'7.  Persistence Report'!$J$27:$J$500,"Current year savings",'7.  Persistence Report'!$H$27:$H$500,"2017")</f>
        <v>81</v>
      </c>
      <c r="Q493" s="295">
        <f>SUMIFS('7.  Persistence Report'!T$27:T$500,'7.  Persistence Report'!$D$27:$D$500,$B493,'7.  Persistence Report'!$J$27:$J$500,"Current year savings",'7.  Persistence Report'!$H$27:$H$500,"2017")</f>
        <v>81</v>
      </c>
      <c r="R493" s="295">
        <f>SUMIFS('7.  Persistence Report'!U$27:U$500,'7.  Persistence Report'!$D$27:$D$500,$B493,'7.  Persistence Report'!$J$27:$J$500,"Current year savings",'7.  Persistence Report'!$H$27:$H$500,"2017")</f>
        <v>81</v>
      </c>
      <c r="S493" s="295">
        <f>SUMIFS('7.  Persistence Report'!V$27:V$500,'7.  Persistence Report'!$D$27:$D$500,$B493,'7.  Persistence Report'!$J$27:$J$500,"Current year savings",'7.  Persistence Report'!$H$27:$H$500,"2017")</f>
        <v>81</v>
      </c>
      <c r="T493" s="295">
        <f>SUMIFS('7.  Persistence Report'!W$27:W$500,'7.  Persistence Report'!$D$27:$D$500,$B493,'7.  Persistence Report'!$J$27:$J$500,"Current year savings",'7.  Persistence Report'!$H$27:$H$500,"2017")</f>
        <v>81</v>
      </c>
      <c r="U493" s="295">
        <f>SUMIFS('7.  Persistence Report'!X$27:X$500,'7.  Persistence Report'!$D$27:$D$500,$B493,'7.  Persistence Report'!$J$27:$J$500,"Current year savings",'7.  Persistence Report'!$H$27:$H$500,"2017")</f>
        <v>81</v>
      </c>
      <c r="V493" s="295">
        <f>SUMIFS('7.  Persistence Report'!Y$27:Y$500,'7.  Persistence Report'!$D$27:$D$500,$B493,'7.  Persistence Report'!$J$27:$J$500,"Current year savings",'7.  Persistence Report'!$H$27:$H$500,"2017")</f>
        <v>81</v>
      </c>
      <c r="W493" s="295">
        <f>SUMIFS('7.  Persistence Report'!Z$27:Z$500,'7.  Persistence Report'!$D$27:$D$500,$B493,'7.  Persistence Report'!$J$27:$J$500,"Current year savings",'7.  Persistence Report'!$H$27:$H$500,"2017")</f>
        <v>81</v>
      </c>
      <c r="X493" s="295">
        <f>SUMIFS('7.  Persistence Report'!AA$27:AA$500,'7.  Persistence Report'!$D$27:$D$500,$B493,'7.  Persistence Report'!$J$27:$J$500,"Current year savings",'7.  Persistence Report'!$H$27:$H$500,"2017")</f>
        <v>81</v>
      </c>
      <c r="Y493" s="426"/>
      <c r="Z493" s="410"/>
      <c r="AA493" s="410">
        <v>1</v>
      </c>
      <c r="AB493" s="410"/>
      <c r="AC493" s="410"/>
      <c r="AD493" s="410"/>
      <c r="AE493" s="410"/>
      <c r="AF493" s="415"/>
      <c r="AG493" s="415"/>
      <c r="AH493" s="415"/>
      <c r="AI493" s="415"/>
      <c r="AJ493" s="415"/>
      <c r="AK493" s="415"/>
      <c r="AL493" s="415"/>
      <c r="AM493" s="296">
        <f>SUM(Y493:AL493)</f>
        <v>1</v>
      </c>
    </row>
    <row r="494" spans="1:39" ht="15.5" outlineLevel="1">
      <c r="A494" s="532"/>
      <c r="B494" s="431" t="s">
        <v>308</v>
      </c>
      <c r="C494" s="291" t="s">
        <v>163</v>
      </c>
      <c r="D494" s="295">
        <f>SUMIFS('7.  Persistence Report'!AW$27:AW$500,'7.  Persistence Report'!$D$27:$D$500,$B493,'7.  Persistence Report'!$J$27:$J$500,"Adjustment",'7.  Persistence Report'!$H$27:$H$500,"2017")</f>
        <v>121951.67634256174</v>
      </c>
      <c r="E494" s="295">
        <f>SUMIFS('7.  Persistence Report'!AX$27:AX$500,'7.  Persistence Report'!$D$27:$D$500,$B493,'7.  Persistence Report'!$J$27:$J$500,"Adjustment",'7.  Persistence Report'!$H$27:$H$500,"2017")</f>
        <v>121951.67634256174</v>
      </c>
      <c r="F494" s="295">
        <f>SUMIFS('7.  Persistence Report'!AY$27:AY$500,'7.  Persistence Report'!$D$27:$D$500,$B493,'7.  Persistence Report'!$J$27:$J$500,"Adjustment",'7.  Persistence Report'!$H$27:$H$500,"2017")</f>
        <v>121951.67634256174</v>
      </c>
      <c r="G494" s="295">
        <f>SUMIFS('7.  Persistence Report'!AZ$27:AZ$500,'7.  Persistence Report'!$D$27:$D$500,$B493,'7.  Persistence Report'!$J$27:$J$500,"Adjustment",'7.  Persistence Report'!$H$27:$H$500,"2017")</f>
        <v>0</v>
      </c>
      <c r="H494" s="295">
        <f>SUMIFS('7.  Persistence Report'!BA$27:BA$500,'7.  Persistence Report'!$D$27:$D$500,$B493,'7.  Persistence Report'!$J$27:$J$500,"Adjustment",'7.  Persistence Report'!$H$27:$H$500,"2017")</f>
        <v>0</v>
      </c>
      <c r="I494" s="295">
        <f>SUMIFS('7.  Persistence Report'!BB$27:BB$500,'7.  Persistence Report'!$D$27:$D$500,$B493,'7.  Persistence Report'!$J$27:$J$500,"Adjustment",'7.  Persistence Report'!$H$27:$H$500,"2017")</f>
        <v>0</v>
      </c>
      <c r="J494" s="295">
        <f>SUMIFS('7.  Persistence Report'!BC$27:BC$500,'7.  Persistence Report'!$D$27:$D$500,$B493,'7.  Persistence Report'!$J$27:$J$500,"Adjustment",'7.  Persistence Report'!$H$27:$H$500,"2017")</f>
        <v>0</v>
      </c>
      <c r="K494" s="295">
        <f>SUMIFS('7.  Persistence Report'!BD$27:BD$500,'7.  Persistence Report'!$D$27:$D$500,$B493,'7.  Persistence Report'!$J$27:$J$500,"Adjustment",'7.  Persistence Report'!$H$27:$H$500,"2017")</f>
        <v>0</v>
      </c>
      <c r="L494" s="295">
        <f>SUMIFS('7.  Persistence Report'!BE$27:BE$500,'7.  Persistence Report'!$D$27:$D$500,$B493,'7.  Persistence Report'!$J$27:$J$500,"Adjustment",'7.  Persistence Report'!$H$27:$H$500,"2017")</f>
        <v>0</v>
      </c>
      <c r="M494" s="295">
        <f>SUMIFS('7.  Persistence Report'!BF$27:BF$500,'7.  Persistence Report'!$D$27:$D$500,$B493,'7.  Persistence Report'!$J$27:$J$500,"Adjustment",'7.  Persistence Report'!$H$27:$H$500,"2017")</f>
        <v>0</v>
      </c>
      <c r="N494" s="295">
        <f>N493</f>
        <v>12</v>
      </c>
      <c r="O494" s="295">
        <f>SUMIFS('7.  Persistence Report'!R$27:R$500,'7.  Persistence Report'!$D$27:$D$500,$B493,'7.  Persistence Report'!$J$27:$J$500,"Adjustment",'7.  Persistence Report'!$H$27:$H$500,"2017")</f>
        <v>302.47552447552442</v>
      </c>
      <c r="P494" s="295">
        <f>SUMIFS('7.  Persistence Report'!S$27:S$500,'7.  Persistence Report'!$D$27:$D$500,$B493,'7.  Persistence Report'!$J$27:$J$500,"Adjustment",'7.  Persistence Report'!$H$27:$H$500,"2017")</f>
        <v>302.47552447552442</v>
      </c>
      <c r="Q494" s="295">
        <f>SUMIFS('7.  Persistence Report'!T$27:T$500,'7.  Persistence Report'!$D$27:$D$500,$B493,'7.  Persistence Report'!$J$27:$J$500,"Adjustment",'7.  Persistence Report'!$H$27:$H$500,"2017")</f>
        <v>302.47552447552442</v>
      </c>
      <c r="R494" s="295">
        <f>SUMIFS('7.  Persistence Report'!U$27:U$500,'7.  Persistence Report'!$D$27:$D$500,$B493,'7.  Persistence Report'!$J$27:$J$500,"Adjustment",'7.  Persistence Report'!$H$27:$H$500,"2017")</f>
        <v>0</v>
      </c>
      <c r="S494" s="295">
        <f>SUMIFS('7.  Persistence Report'!V$27:V$500,'7.  Persistence Report'!$D$27:$D$500,$B493,'7.  Persistence Report'!$J$27:$J$500,"Adjustment",'7.  Persistence Report'!$H$27:$H$500,"2017")</f>
        <v>0</v>
      </c>
      <c r="T494" s="295">
        <f>SUMIFS('7.  Persistence Report'!W$27:W$500,'7.  Persistence Report'!$D$27:$D$500,$B493,'7.  Persistence Report'!$J$27:$J$500,"Adjustment",'7.  Persistence Report'!$H$27:$H$500,"2017")</f>
        <v>0</v>
      </c>
      <c r="U494" s="295">
        <f>SUMIFS('7.  Persistence Report'!X$27:X$500,'7.  Persistence Report'!$D$27:$D$500,$B493,'7.  Persistence Report'!$J$27:$J$500,"Adjustment",'7.  Persistence Report'!$H$27:$H$500,"2017")</f>
        <v>0</v>
      </c>
      <c r="V494" s="295">
        <f>SUMIFS('7.  Persistence Report'!Y$27:Y$500,'7.  Persistence Report'!$D$27:$D$500,$B493,'7.  Persistence Report'!$J$27:$J$500,"Adjustment",'7.  Persistence Report'!$H$27:$H$500,"2017")</f>
        <v>0</v>
      </c>
      <c r="W494" s="295">
        <f>SUMIFS('7.  Persistence Report'!Z$27:Z$500,'7.  Persistence Report'!$D$27:$D$500,$B493,'7.  Persistence Report'!$J$27:$J$500,"Adjustment",'7.  Persistence Report'!$H$27:$H$500,"2017")</f>
        <v>0</v>
      </c>
      <c r="X494" s="295">
        <f>SUMIFS('7.  Persistence Report'!AA$27:AA$500,'7.  Persistence Report'!$D$27:$D$500,$B493,'7.  Persistence Report'!$J$27:$J$500,"Adjustment",'7.  Persistence Report'!$H$27:$H$500,"2017")</f>
        <v>0</v>
      </c>
      <c r="Y494" s="411">
        <f>Y493</f>
        <v>0</v>
      </c>
      <c r="Z494" s="411">
        <f t="shared" ref="Z494" si="1413">Z493</f>
        <v>0</v>
      </c>
      <c r="AA494" s="411">
        <f t="shared" ref="AA494" si="1414">AA493</f>
        <v>1</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1" outlineLevel="1">
      <c r="A496" s="532">
        <v>29</v>
      </c>
      <c r="B496" s="428" t="s">
        <v>121</v>
      </c>
      <c r="C496" s="291" t="s">
        <v>25</v>
      </c>
      <c r="D496" s="295">
        <f>SUMIFS('7.  Persistence Report'!AW$27:AW$500,'7.  Persistence Report'!$D$27:$D$500,$B496,'7.  Persistence Report'!$J$27:$J$500,"Current year savings",'7.  Persistence Report'!$H$27:$H$500,"2017")</f>
        <v>0</v>
      </c>
      <c r="E496" s="295">
        <f>SUMIFS('7.  Persistence Report'!AX$27:AX$500,'7.  Persistence Report'!$D$27:$D$500,$B496,'7.  Persistence Report'!$J$27:$J$500,"Current year savings",'7.  Persistence Report'!$H$27:$H$500,"2017")</f>
        <v>0</v>
      </c>
      <c r="F496" s="295">
        <f>SUMIFS('7.  Persistence Report'!AY$27:AY$500,'7.  Persistence Report'!$D$27:$D$500,$B496,'7.  Persistence Report'!$J$27:$J$500,"Current year savings",'7.  Persistence Report'!$H$27:$H$500,"2017")</f>
        <v>0</v>
      </c>
      <c r="G496" s="295">
        <f>SUMIFS('7.  Persistence Report'!AZ$27:AZ$500,'7.  Persistence Report'!$D$27:$D$500,$B496,'7.  Persistence Report'!$J$27:$J$500,"Current year savings",'7.  Persistence Report'!$H$27:$H$500,"2017")</f>
        <v>0</v>
      </c>
      <c r="H496" s="295">
        <f>SUMIFS('7.  Persistence Report'!BA$27:BA$500,'7.  Persistence Report'!$D$27:$D$500,$B496,'7.  Persistence Report'!$J$27:$J$500,"Current year savings",'7.  Persistence Report'!$H$27:$H$500,"2017")</f>
        <v>0</v>
      </c>
      <c r="I496" s="295">
        <f>SUMIFS('7.  Persistence Report'!BB$27:BB$500,'7.  Persistence Report'!$D$27:$D$500,$B496,'7.  Persistence Report'!$J$27:$J$500,"Current year savings",'7.  Persistence Report'!$H$27:$H$500,"2017")</f>
        <v>0</v>
      </c>
      <c r="J496" s="295">
        <f>SUMIFS('7.  Persistence Report'!BC$27:BC$500,'7.  Persistence Report'!$D$27:$D$500,$B496,'7.  Persistence Report'!$J$27:$J$500,"Current year savings",'7.  Persistence Report'!$H$27:$H$500,"2017")</f>
        <v>0</v>
      </c>
      <c r="K496" s="295">
        <f>SUMIFS('7.  Persistence Report'!BD$27:BD$500,'7.  Persistence Report'!$D$27:$D$500,$B496,'7.  Persistence Report'!$J$27:$J$500,"Current year savings",'7.  Persistence Report'!$H$27:$H$500,"2017")</f>
        <v>0</v>
      </c>
      <c r="L496" s="295">
        <f>SUMIFS('7.  Persistence Report'!BE$27:BE$500,'7.  Persistence Report'!$D$27:$D$500,$B496,'7.  Persistence Report'!$J$27:$J$500,"Current year savings",'7.  Persistence Report'!$H$27:$H$500,"2017")</f>
        <v>0</v>
      </c>
      <c r="M496" s="295">
        <f>SUMIFS('7.  Persistence Report'!BF$27:BF$500,'7.  Persistence Report'!$D$27:$D$500,$B496,'7.  Persistence Report'!$J$27:$J$500,"Current year savings",'7.  Persistence Report'!$H$27:$H$500,"2017")</f>
        <v>0</v>
      </c>
      <c r="N496" s="295">
        <v>3</v>
      </c>
      <c r="O496" s="295">
        <f>SUMIFS('7.  Persistence Report'!R$27:R$500,'7.  Persistence Report'!$D$27:$D$500,$B496,'7.  Persistence Report'!$J$27:$J$500,"Current year savings",'7.  Persistence Report'!$H$27:$H$500,"2017")</f>
        <v>0</v>
      </c>
      <c r="P496" s="295">
        <f>SUMIFS('7.  Persistence Report'!S$27:S$500,'7.  Persistence Report'!$D$27:$D$500,$B496,'7.  Persistence Report'!$J$27:$J$500,"Current year savings",'7.  Persistence Report'!$H$27:$H$500,"2017")</f>
        <v>0</v>
      </c>
      <c r="Q496" s="295">
        <f>SUMIFS('7.  Persistence Report'!T$27:T$500,'7.  Persistence Report'!$D$27:$D$500,$B496,'7.  Persistence Report'!$J$27:$J$500,"Current year savings",'7.  Persistence Report'!$H$27:$H$500,"2017")</f>
        <v>0</v>
      </c>
      <c r="R496" s="295">
        <f>SUMIFS('7.  Persistence Report'!U$27:U$500,'7.  Persistence Report'!$D$27:$D$500,$B496,'7.  Persistence Report'!$J$27:$J$500,"Current year savings",'7.  Persistence Report'!$H$27:$H$500,"2017")</f>
        <v>0</v>
      </c>
      <c r="S496" s="295">
        <f>SUMIFS('7.  Persistence Report'!V$27:V$500,'7.  Persistence Report'!$D$27:$D$500,$B496,'7.  Persistence Report'!$J$27:$J$500,"Current year savings",'7.  Persistence Report'!$H$27:$H$500,"2017")</f>
        <v>0</v>
      </c>
      <c r="T496" s="295">
        <f>SUMIFS('7.  Persistence Report'!W$27:W$500,'7.  Persistence Report'!$D$27:$D$500,$B496,'7.  Persistence Report'!$J$27:$J$500,"Current year savings",'7.  Persistence Report'!$H$27:$H$500,"2017")</f>
        <v>0</v>
      </c>
      <c r="U496" s="295">
        <f>SUMIFS('7.  Persistence Report'!X$27:X$500,'7.  Persistence Report'!$D$27:$D$500,$B496,'7.  Persistence Report'!$J$27:$J$500,"Current year savings",'7.  Persistence Report'!$H$27:$H$500,"2017")</f>
        <v>0</v>
      </c>
      <c r="V496" s="295">
        <f>SUMIFS('7.  Persistence Report'!Y$27:Y$500,'7.  Persistence Report'!$D$27:$D$500,$B496,'7.  Persistence Report'!$J$27:$J$500,"Current year savings",'7.  Persistence Report'!$H$27:$H$500,"2017")</f>
        <v>0</v>
      </c>
      <c r="W496" s="295">
        <f>SUMIFS('7.  Persistence Report'!Z$27:Z$500,'7.  Persistence Report'!$D$27:$D$500,$B496,'7.  Persistence Report'!$J$27:$J$500,"Current year savings",'7.  Persistence Report'!$H$27:$H$500,"2017")</f>
        <v>0</v>
      </c>
      <c r="X496" s="295">
        <f>SUMIFS('7.  Persistence Report'!AA$27:AA$500,'7.  Persistence Report'!$D$27:$D$500,$B496,'7.  Persistence Report'!$J$27:$J$500,"Current year savings",'7.  Persistence Report'!$H$27:$H$500,"2017")</f>
        <v>0</v>
      </c>
      <c r="Y496" s="426"/>
      <c r="Z496" s="410"/>
      <c r="AA496" s="410"/>
      <c r="AB496" s="410"/>
      <c r="AC496" s="410"/>
      <c r="AD496" s="410"/>
      <c r="AE496" s="410"/>
      <c r="AF496" s="415"/>
      <c r="AG496" s="415"/>
      <c r="AH496" s="415"/>
      <c r="AI496" s="415"/>
      <c r="AJ496" s="415"/>
      <c r="AK496" s="415"/>
      <c r="AL496" s="415"/>
      <c r="AM496" s="296">
        <f>SUM(Y496:AL496)</f>
        <v>0</v>
      </c>
    </row>
    <row r="497" spans="1:39" ht="15.5" outlineLevel="1">
      <c r="A497" s="532"/>
      <c r="B497" s="431" t="s">
        <v>308</v>
      </c>
      <c r="C497" s="291" t="s">
        <v>163</v>
      </c>
      <c r="D497" s="295">
        <f>SUMIFS('7.  Persistence Report'!AW$27:AW$500,'7.  Persistence Report'!$D$27:$D$500,$B496,'7.  Persistence Report'!$J$27:$J$500,"Adjustment",'7.  Persistence Report'!$H$27:$H$500,"2017")</f>
        <v>0</v>
      </c>
      <c r="E497" s="295">
        <f>SUMIFS('7.  Persistence Report'!AX$27:AX$500,'7.  Persistence Report'!$D$27:$D$500,$B496,'7.  Persistence Report'!$J$27:$J$500,"Adjustment",'7.  Persistence Report'!$H$27:$H$500,"2017")</f>
        <v>0</v>
      </c>
      <c r="F497" s="295">
        <f>SUMIFS('7.  Persistence Report'!AY$27:AY$500,'7.  Persistence Report'!$D$27:$D$500,$B496,'7.  Persistence Report'!$J$27:$J$500,"Adjustment",'7.  Persistence Report'!$H$27:$H$500,"2017")</f>
        <v>0</v>
      </c>
      <c r="G497" s="295">
        <f>SUMIFS('7.  Persistence Report'!AZ$27:AZ$500,'7.  Persistence Report'!$D$27:$D$500,$B496,'7.  Persistence Report'!$J$27:$J$500,"Adjustment",'7.  Persistence Report'!$H$27:$H$500,"2017")</f>
        <v>0</v>
      </c>
      <c r="H497" s="295">
        <f>SUMIFS('7.  Persistence Report'!BA$27:BA$500,'7.  Persistence Report'!$D$27:$D$500,$B496,'7.  Persistence Report'!$J$27:$J$500,"Adjustment",'7.  Persistence Report'!$H$27:$H$500,"2017")</f>
        <v>0</v>
      </c>
      <c r="I497" s="295">
        <f>SUMIFS('7.  Persistence Report'!BB$27:BB$500,'7.  Persistence Report'!$D$27:$D$500,$B496,'7.  Persistence Report'!$J$27:$J$500,"Adjustment",'7.  Persistence Report'!$H$27:$H$500,"2017")</f>
        <v>0</v>
      </c>
      <c r="J497" s="295">
        <f>SUMIFS('7.  Persistence Report'!BC$27:BC$500,'7.  Persistence Report'!$D$27:$D$500,$B496,'7.  Persistence Report'!$J$27:$J$500,"Adjustment",'7.  Persistence Report'!$H$27:$H$500,"2017")</f>
        <v>0</v>
      </c>
      <c r="K497" s="295">
        <f>SUMIFS('7.  Persistence Report'!BD$27:BD$500,'7.  Persistence Report'!$D$27:$D$500,$B496,'7.  Persistence Report'!$J$27:$J$500,"Adjustment",'7.  Persistence Report'!$H$27:$H$500,"2017")</f>
        <v>0</v>
      </c>
      <c r="L497" s="295">
        <f>SUMIFS('7.  Persistence Report'!BE$27:BE$500,'7.  Persistence Report'!$D$27:$D$500,$B496,'7.  Persistence Report'!$J$27:$J$500,"Adjustment",'7.  Persistence Report'!$H$27:$H$500,"2017")</f>
        <v>0</v>
      </c>
      <c r="M497" s="295">
        <f>SUMIFS('7.  Persistence Report'!BF$27:BF$500,'7.  Persistence Report'!$D$27:$D$500,$B496,'7.  Persistence Report'!$J$27:$J$500,"Adjustment",'7.  Persistence Report'!$H$27:$H$500,"2017")</f>
        <v>0</v>
      </c>
      <c r="N497" s="295">
        <f>N496</f>
        <v>3</v>
      </c>
      <c r="O497" s="295">
        <f>SUMIFS('7.  Persistence Report'!R$27:R$500,'7.  Persistence Report'!$D$27:$D$500,$B496,'7.  Persistence Report'!$J$27:$J$500,"Adjustment",'7.  Persistence Report'!$H$27:$H$500,"2017")</f>
        <v>0</v>
      </c>
      <c r="P497" s="295">
        <f>SUMIFS('7.  Persistence Report'!S$27:S$500,'7.  Persistence Report'!$D$27:$D$500,$B496,'7.  Persistence Report'!$J$27:$J$500,"Adjustment",'7.  Persistence Report'!$H$27:$H$500,"2017")</f>
        <v>0</v>
      </c>
      <c r="Q497" s="295">
        <f>SUMIFS('7.  Persistence Report'!T$27:T$500,'7.  Persistence Report'!$D$27:$D$500,$B496,'7.  Persistence Report'!$J$27:$J$500,"Adjustment",'7.  Persistence Report'!$H$27:$H$500,"2017")</f>
        <v>0</v>
      </c>
      <c r="R497" s="295">
        <f>SUMIFS('7.  Persistence Report'!U$27:U$500,'7.  Persistence Report'!$D$27:$D$500,$B496,'7.  Persistence Report'!$J$27:$J$500,"Adjustment",'7.  Persistence Report'!$H$27:$H$500,"2017")</f>
        <v>0</v>
      </c>
      <c r="S497" s="295">
        <f>SUMIFS('7.  Persistence Report'!V$27:V$500,'7.  Persistence Report'!$D$27:$D$500,$B496,'7.  Persistence Report'!$J$27:$J$500,"Adjustment",'7.  Persistence Report'!$H$27:$H$500,"2017")</f>
        <v>0</v>
      </c>
      <c r="T497" s="295">
        <f>SUMIFS('7.  Persistence Report'!W$27:W$500,'7.  Persistence Report'!$D$27:$D$500,$B496,'7.  Persistence Report'!$J$27:$J$500,"Adjustment",'7.  Persistence Report'!$H$27:$H$500,"2017")</f>
        <v>0</v>
      </c>
      <c r="U497" s="295">
        <f>SUMIFS('7.  Persistence Report'!X$27:X$500,'7.  Persistence Report'!$D$27:$D$500,$B496,'7.  Persistence Report'!$J$27:$J$500,"Adjustment",'7.  Persistence Report'!$H$27:$H$500,"2017")</f>
        <v>0</v>
      </c>
      <c r="V497" s="295">
        <f>SUMIFS('7.  Persistence Report'!Y$27:Y$500,'7.  Persistence Report'!$D$27:$D$500,$B496,'7.  Persistence Report'!$J$27:$J$500,"Adjustment",'7.  Persistence Report'!$H$27:$H$500,"2017")</f>
        <v>0</v>
      </c>
      <c r="W497" s="295">
        <f>SUMIFS('7.  Persistence Report'!Z$27:Z$500,'7.  Persistence Report'!$D$27:$D$500,$B496,'7.  Persistence Report'!$J$27:$J$500,"Adjustment",'7.  Persistence Report'!$H$27:$H$500,"2017")</f>
        <v>0</v>
      </c>
      <c r="X497" s="295">
        <f>SUMIFS('7.  Persistence Report'!AA$27:AA$500,'7.  Persistence Report'!$D$27:$D$500,$B496,'7.  Persistence Report'!$J$27:$J$500,"Adjustment",'7.  Persistence Report'!$H$27:$H$500,"2017")</f>
        <v>0</v>
      </c>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1" outlineLevel="1">
      <c r="A499" s="532">
        <v>30</v>
      </c>
      <c r="B499" s="428" t="s">
        <v>122</v>
      </c>
      <c r="C499" s="291" t="s">
        <v>25</v>
      </c>
      <c r="D499" s="295">
        <f>SUMIFS('7.  Persistence Report'!AW$27:AW$500,'7.  Persistence Report'!$D$27:$D$500,$B499,'7.  Persistence Report'!$J$27:$J$500,"Current year savings",'7.  Persistence Report'!$H$27:$H$500,"2017")</f>
        <v>0</v>
      </c>
      <c r="E499" s="295">
        <f>SUMIFS('7.  Persistence Report'!AX$27:AX$500,'7.  Persistence Report'!$D$27:$D$500,$B499,'7.  Persistence Report'!$J$27:$J$500,"Current year savings",'7.  Persistence Report'!$H$27:$H$500,"2017")</f>
        <v>0</v>
      </c>
      <c r="F499" s="295">
        <f>SUMIFS('7.  Persistence Report'!AY$27:AY$500,'7.  Persistence Report'!$D$27:$D$500,$B499,'7.  Persistence Report'!$J$27:$J$500,"Current year savings",'7.  Persistence Report'!$H$27:$H$500,"2017")</f>
        <v>0</v>
      </c>
      <c r="G499" s="295">
        <f>SUMIFS('7.  Persistence Report'!AZ$27:AZ$500,'7.  Persistence Report'!$D$27:$D$500,$B499,'7.  Persistence Report'!$J$27:$J$500,"Current year savings",'7.  Persistence Report'!$H$27:$H$500,"2017")</f>
        <v>0</v>
      </c>
      <c r="H499" s="295">
        <f>SUMIFS('7.  Persistence Report'!BA$27:BA$500,'7.  Persistence Report'!$D$27:$D$500,$B499,'7.  Persistence Report'!$J$27:$J$500,"Current year savings",'7.  Persistence Report'!$H$27:$H$500,"2017")</f>
        <v>0</v>
      </c>
      <c r="I499" s="295">
        <f>SUMIFS('7.  Persistence Report'!BB$27:BB$500,'7.  Persistence Report'!$D$27:$D$500,$B499,'7.  Persistence Report'!$J$27:$J$500,"Current year savings",'7.  Persistence Report'!$H$27:$H$500,"2017")</f>
        <v>0</v>
      </c>
      <c r="J499" s="295">
        <f>SUMIFS('7.  Persistence Report'!BC$27:BC$500,'7.  Persistence Report'!$D$27:$D$500,$B499,'7.  Persistence Report'!$J$27:$J$500,"Current year savings",'7.  Persistence Report'!$H$27:$H$500,"2017")</f>
        <v>0</v>
      </c>
      <c r="K499" s="295">
        <f>SUMIFS('7.  Persistence Report'!BD$27:BD$500,'7.  Persistence Report'!$D$27:$D$500,$B499,'7.  Persistence Report'!$J$27:$J$500,"Current year savings",'7.  Persistence Report'!$H$27:$H$500,"2017")</f>
        <v>0</v>
      </c>
      <c r="L499" s="295">
        <f>SUMIFS('7.  Persistence Report'!BE$27:BE$500,'7.  Persistence Report'!$D$27:$D$500,$B499,'7.  Persistence Report'!$J$27:$J$500,"Current year savings",'7.  Persistence Report'!$H$27:$H$500,"2017")</f>
        <v>0</v>
      </c>
      <c r="M499" s="295">
        <f>SUMIFS('7.  Persistence Report'!BF$27:BF$500,'7.  Persistence Report'!$D$27:$D$500,$B499,'7.  Persistence Report'!$J$27:$J$500,"Current year savings",'7.  Persistence Report'!$H$27:$H$500,"2017")</f>
        <v>0</v>
      </c>
      <c r="N499" s="295">
        <v>12</v>
      </c>
      <c r="O499" s="295">
        <f>SUMIFS('7.  Persistence Report'!R$27:R$500,'7.  Persistence Report'!$D$27:$D$500,$B499,'7.  Persistence Report'!$J$27:$J$500,"Current year savings",'7.  Persistence Report'!$H$27:$H$500,"2017")</f>
        <v>0</v>
      </c>
      <c r="P499" s="295">
        <f>SUMIFS('7.  Persistence Report'!S$27:S$500,'7.  Persistence Report'!$D$27:$D$500,$B499,'7.  Persistence Report'!$J$27:$J$500,"Current year savings",'7.  Persistence Report'!$H$27:$H$500,"2017")</f>
        <v>0</v>
      </c>
      <c r="Q499" s="295">
        <f>SUMIFS('7.  Persistence Report'!T$27:T$500,'7.  Persistence Report'!$D$27:$D$500,$B499,'7.  Persistence Report'!$J$27:$J$500,"Current year savings",'7.  Persistence Report'!$H$27:$H$500,"2017")</f>
        <v>0</v>
      </c>
      <c r="R499" s="295">
        <f>SUMIFS('7.  Persistence Report'!U$27:U$500,'7.  Persistence Report'!$D$27:$D$500,$B499,'7.  Persistence Report'!$J$27:$J$500,"Current year savings",'7.  Persistence Report'!$H$27:$H$500,"2017")</f>
        <v>0</v>
      </c>
      <c r="S499" s="295">
        <f>SUMIFS('7.  Persistence Report'!V$27:V$500,'7.  Persistence Report'!$D$27:$D$500,$B499,'7.  Persistence Report'!$J$27:$J$500,"Current year savings",'7.  Persistence Report'!$H$27:$H$500,"2017")</f>
        <v>0</v>
      </c>
      <c r="T499" s="295">
        <f>SUMIFS('7.  Persistence Report'!W$27:W$500,'7.  Persistence Report'!$D$27:$D$500,$B499,'7.  Persistence Report'!$J$27:$J$500,"Current year savings",'7.  Persistence Report'!$H$27:$H$500,"2017")</f>
        <v>0</v>
      </c>
      <c r="U499" s="295">
        <f>SUMIFS('7.  Persistence Report'!X$27:X$500,'7.  Persistence Report'!$D$27:$D$500,$B499,'7.  Persistence Report'!$J$27:$J$500,"Current year savings",'7.  Persistence Report'!$H$27:$H$500,"2017")</f>
        <v>0</v>
      </c>
      <c r="V499" s="295">
        <f>SUMIFS('7.  Persistence Report'!Y$27:Y$500,'7.  Persistence Report'!$D$27:$D$500,$B499,'7.  Persistence Report'!$J$27:$J$500,"Current year savings",'7.  Persistence Report'!$H$27:$H$500,"2017")</f>
        <v>0</v>
      </c>
      <c r="W499" s="295">
        <f>SUMIFS('7.  Persistence Report'!Z$27:Z$500,'7.  Persistence Report'!$D$27:$D$500,$B499,'7.  Persistence Report'!$J$27:$J$500,"Current year savings",'7.  Persistence Report'!$H$27:$H$500,"2017")</f>
        <v>0</v>
      </c>
      <c r="X499" s="295">
        <f>SUMIFS('7.  Persistence Report'!AA$27:AA$500,'7.  Persistence Report'!$D$27:$D$500,$B499,'7.  Persistence Report'!$J$27:$J$500,"Current year savings",'7.  Persistence Report'!$H$27:$H$500,"2017")</f>
        <v>0</v>
      </c>
      <c r="Y499" s="426"/>
      <c r="Z499" s="410"/>
      <c r="AA499" s="410"/>
      <c r="AB499" s="410"/>
      <c r="AC499" s="410"/>
      <c r="AD499" s="410"/>
      <c r="AE499" s="410"/>
      <c r="AF499" s="415"/>
      <c r="AG499" s="415"/>
      <c r="AH499" s="415"/>
      <c r="AI499" s="415"/>
      <c r="AJ499" s="415"/>
      <c r="AK499" s="415"/>
      <c r="AL499" s="415"/>
      <c r="AM499" s="296">
        <f>SUM(Y499:AL499)</f>
        <v>0</v>
      </c>
    </row>
    <row r="500" spans="1:39" ht="15.5" outlineLevel="1">
      <c r="A500" s="532"/>
      <c r="B500" s="431" t="s">
        <v>308</v>
      </c>
      <c r="C500" s="291" t="s">
        <v>163</v>
      </c>
      <c r="D500" s="295">
        <f>SUMIFS('7.  Persistence Report'!AW$27:AW$500,'7.  Persistence Report'!$D$27:$D$500,$B499,'7.  Persistence Report'!$J$27:$J$500,"Adjustment",'7.  Persistence Report'!$H$27:$H$500,"2017")</f>
        <v>0</v>
      </c>
      <c r="E500" s="295">
        <f>SUMIFS('7.  Persistence Report'!AX$27:AX$500,'7.  Persistence Report'!$D$27:$D$500,$B499,'7.  Persistence Report'!$J$27:$J$500,"Adjustment",'7.  Persistence Report'!$H$27:$H$500,"2017")</f>
        <v>0</v>
      </c>
      <c r="F500" s="295">
        <f>SUMIFS('7.  Persistence Report'!AY$27:AY$500,'7.  Persistence Report'!$D$27:$D$500,$B499,'7.  Persistence Report'!$J$27:$J$500,"Adjustment",'7.  Persistence Report'!$H$27:$H$500,"2017")</f>
        <v>0</v>
      </c>
      <c r="G500" s="295">
        <f>SUMIFS('7.  Persistence Report'!AZ$27:AZ$500,'7.  Persistence Report'!$D$27:$D$500,$B499,'7.  Persistence Report'!$J$27:$J$500,"Adjustment",'7.  Persistence Report'!$H$27:$H$500,"2017")</f>
        <v>0</v>
      </c>
      <c r="H500" s="295">
        <f>SUMIFS('7.  Persistence Report'!BA$27:BA$500,'7.  Persistence Report'!$D$27:$D$500,$B499,'7.  Persistence Report'!$J$27:$J$500,"Adjustment",'7.  Persistence Report'!$H$27:$H$500,"2017")</f>
        <v>0</v>
      </c>
      <c r="I500" s="295">
        <f>SUMIFS('7.  Persistence Report'!BB$27:BB$500,'7.  Persistence Report'!$D$27:$D$500,$B499,'7.  Persistence Report'!$J$27:$J$500,"Adjustment",'7.  Persistence Report'!$H$27:$H$500,"2017")</f>
        <v>0</v>
      </c>
      <c r="J500" s="295">
        <f>SUMIFS('7.  Persistence Report'!BC$27:BC$500,'7.  Persistence Report'!$D$27:$D$500,$B499,'7.  Persistence Report'!$J$27:$J$500,"Adjustment",'7.  Persistence Report'!$H$27:$H$500,"2017")</f>
        <v>0</v>
      </c>
      <c r="K500" s="295">
        <f>SUMIFS('7.  Persistence Report'!BD$27:BD$500,'7.  Persistence Report'!$D$27:$D$500,$B499,'7.  Persistence Report'!$J$27:$J$500,"Adjustment",'7.  Persistence Report'!$H$27:$H$500,"2017")</f>
        <v>0</v>
      </c>
      <c r="L500" s="295">
        <f>SUMIFS('7.  Persistence Report'!BE$27:BE$500,'7.  Persistence Report'!$D$27:$D$500,$B499,'7.  Persistence Report'!$J$27:$J$500,"Adjustment",'7.  Persistence Report'!$H$27:$H$500,"2017")</f>
        <v>0</v>
      </c>
      <c r="M500" s="295">
        <f>SUMIFS('7.  Persistence Report'!BF$27:BF$500,'7.  Persistence Report'!$D$27:$D$500,$B499,'7.  Persistence Report'!$J$27:$J$500,"Adjustment",'7.  Persistence Report'!$H$27:$H$500,"2017")</f>
        <v>0</v>
      </c>
      <c r="N500" s="295">
        <f>N499</f>
        <v>12</v>
      </c>
      <c r="O500" s="295">
        <f>SUMIFS('7.  Persistence Report'!R$27:R$500,'7.  Persistence Report'!$D$27:$D$500,$B499,'7.  Persistence Report'!$J$27:$J$500,"Adjustment",'7.  Persistence Report'!$H$27:$H$500,"2017")</f>
        <v>0</v>
      </c>
      <c r="P500" s="295">
        <f>SUMIFS('7.  Persistence Report'!S$27:S$500,'7.  Persistence Report'!$D$27:$D$500,$B499,'7.  Persistence Report'!$J$27:$J$500,"Adjustment",'7.  Persistence Report'!$H$27:$H$500,"2017")</f>
        <v>0</v>
      </c>
      <c r="Q500" s="295">
        <f>SUMIFS('7.  Persistence Report'!T$27:T$500,'7.  Persistence Report'!$D$27:$D$500,$B499,'7.  Persistence Report'!$J$27:$J$500,"Adjustment",'7.  Persistence Report'!$H$27:$H$500,"2017")</f>
        <v>0</v>
      </c>
      <c r="R500" s="295">
        <f>SUMIFS('7.  Persistence Report'!U$27:U$500,'7.  Persistence Report'!$D$27:$D$500,$B499,'7.  Persistence Report'!$J$27:$J$500,"Adjustment",'7.  Persistence Report'!$H$27:$H$500,"2017")</f>
        <v>0</v>
      </c>
      <c r="S500" s="295">
        <f>SUMIFS('7.  Persistence Report'!V$27:V$500,'7.  Persistence Report'!$D$27:$D$500,$B499,'7.  Persistence Report'!$J$27:$J$500,"Adjustment",'7.  Persistence Report'!$H$27:$H$500,"2017")</f>
        <v>0</v>
      </c>
      <c r="T500" s="295">
        <f>SUMIFS('7.  Persistence Report'!W$27:W$500,'7.  Persistence Report'!$D$27:$D$500,$B499,'7.  Persistence Report'!$J$27:$J$500,"Adjustment",'7.  Persistence Report'!$H$27:$H$500,"2017")</f>
        <v>0</v>
      </c>
      <c r="U500" s="295">
        <f>SUMIFS('7.  Persistence Report'!X$27:X$500,'7.  Persistence Report'!$D$27:$D$500,$B499,'7.  Persistence Report'!$J$27:$J$500,"Adjustment",'7.  Persistence Report'!$H$27:$H$500,"2017")</f>
        <v>0</v>
      </c>
      <c r="V500" s="295">
        <f>SUMIFS('7.  Persistence Report'!Y$27:Y$500,'7.  Persistence Report'!$D$27:$D$500,$B499,'7.  Persistence Report'!$J$27:$J$500,"Adjustment",'7.  Persistence Report'!$H$27:$H$500,"2017")</f>
        <v>0</v>
      </c>
      <c r="W500" s="295">
        <f>SUMIFS('7.  Persistence Report'!Z$27:Z$500,'7.  Persistence Report'!$D$27:$D$500,$B499,'7.  Persistence Report'!$J$27:$J$500,"Adjustment",'7.  Persistence Report'!$H$27:$H$500,"2017")</f>
        <v>0</v>
      </c>
      <c r="X500" s="295">
        <f>SUMIFS('7.  Persistence Report'!AA$27:AA$500,'7.  Persistence Report'!$D$27:$D$500,$B499,'7.  Persistence Report'!$J$27:$J$500,"Adjustment",'7.  Persistence Report'!$H$27:$H$500,"2017")</f>
        <v>0</v>
      </c>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1" outlineLevel="1">
      <c r="A502" s="532">
        <v>31</v>
      </c>
      <c r="B502" s="428" t="s">
        <v>123</v>
      </c>
      <c r="C502" s="291" t="s">
        <v>25</v>
      </c>
      <c r="D502" s="295">
        <f>SUMIFS('7.  Persistence Report'!AW$27:AW$500,'7.  Persistence Report'!$D$27:$D$500,$B502,'7.  Persistence Report'!$J$27:$J$500,"Current year savings",'7.  Persistence Report'!$H$27:$H$500,"2017")</f>
        <v>0</v>
      </c>
      <c r="E502" s="295">
        <f>SUMIFS('7.  Persistence Report'!AX$27:AX$500,'7.  Persistence Report'!$D$27:$D$500,$B502,'7.  Persistence Report'!$J$27:$J$500,"Current year savings",'7.  Persistence Report'!$H$27:$H$500,"2017")</f>
        <v>0</v>
      </c>
      <c r="F502" s="295">
        <f>SUMIFS('7.  Persistence Report'!AY$27:AY$500,'7.  Persistence Report'!$D$27:$D$500,$B502,'7.  Persistence Report'!$J$27:$J$500,"Current year savings",'7.  Persistence Report'!$H$27:$H$500,"2017")</f>
        <v>0</v>
      </c>
      <c r="G502" s="295">
        <f>SUMIFS('7.  Persistence Report'!AZ$27:AZ$500,'7.  Persistence Report'!$D$27:$D$500,$B502,'7.  Persistence Report'!$J$27:$J$500,"Current year savings",'7.  Persistence Report'!$H$27:$H$500,"2017")</f>
        <v>0</v>
      </c>
      <c r="H502" s="295">
        <f>SUMIFS('7.  Persistence Report'!BA$27:BA$500,'7.  Persistence Report'!$D$27:$D$500,$B502,'7.  Persistence Report'!$J$27:$J$500,"Current year savings",'7.  Persistence Report'!$H$27:$H$500,"2017")</f>
        <v>0</v>
      </c>
      <c r="I502" s="295">
        <f>SUMIFS('7.  Persistence Report'!BB$27:BB$500,'7.  Persistence Report'!$D$27:$D$500,$B502,'7.  Persistence Report'!$J$27:$J$500,"Current year savings",'7.  Persistence Report'!$H$27:$H$500,"2017")</f>
        <v>0</v>
      </c>
      <c r="J502" s="295">
        <f>SUMIFS('7.  Persistence Report'!BC$27:BC$500,'7.  Persistence Report'!$D$27:$D$500,$B502,'7.  Persistence Report'!$J$27:$J$500,"Current year savings",'7.  Persistence Report'!$H$27:$H$500,"2017")</f>
        <v>0</v>
      </c>
      <c r="K502" s="295">
        <f>SUMIFS('7.  Persistence Report'!BD$27:BD$500,'7.  Persistence Report'!$D$27:$D$500,$B502,'7.  Persistence Report'!$J$27:$J$500,"Current year savings",'7.  Persistence Report'!$H$27:$H$500,"2017")</f>
        <v>0</v>
      </c>
      <c r="L502" s="295">
        <f>SUMIFS('7.  Persistence Report'!BE$27:BE$500,'7.  Persistence Report'!$D$27:$D$500,$B502,'7.  Persistence Report'!$J$27:$J$500,"Current year savings",'7.  Persistence Report'!$H$27:$H$500,"2017")</f>
        <v>0</v>
      </c>
      <c r="M502" s="295">
        <f>SUMIFS('7.  Persistence Report'!BF$27:BF$500,'7.  Persistence Report'!$D$27:$D$500,$B502,'7.  Persistence Report'!$J$27:$J$500,"Current year savings",'7.  Persistence Report'!$H$27:$H$500,"2017")</f>
        <v>0</v>
      </c>
      <c r="N502" s="295">
        <v>12</v>
      </c>
      <c r="O502" s="295">
        <f>SUMIFS('7.  Persistence Report'!R$27:R$500,'7.  Persistence Report'!$D$27:$D$500,$B502,'7.  Persistence Report'!$J$27:$J$500,"Current year savings",'7.  Persistence Report'!$H$27:$H$500,"2017")</f>
        <v>0</v>
      </c>
      <c r="P502" s="295">
        <f>SUMIFS('7.  Persistence Report'!S$27:S$500,'7.  Persistence Report'!$D$27:$D$500,$B502,'7.  Persistence Report'!$J$27:$J$500,"Current year savings",'7.  Persistence Report'!$H$27:$H$500,"2017")</f>
        <v>0</v>
      </c>
      <c r="Q502" s="295">
        <f>SUMIFS('7.  Persistence Report'!T$27:T$500,'7.  Persistence Report'!$D$27:$D$500,$B502,'7.  Persistence Report'!$J$27:$J$500,"Current year savings",'7.  Persistence Report'!$H$27:$H$500,"2017")</f>
        <v>0</v>
      </c>
      <c r="R502" s="295">
        <f>SUMIFS('7.  Persistence Report'!U$27:U$500,'7.  Persistence Report'!$D$27:$D$500,$B502,'7.  Persistence Report'!$J$27:$J$500,"Current year savings",'7.  Persistence Report'!$H$27:$H$500,"2017")</f>
        <v>0</v>
      </c>
      <c r="S502" s="295">
        <f>SUMIFS('7.  Persistence Report'!V$27:V$500,'7.  Persistence Report'!$D$27:$D$500,$B502,'7.  Persistence Report'!$J$27:$J$500,"Current year savings",'7.  Persistence Report'!$H$27:$H$500,"2017")</f>
        <v>0</v>
      </c>
      <c r="T502" s="295">
        <f>SUMIFS('7.  Persistence Report'!W$27:W$500,'7.  Persistence Report'!$D$27:$D$500,$B502,'7.  Persistence Report'!$J$27:$J$500,"Current year savings",'7.  Persistence Report'!$H$27:$H$500,"2017")</f>
        <v>0</v>
      </c>
      <c r="U502" s="295">
        <f>SUMIFS('7.  Persistence Report'!X$27:X$500,'7.  Persistence Report'!$D$27:$D$500,$B502,'7.  Persistence Report'!$J$27:$J$500,"Current year savings",'7.  Persistence Report'!$H$27:$H$500,"2017")</f>
        <v>0</v>
      </c>
      <c r="V502" s="295">
        <f>SUMIFS('7.  Persistence Report'!Y$27:Y$500,'7.  Persistence Report'!$D$27:$D$500,$B502,'7.  Persistence Report'!$J$27:$J$500,"Current year savings",'7.  Persistence Report'!$H$27:$H$500,"2017")</f>
        <v>0</v>
      </c>
      <c r="W502" s="295">
        <f>SUMIFS('7.  Persistence Report'!Z$27:Z$500,'7.  Persistence Report'!$D$27:$D$500,$B502,'7.  Persistence Report'!$J$27:$J$500,"Current year savings",'7.  Persistence Report'!$H$27:$H$500,"2017")</f>
        <v>0</v>
      </c>
      <c r="X502" s="295">
        <f>SUMIFS('7.  Persistence Report'!AA$27:AA$500,'7.  Persistence Report'!$D$27:$D$500,$B502,'7.  Persistence Report'!$J$27:$J$500,"Current year savings",'7.  Persistence Report'!$H$27:$H$500,"2017")</f>
        <v>0</v>
      </c>
      <c r="Y502" s="426"/>
      <c r="Z502" s="410"/>
      <c r="AA502" s="410"/>
      <c r="AB502" s="410"/>
      <c r="AC502" s="410"/>
      <c r="AD502" s="410"/>
      <c r="AE502" s="410"/>
      <c r="AF502" s="415"/>
      <c r="AG502" s="415"/>
      <c r="AH502" s="415"/>
      <c r="AI502" s="415"/>
      <c r="AJ502" s="415"/>
      <c r="AK502" s="415"/>
      <c r="AL502" s="415"/>
      <c r="AM502" s="296">
        <f>SUM(Y502:AL502)</f>
        <v>0</v>
      </c>
    </row>
    <row r="503" spans="1:39" ht="15.5" outlineLevel="1">
      <c r="A503" s="532"/>
      <c r="B503" s="431" t="s">
        <v>308</v>
      </c>
      <c r="C503" s="291" t="s">
        <v>163</v>
      </c>
      <c r="D503" s="295">
        <f>SUMIFS('7.  Persistence Report'!AW$27:AW$500,'7.  Persistence Report'!$D$27:$D$500,$B502,'7.  Persistence Report'!$J$27:$J$500,"Adjustment",'7.  Persistence Report'!$H$27:$H$500,"2017")</f>
        <v>0</v>
      </c>
      <c r="E503" s="295">
        <f>SUMIFS('7.  Persistence Report'!AX$27:AX$500,'7.  Persistence Report'!$D$27:$D$500,$B502,'7.  Persistence Report'!$J$27:$J$500,"Adjustment",'7.  Persistence Report'!$H$27:$H$500,"2017")</f>
        <v>0</v>
      </c>
      <c r="F503" s="295">
        <f>SUMIFS('7.  Persistence Report'!AY$27:AY$500,'7.  Persistence Report'!$D$27:$D$500,$B502,'7.  Persistence Report'!$J$27:$J$500,"Adjustment",'7.  Persistence Report'!$H$27:$H$500,"2017")</f>
        <v>0</v>
      </c>
      <c r="G503" s="295">
        <f>SUMIFS('7.  Persistence Report'!AZ$27:AZ$500,'7.  Persistence Report'!$D$27:$D$500,$B502,'7.  Persistence Report'!$J$27:$J$500,"Adjustment",'7.  Persistence Report'!$H$27:$H$500,"2017")</f>
        <v>0</v>
      </c>
      <c r="H503" s="295">
        <f>SUMIFS('7.  Persistence Report'!BA$27:BA$500,'7.  Persistence Report'!$D$27:$D$500,$B502,'7.  Persistence Report'!$J$27:$J$500,"Adjustment",'7.  Persistence Report'!$H$27:$H$500,"2017")</f>
        <v>0</v>
      </c>
      <c r="I503" s="295">
        <f>SUMIFS('7.  Persistence Report'!BB$27:BB$500,'7.  Persistence Report'!$D$27:$D$500,$B502,'7.  Persistence Report'!$J$27:$J$500,"Adjustment",'7.  Persistence Report'!$H$27:$H$500,"2017")</f>
        <v>0</v>
      </c>
      <c r="J503" s="295">
        <f>SUMIFS('7.  Persistence Report'!BC$27:BC$500,'7.  Persistence Report'!$D$27:$D$500,$B502,'7.  Persistence Report'!$J$27:$J$500,"Adjustment",'7.  Persistence Report'!$H$27:$H$500,"2017")</f>
        <v>0</v>
      </c>
      <c r="K503" s="295">
        <f>SUMIFS('7.  Persistence Report'!BD$27:BD$500,'7.  Persistence Report'!$D$27:$D$500,$B502,'7.  Persistence Report'!$J$27:$J$500,"Adjustment",'7.  Persistence Report'!$H$27:$H$500,"2017")</f>
        <v>0</v>
      </c>
      <c r="L503" s="295">
        <f>SUMIFS('7.  Persistence Report'!BE$27:BE$500,'7.  Persistence Report'!$D$27:$D$500,$B502,'7.  Persistence Report'!$J$27:$J$500,"Adjustment",'7.  Persistence Report'!$H$27:$H$500,"2017")</f>
        <v>0</v>
      </c>
      <c r="M503" s="295">
        <f>SUMIFS('7.  Persistence Report'!BF$27:BF$500,'7.  Persistence Report'!$D$27:$D$500,$B502,'7.  Persistence Report'!$J$27:$J$500,"Adjustment",'7.  Persistence Report'!$H$27:$H$500,"2017")</f>
        <v>0</v>
      </c>
      <c r="N503" s="295">
        <f>N502</f>
        <v>12</v>
      </c>
      <c r="O503" s="295">
        <f>SUMIFS('7.  Persistence Report'!R$27:R$500,'7.  Persistence Report'!$D$27:$D$500,$B502,'7.  Persistence Report'!$J$27:$J$500,"Adjustment",'7.  Persistence Report'!$H$27:$H$500,"2017")</f>
        <v>0</v>
      </c>
      <c r="P503" s="295">
        <f>SUMIFS('7.  Persistence Report'!S$27:S$500,'7.  Persistence Report'!$D$27:$D$500,$B502,'7.  Persistence Report'!$J$27:$J$500,"Adjustment",'7.  Persistence Report'!$H$27:$H$500,"2017")</f>
        <v>0</v>
      </c>
      <c r="Q503" s="295">
        <f>SUMIFS('7.  Persistence Report'!T$27:T$500,'7.  Persistence Report'!$D$27:$D$500,$B502,'7.  Persistence Report'!$J$27:$J$500,"Adjustment",'7.  Persistence Report'!$H$27:$H$500,"2017")</f>
        <v>0</v>
      </c>
      <c r="R503" s="295">
        <f>SUMIFS('7.  Persistence Report'!U$27:U$500,'7.  Persistence Report'!$D$27:$D$500,$B502,'7.  Persistence Report'!$J$27:$J$500,"Adjustment",'7.  Persistence Report'!$H$27:$H$500,"2017")</f>
        <v>0</v>
      </c>
      <c r="S503" s="295">
        <f>SUMIFS('7.  Persistence Report'!V$27:V$500,'7.  Persistence Report'!$D$27:$D$500,$B502,'7.  Persistence Report'!$J$27:$J$500,"Adjustment",'7.  Persistence Report'!$H$27:$H$500,"2017")</f>
        <v>0</v>
      </c>
      <c r="T503" s="295">
        <f>SUMIFS('7.  Persistence Report'!W$27:W$500,'7.  Persistence Report'!$D$27:$D$500,$B502,'7.  Persistence Report'!$J$27:$J$500,"Adjustment",'7.  Persistence Report'!$H$27:$H$500,"2017")</f>
        <v>0</v>
      </c>
      <c r="U503" s="295">
        <f>SUMIFS('7.  Persistence Report'!X$27:X$500,'7.  Persistence Report'!$D$27:$D$500,$B502,'7.  Persistence Report'!$J$27:$J$500,"Adjustment",'7.  Persistence Report'!$H$27:$H$500,"2017")</f>
        <v>0</v>
      </c>
      <c r="V503" s="295">
        <f>SUMIFS('7.  Persistence Report'!Y$27:Y$500,'7.  Persistence Report'!$D$27:$D$500,$B502,'7.  Persistence Report'!$J$27:$J$500,"Adjustment",'7.  Persistence Report'!$H$27:$H$500,"2017")</f>
        <v>0</v>
      </c>
      <c r="W503" s="295">
        <f>SUMIFS('7.  Persistence Report'!Z$27:Z$500,'7.  Persistence Report'!$D$27:$D$500,$B502,'7.  Persistence Report'!$J$27:$J$500,"Adjustment",'7.  Persistence Report'!$H$27:$H$500,"2017")</f>
        <v>0</v>
      </c>
      <c r="X503" s="295">
        <f>SUMIFS('7.  Persistence Report'!AA$27:AA$500,'7.  Persistence Report'!$D$27:$D$500,$B502,'7.  Persistence Report'!$J$27:$J$500,"Adjustment",'7.  Persistence Report'!$H$27:$H$500,"2017")</f>
        <v>0</v>
      </c>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5" outlineLevel="1">
      <c r="A505" s="532">
        <v>32</v>
      </c>
      <c r="B505" s="428" t="s">
        <v>124</v>
      </c>
      <c r="C505" s="291" t="s">
        <v>25</v>
      </c>
      <c r="D505" s="295">
        <f>SUMIFS('7.  Persistence Report'!AW$27:AW$500,'7.  Persistence Report'!$D$27:$D$500,$B505,'7.  Persistence Report'!$J$27:$J$500,"Current year savings",'7.  Persistence Report'!$H$27:$H$500,"2017")</f>
        <v>538339</v>
      </c>
      <c r="E505" s="295">
        <f>SUMIFS('7.  Persistence Report'!AX$27:AX$500,'7.  Persistence Report'!$D$27:$D$500,$B505,'7.  Persistence Report'!$J$27:$J$500,"Current year savings",'7.  Persistence Report'!$H$27:$H$500,"2017")</f>
        <v>75069</v>
      </c>
      <c r="F505" s="295">
        <f>SUMIFS('7.  Persistence Report'!AY$27:AY$500,'7.  Persistence Report'!$D$27:$D$500,$B505,'7.  Persistence Report'!$J$27:$J$500,"Current year savings",'7.  Persistence Report'!$H$27:$H$500,"2017")</f>
        <v>75069</v>
      </c>
      <c r="G505" s="295">
        <f>SUMIFS('7.  Persistence Report'!AZ$27:AZ$500,'7.  Persistence Report'!$D$27:$D$500,$B505,'7.  Persistence Report'!$J$27:$J$500,"Current year savings",'7.  Persistence Report'!$H$27:$H$500,"2017")</f>
        <v>61363</v>
      </c>
      <c r="H505" s="295">
        <f>SUMIFS('7.  Persistence Report'!BA$27:BA$500,'7.  Persistence Report'!$D$27:$D$500,$B505,'7.  Persistence Report'!$J$27:$J$500,"Current year savings",'7.  Persistence Report'!$H$27:$H$500,"2017")</f>
        <v>61363</v>
      </c>
      <c r="I505" s="295">
        <f>SUMIFS('7.  Persistence Report'!BB$27:BB$500,'7.  Persistence Report'!$D$27:$D$500,$B505,'7.  Persistence Report'!$J$27:$J$500,"Current year savings",'7.  Persistence Report'!$H$27:$H$500,"2017")</f>
        <v>61363</v>
      </c>
      <c r="J505" s="295">
        <f>SUMIFS('7.  Persistence Report'!BC$27:BC$500,'7.  Persistence Report'!$D$27:$D$500,$B505,'7.  Persistence Report'!$J$27:$J$500,"Current year savings",'7.  Persistence Report'!$H$27:$H$500,"2017")</f>
        <v>61363</v>
      </c>
      <c r="K505" s="295">
        <f>SUMIFS('7.  Persistence Report'!BD$27:BD$500,'7.  Persistence Report'!$D$27:$D$500,$B505,'7.  Persistence Report'!$J$27:$J$500,"Current year savings",'7.  Persistence Report'!$H$27:$H$500,"2017")</f>
        <v>61363</v>
      </c>
      <c r="L505" s="295">
        <f>SUMIFS('7.  Persistence Report'!BE$27:BE$500,'7.  Persistence Report'!$D$27:$D$500,$B505,'7.  Persistence Report'!$J$27:$J$500,"Current year savings",'7.  Persistence Report'!$H$27:$H$500,"2017")</f>
        <v>61363</v>
      </c>
      <c r="M505" s="295">
        <f>SUMIFS('7.  Persistence Report'!BF$27:BF$500,'7.  Persistence Report'!$D$27:$D$500,$B505,'7.  Persistence Report'!$J$27:$J$500,"Current year savings",'7.  Persistence Report'!$H$27:$H$500,"2017")</f>
        <v>61363</v>
      </c>
      <c r="N505" s="295">
        <v>12</v>
      </c>
      <c r="O505" s="295">
        <f>SUMIFS('7.  Persistence Report'!R$27:R$500,'7.  Persistence Report'!$D$27:$D$500,$B505,'7.  Persistence Report'!$J$27:$J$500,"Current year savings",'7.  Persistence Report'!$H$27:$H$500,"2017")</f>
        <v>32</v>
      </c>
      <c r="P505" s="295">
        <f>SUMIFS('7.  Persistence Report'!S$27:S$500,'7.  Persistence Report'!$D$27:$D$500,$B505,'7.  Persistence Report'!$J$27:$J$500,"Current year savings",'7.  Persistence Report'!$H$27:$H$500,"2017")</f>
        <v>12</v>
      </c>
      <c r="Q505" s="295">
        <f>SUMIFS('7.  Persistence Report'!T$27:T$500,'7.  Persistence Report'!$D$27:$D$500,$B505,'7.  Persistence Report'!$J$27:$J$500,"Current year savings",'7.  Persistence Report'!$H$27:$H$500,"2017")</f>
        <v>12</v>
      </c>
      <c r="R505" s="295">
        <f>SUMIFS('7.  Persistence Report'!U$27:U$500,'7.  Persistence Report'!$D$27:$D$500,$B505,'7.  Persistence Report'!$J$27:$J$500,"Current year savings",'7.  Persistence Report'!$H$27:$H$500,"2017")</f>
        <v>12</v>
      </c>
      <c r="S505" s="295">
        <f>SUMIFS('7.  Persistence Report'!V$27:V$500,'7.  Persistence Report'!$D$27:$D$500,$B505,'7.  Persistence Report'!$J$27:$J$500,"Current year savings",'7.  Persistence Report'!$H$27:$H$500,"2017")</f>
        <v>12</v>
      </c>
      <c r="T505" s="295">
        <f>SUMIFS('7.  Persistence Report'!W$27:W$500,'7.  Persistence Report'!$D$27:$D$500,$B505,'7.  Persistence Report'!$J$27:$J$500,"Current year savings",'7.  Persistence Report'!$H$27:$H$500,"2017")</f>
        <v>12</v>
      </c>
      <c r="U505" s="295">
        <f>SUMIFS('7.  Persistence Report'!X$27:X$500,'7.  Persistence Report'!$D$27:$D$500,$B505,'7.  Persistence Report'!$J$27:$J$500,"Current year savings",'7.  Persistence Report'!$H$27:$H$500,"2017")</f>
        <v>12</v>
      </c>
      <c r="V505" s="295">
        <f>SUMIFS('7.  Persistence Report'!Y$27:Y$500,'7.  Persistence Report'!$D$27:$D$500,$B505,'7.  Persistence Report'!$J$27:$J$500,"Current year savings",'7.  Persistence Report'!$H$27:$H$500,"2017")</f>
        <v>12</v>
      </c>
      <c r="W505" s="295">
        <f>SUMIFS('7.  Persistence Report'!Z$27:Z$500,'7.  Persistence Report'!$D$27:$D$500,$B505,'7.  Persistence Report'!$J$27:$J$500,"Current year savings",'7.  Persistence Report'!$H$27:$H$500,"2017")</f>
        <v>12</v>
      </c>
      <c r="X505" s="295">
        <f>SUMIFS('7.  Persistence Report'!AA$27:AA$500,'7.  Persistence Report'!$D$27:$D$500,$B505,'7.  Persistence Report'!$J$27:$J$500,"Current year savings",'7.  Persistence Report'!$H$27:$H$500,"2017")</f>
        <v>12</v>
      </c>
      <c r="Y505" s="426"/>
      <c r="Z505" s="410"/>
      <c r="AA505" s="410">
        <v>1</v>
      </c>
      <c r="AB505" s="410"/>
      <c r="AC505" s="410"/>
      <c r="AD505" s="410"/>
      <c r="AE505" s="410"/>
      <c r="AF505" s="415"/>
      <c r="AG505" s="415"/>
      <c r="AH505" s="415"/>
      <c r="AI505" s="415"/>
      <c r="AJ505" s="415"/>
      <c r="AK505" s="415"/>
      <c r="AL505" s="415"/>
      <c r="AM505" s="296">
        <f>SUM(Y505:AL505)</f>
        <v>1</v>
      </c>
    </row>
    <row r="506" spans="1:39" ht="15.5" outlineLevel="1">
      <c r="A506" s="532"/>
      <c r="B506" s="431" t="s">
        <v>308</v>
      </c>
      <c r="C506" s="291" t="s">
        <v>163</v>
      </c>
      <c r="D506" s="295">
        <f>SUMIFS('7.  Persistence Report'!AW$27:AW$500,'7.  Persistence Report'!$D$27:$D$500,$B505,'7.  Persistence Report'!$J$27:$J$500,"Adjustment",'7.  Persistence Report'!$H$27:$H$500,"2017")</f>
        <v>0</v>
      </c>
      <c r="E506" s="295">
        <f>SUMIFS('7.  Persistence Report'!AX$27:AX$500,'7.  Persistence Report'!$D$27:$D$500,$B505,'7.  Persistence Report'!$J$27:$J$500,"Adjustment",'7.  Persistence Report'!$H$27:$H$500,"2017")</f>
        <v>0</v>
      </c>
      <c r="F506" s="295">
        <f>SUMIFS('7.  Persistence Report'!AY$27:AY$500,'7.  Persistence Report'!$D$27:$D$500,$B505,'7.  Persistence Report'!$J$27:$J$500,"Adjustment",'7.  Persistence Report'!$H$27:$H$500,"2017")</f>
        <v>0</v>
      </c>
      <c r="G506" s="295">
        <f>SUMIFS('7.  Persistence Report'!AZ$27:AZ$500,'7.  Persistence Report'!$D$27:$D$500,$B505,'7.  Persistence Report'!$J$27:$J$500,"Adjustment",'7.  Persistence Report'!$H$27:$H$500,"2017")</f>
        <v>0</v>
      </c>
      <c r="H506" s="295">
        <f>SUMIFS('7.  Persistence Report'!BA$27:BA$500,'7.  Persistence Report'!$D$27:$D$500,$B505,'7.  Persistence Report'!$J$27:$J$500,"Adjustment",'7.  Persistence Report'!$H$27:$H$500,"2017")</f>
        <v>0</v>
      </c>
      <c r="I506" s="295">
        <f>SUMIFS('7.  Persistence Report'!BB$27:BB$500,'7.  Persistence Report'!$D$27:$D$500,$B505,'7.  Persistence Report'!$J$27:$J$500,"Adjustment",'7.  Persistence Report'!$H$27:$H$500,"2017")</f>
        <v>0</v>
      </c>
      <c r="J506" s="295">
        <f>SUMIFS('7.  Persistence Report'!BC$27:BC$500,'7.  Persistence Report'!$D$27:$D$500,$B505,'7.  Persistence Report'!$J$27:$J$500,"Adjustment",'7.  Persistence Report'!$H$27:$H$500,"2017")</f>
        <v>0</v>
      </c>
      <c r="K506" s="295">
        <f>SUMIFS('7.  Persistence Report'!BD$27:BD$500,'7.  Persistence Report'!$D$27:$D$500,$B505,'7.  Persistence Report'!$J$27:$J$500,"Adjustment",'7.  Persistence Report'!$H$27:$H$500,"2017")</f>
        <v>0</v>
      </c>
      <c r="L506" s="295">
        <f>SUMIFS('7.  Persistence Report'!BE$27:BE$500,'7.  Persistence Report'!$D$27:$D$500,$B505,'7.  Persistence Report'!$J$27:$J$500,"Adjustment",'7.  Persistence Report'!$H$27:$H$500,"2017")</f>
        <v>0</v>
      </c>
      <c r="M506" s="295">
        <f>SUMIFS('7.  Persistence Report'!BF$27:BF$500,'7.  Persistence Report'!$D$27:$D$500,$B505,'7.  Persistence Report'!$J$27:$J$500,"Adjustment",'7.  Persistence Report'!$H$27:$H$500,"2017")</f>
        <v>0</v>
      </c>
      <c r="N506" s="295">
        <f>N505</f>
        <v>12</v>
      </c>
      <c r="O506" s="295">
        <f>SUMIFS('7.  Persistence Report'!R$27:R$500,'7.  Persistence Report'!$D$27:$D$500,$B505,'7.  Persistence Report'!$J$27:$J$500,"Adjustment",'7.  Persistence Report'!$H$27:$H$500,"2017")</f>
        <v>0</v>
      </c>
      <c r="P506" s="295">
        <f>SUMIFS('7.  Persistence Report'!S$27:S$500,'7.  Persistence Report'!$D$27:$D$500,$B505,'7.  Persistence Report'!$J$27:$J$500,"Adjustment",'7.  Persistence Report'!$H$27:$H$500,"2017")</f>
        <v>0</v>
      </c>
      <c r="Q506" s="295">
        <f>SUMIFS('7.  Persistence Report'!T$27:T$500,'7.  Persistence Report'!$D$27:$D$500,$B505,'7.  Persistence Report'!$J$27:$J$500,"Adjustment",'7.  Persistence Report'!$H$27:$H$500,"2017")</f>
        <v>0</v>
      </c>
      <c r="R506" s="295">
        <f>SUMIFS('7.  Persistence Report'!U$27:U$500,'7.  Persistence Report'!$D$27:$D$500,$B505,'7.  Persistence Report'!$J$27:$J$500,"Adjustment",'7.  Persistence Report'!$H$27:$H$500,"2017")</f>
        <v>0</v>
      </c>
      <c r="S506" s="295">
        <f>SUMIFS('7.  Persistence Report'!V$27:V$500,'7.  Persistence Report'!$D$27:$D$500,$B505,'7.  Persistence Report'!$J$27:$J$500,"Adjustment",'7.  Persistence Report'!$H$27:$H$500,"2017")</f>
        <v>0</v>
      </c>
      <c r="T506" s="295">
        <f>SUMIFS('7.  Persistence Report'!W$27:W$500,'7.  Persistence Report'!$D$27:$D$500,$B505,'7.  Persistence Report'!$J$27:$J$500,"Adjustment",'7.  Persistence Report'!$H$27:$H$500,"2017")</f>
        <v>0</v>
      </c>
      <c r="U506" s="295">
        <f>SUMIFS('7.  Persistence Report'!X$27:X$500,'7.  Persistence Report'!$D$27:$D$500,$B505,'7.  Persistence Report'!$J$27:$J$500,"Adjustment",'7.  Persistence Report'!$H$27:$H$500,"2017")</f>
        <v>0</v>
      </c>
      <c r="V506" s="295">
        <f>SUMIFS('7.  Persistence Report'!Y$27:Y$500,'7.  Persistence Report'!$D$27:$D$500,$B505,'7.  Persistence Report'!$J$27:$J$500,"Adjustment",'7.  Persistence Report'!$H$27:$H$500,"2017")</f>
        <v>0</v>
      </c>
      <c r="W506" s="295">
        <f>SUMIFS('7.  Persistence Report'!Z$27:Z$500,'7.  Persistence Report'!$D$27:$D$500,$B505,'7.  Persistence Report'!$J$27:$J$500,"Adjustment",'7.  Persistence Report'!$H$27:$H$500,"2017")</f>
        <v>0</v>
      </c>
      <c r="X506" s="295">
        <f>SUMIFS('7.  Persistence Report'!AA$27:AA$500,'7.  Persistence Report'!$D$27:$D$500,$B505,'7.  Persistence Report'!$J$27:$J$500,"Adjustment",'7.  Persistence Report'!$H$27:$H$500,"2017")</f>
        <v>0</v>
      </c>
      <c r="Y506" s="411">
        <f>Y505</f>
        <v>0</v>
      </c>
      <c r="Z506" s="411">
        <f t="shared" ref="Z506" si="1465">Z505</f>
        <v>0</v>
      </c>
      <c r="AA506" s="411">
        <f t="shared" ref="AA506" si="1466">AA505</f>
        <v>1</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5"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5" outlineLevel="1">
      <c r="A509" s="532">
        <v>33</v>
      </c>
      <c r="B509" s="428" t="s">
        <v>125</v>
      </c>
      <c r="C509" s="291" t="s">
        <v>25</v>
      </c>
      <c r="D509" s="295">
        <f>SUMIFS('7.  Persistence Report'!AW$27:AW$500,'7.  Persistence Report'!$D$27:$D$500,$B509,'7.  Persistence Report'!$J$27:$J$500,"Current year savings",'7.  Persistence Report'!$H$27:$H$500,"2017")</f>
        <v>0</v>
      </c>
      <c r="E509" s="295">
        <f>SUMIFS('7.  Persistence Report'!AX$27:AX$500,'7.  Persistence Report'!$D$27:$D$500,$B509,'7.  Persistence Report'!$J$27:$J$500,"Current year savings",'7.  Persistence Report'!$H$27:$H$500,"2017")</f>
        <v>0</v>
      </c>
      <c r="F509" s="295">
        <f>SUMIFS('7.  Persistence Report'!AY$27:AY$500,'7.  Persistence Report'!$D$27:$D$500,$B509,'7.  Persistence Report'!$J$27:$J$500,"Current year savings",'7.  Persistence Report'!$H$27:$H$500,"2017")</f>
        <v>0</v>
      </c>
      <c r="G509" s="295">
        <f>SUMIFS('7.  Persistence Report'!AZ$27:AZ$500,'7.  Persistence Report'!$D$27:$D$500,$B509,'7.  Persistence Report'!$J$27:$J$500,"Current year savings",'7.  Persistence Report'!$H$27:$H$500,"2017")</f>
        <v>0</v>
      </c>
      <c r="H509" s="295">
        <f>SUMIFS('7.  Persistence Report'!BA$27:BA$500,'7.  Persistence Report'!$D$27:$D$500,$B509,'7.  Persistence Report'!$J$27:$J$500,"Current year savings",'7.  Persistence Report'!$H$27:$H$500,"2017")</f>
        <v>0</v>
      </c>
      <c r="I509" s="295">
        <f>SUMIFS('7.  Persistence Report'!BB$27:BB$500,'7.  Persistence Report'!$D$27:$D$500,$B509,'7.  Persistence Report'!$J$27:$J$500,"Current year savings",'7.  Persistence Report'!$H$27:$H$500,"2017")</f>
        <v>0</v>
      </c>
      <c r="J509" s="295">
        <f>SUMIFS('7.  Persistence Report'!BC$27:BC$500,'7.  Persistence Report'!$D$27:$D$500,$B509,'7.  Persistence Report'!$J$27:$J$500,"Current year savings",'7.  Persistence Report'!$H$27:$H$500,"2017")</f>
        <v>0</v>
      </c>
      <c r="K509" s="295">
        <f>SUMIFS('7.  Persistence Report'!BD$27:BD$500,'7.  Persistence Report'!$D$27:$D$500,$B509,'7.  Persistence Report'!$J$27:$J$500,"Current year savings",'7.  Persistence Report'!$H$27:$H$500,"2017")</f>
        <v>0</v>
      </c>
      <c r="L509" s="295">
        <f>SUMIFS('7.  Persistence Report'!BE$27:BE$500,'7.  Persistence Report'!$D$27:$D$500,$B509,'7.  Persistence Report'!$J$27:$J$500,"Current year savings",'7.  Persistence Report'!$H$27:$H$500,"2017")</f>
        <v>0</v>
      </c>
      <c r="M509" s="295">
        <f>SUMIFS('7.  Persistence Report'!BF$27:BF$500,'7.  Persistence Report'!$D$27:$D$500,$B509,'7.  Persistence Report'!$J$27:$J$500,"Current year savings",'7.  Persistence Report'!$H$27:$H$500,"2017")</f>
        <v>0</v>
      </c>
      <c r="N509" s="295">
        <v>0</v>
      </c>
      <c r="O509" s="295">
        <f>SUMIFS('7.  Persistence Report'!R$27:R$500,'7.  Persistence Report'!$D$27:$D$500,$B509,'7.  Persistence Report'!$J$27:$J$500,"Current year savings",'7.  Persistence Report'!$H$27:$H$500,"2017")</f>
        <v>0</v>
      </c>
      <c r="P509" s="295">
        <f>SUMIFS('7.  Persistence Report'!S$27:S$500,'7.  Persistence Report'!$D$27:$D$500,$B509,'7.  Persistence Report'!$J$27:$J$500,"Current year savings",'7.  Persistence Report'!$H$27:$H$500,"2017")</f>
        <v>0</v>
      </c>
      <c r="Q509" s="295">
        <f>SUMIFS('7.  Persistence Report'!T$27:T$500,'7.  Persistence Report'!$D$27:$D$500,$B509,'7.  Persistence Report'!$J$27:$J$500,"Current year savings",'7.  Persistence Report'!$H$27:$H$500,"2017")</f>
        <v>0</v>
      </c>
      <c r="R509" s="295">
        <f>SUMIFS('7.  Persistence Report'!U$27:U$500,'7.  Persistence Report'!$D$27:$D$500,$B509,'7.  Persistence Report'!$J$27:$J$500,"Current year savings",'7.  Persistence Report'!$H$27:$H$500,"2017")</f>
        <v>0</v>
      </c>
      <c r="S509" s="295">
        <f>SUMIFS('7.  Persistence Report'!V$27:V$500,'7.  Persistence Report'!$D$27:$D$500,$B509,'7.  Persistence Report'!$J$27:$J$500,"Current year savings",'7.  Persistence Report'!$H$27:$H$500,"2017")</f>
        <v>0</v>
      </c>
      <c r="T509" s="295">
        <f>SUMIFS('7.  Persistence Report'!W$27:W$500,'7.  Persistence Report'!$D$27:$D$500,$B509,'7.  Persistence Report'!$J$27:$J$500,"Current year savings",'7.  Persistence Report'!$H$27:$H$500,"2017")</f>
        <v>0</v>
      </c>
      <c r="U509" s="295">
        <f>SUMIFS('7.  Persistence Report'!X$27:X$500,'7.  Persistence Report'!$D$27:$D$500,$B509,'7.  Persistence Report'!$J$27:$J$500,"Current year savings",'7.  Persistence Report'!$H$27:$H$500,"2017")</f>
        <v>0</v>
      </c>
      <c r="V509" s="295">
        <f>SUMIFS('7.  Persistence Report'!Y$27:Y$500,'7.  Persistence Report'!$D$27:$D$500,$B509,'7.  Persistence Report'!$J$27:$J$500,"Current year savings",'7.  Persistence Report'!$H$27:$H$500,"2017")</f>
        <v>0</v>
      </c>
      <c r="W509" s="295">
        <f>SUMIFS('7.  Persistence Report'!Z$27:Z$500,'7.  Persistence Report'!$D$27:$D$500,$B509,'7.  Persistence Report'!$J$27:$J$500,"Current year savings",'7.  Persistence Report'!$H$27:$H$500,"2017")</f>
        <v>0</v>
      </c>
      <c r="X509" s="295">
        <f>SUMIFS('7.  Persistence Report'!AA$27:AA$500,'7.  Persistence Report'!$D$27:$D$500,$B509,'7.  Persistence Report'!$J$27:$J$500,"Current year savings",'7.  Persistence Report'!$H$27:$H$500,"2017")</f>
        <v>0</v>
      </c>
      <c r="Y509" s="426"/>
      <c r="Z509" s="410"/>
      <c r="AA509" s="410"/>
      <c r="AB509" s="410"/>
      <c r="AC509" s="410"/>
      <c r="AD509" s="410"/>
      <c r="AE509" s="410"/>
      <c r="AF509" s="415"/>
      <c r="AG509" s="415"/>
      <c r="AH509" s="415"/>
      <c r="AI509" s="415"/>
      <c r="AJ509" s="415"/>
      <c r="AK509" s="415"/>
      <c r="AL509" s="415"/>
      <c r="AM509" s="296">
        <f>SUM(Y509:AL509)</f>
        <v>0</v>
      </c>
    </row>
    <row r="510" spans="1:39" ht="15.5" outlineLevel="1">
      <c r="A510" s="532"/>
      <c r="B510" s="431" t="s">
        <v>308</v>
      </c>
      <c r="C510" s="291" t="s">
        <v>163</v>
      </c>
      <c r="D510" s="295">
        <f>SUMIFS('7.  Persistence Report'!AW$27:AW$500,'7.  Persistence Report'!$D$27:$D$500,$B509,'7.  Persistence Report'!$J$27:$J$500,"Adjustment",'7.  Persistence Report'!$H$27:$H$500,"2017")</f>
        <v>0</v>
      </c>
      <c r="E510" s="295">
        <f>SUMIFS('7.  Persistence Report'!AX$27:AX$500,'7.  Persistence Report'!$D$27:$D$500,$B509,'7.  Persistence Report'!$J$27:$J$500,"Adjustment",'7.  Persistence Report'!$H$27:$H$500,"2017")</f>
        <v>0</v>
      </c>
      <c r="F510" s="295">
        <f>SUMIFS('7.  Persistence Report'!AY$27:AY$500,'7.  Persistence Report'!$D$27:$D$500,$B509,'7.  Persistence Report'!$J$27:$J$500,"Adjustment",'7.  Persistence Report'!$H$27:$H$500,"2017")</f>
        <v>0</v>
      </c>
      <c r="G510" s="295">
        <f>SUMIFS('7.  Persistence Report'!AZ$27:AZ$500,'7.  Persistence Report'!$D$27:$D$500,$B509,'7.  Persistence Report'!$J$27:$J$500,"Adjustment",'7.  Persistence Report'!$H$27:$H$500,"2017")</f>
        <v>0</v>
      </c>
      <c r="H510" s="295">
        <f>SUMIFS('7.  Persistence Report'!BA$27:BA$500,'7.  Persistence Report'!$D$27:$D$500,$B509,'7.  Persistence Report'!$J$27:$J$500,"Adjustment",'7.  Persistence Report'!$H$27:$H$500,"2017")</f>
        <v>0</v>
      </c>
      <c r="I510" s="295">
        <f>SUMIFS('7.  Persistence Report'!BB$27:BB$500,'7.  Persistence Report'!$D$27:$D$500,$B509,'7.  Persistence Report'!$J$27:$J$500,"Adjustment",'7.  Persistence Report'!$H$27:$H$500,"2017")</f>
        <v>0</v>
      </c>
      <c r="J510" s="295">
        <f>SUMIFS('7.  Persistence Report'!BC$27:BC$500,'7.  Persistence Report'!$D$27:$D$500,$B509,'7.  Persistence Report'!$J$27:$J$500,"Adjustment",'7.  Persistence Report'!$H$27:$H$500,"2017")</f>
        <v>0</v>
      </c>
      <c r="K510" s="295">
        <f>SUMIFS('7.  Persistence Report'!BD$27:BD$500,'7.  Persistence Report'!$D$27:$D$500,$B509,'7.  Persistence Report'!$J$27:$J$500,"Adjustment",'7.  Persistence Report'!$H$27:$H$500,"2017")</f>
        <v>0</v>
      </c>
      <c r="L510" s="295">
        <f>SUMIFS('7.  Persistence Report'!BE$27:BE$500,'7.  Persistence Report'!$D$27:$D$500,$B509,'7.  Persistence Report'!$J$27:$J$500,"Adjustment",'7.  Persistence Report'!$H$27:$H$500,"2017")</f>
        <v>0</v>
      </c>
      <c r="M510" s="295">
        <f>SUMIFS('7.  Persistence Report'!BF$27:BF$500,'7.  Persistence Report'!$D$27:$D$500,$B509,'7.  Persistence Report'!$J$27:$J$500,"Adjustment",'7.  Persistence Report'!$H$27:$H$500,"2017")</f>
        <v>0</v>
      </c>
      <c r="N510" s="295">
        <f>N509</f>
        <v>0</v>
      </c>
      <c r="O510" s="295">
        <f>SUMIFS('7.  Persistence Report'!R$27:R$500,'7.  Persistence Report'!$D$27:$D$500,$B509,'7.  Persistence Report'!$J$27:$J$500,"Adjustment",'7.  Persistence Report'!$H$27:$H$500,"2017")</f>
        <v>0</v>
      </c>
      <c r="P510" s="295">
        <f>SUMIFS('7.  Persistence Report'!S$27:S$500,'7.  Persistence Report'!$D$27:$D$500,$B509,'7.  Persistence Report'!$J$27:$J$500,"Adjustment",'7.  Persistence Report'!$H$27:$H$500,"2017")</f>
        <v>0</v>
      </c>
      <c r="Q510" s="295">
        <f>SUMIFS('7.  Persistence Report'!T$27:T$500,'7.  Persistence Report'!$D$27:$D$500,$B509,'7.  Persistence Report'!$J$27:$J$500,"Adjustment",'7.  Persistence Report'!$H$27:$H$500,"2017")</f>
        <v>0</v>
      </c>
      <c r="R510" s="295">
        <f>SUMIFS('7.  Persistence Report'!U$27:U$500,'7.  Persistence Report'!$D$27:$D$500,$B509,'7.  Persistence Report'!$J$27:$J$500,"Adjustment",'7.  Persistence Report'!$H$27:$H$500,"2017")</f>
        <v>0</v>
      </c>
      <c r="S510" s="295">
        <f>SUMIFS('7.  Persistence Report'!V$27:V$500,'7.  Persistence Report'!$D$27:$D$500,$B509,'7.  Persistence Report'!$J$27:$J$500,"Adjustment",'7.  Persistence Report'!$H$27:$H$500,"2017")</f>
        <v>0</v>
      </c>
      <c r="T510" s="295">
        <f>SUMIFS('7.  Persistence Report'!W$27:W$500,'7.  Persistence Report'!$D$27:$D$500,$B509,'7.  Persistence Report'!$J$27:$J$500,"Adjustment",'7.  Persistence Report'!$H$27:$H$500,"2017")</f>
        <v>0</v>
      </c>
      <c r="U510" s="295">
        <f>SUMIFS('7.  Persistence Report'!X$27:X$500,'7.  Persistence Report'!$D$27:$D$500,$B509,'7.  Persistence Report'!$J$27:$J$500,"Adjustment",'7.  Persistence Report'!$H$27:$H$500,"2017")</f>
        <v>0</v>
      </c>
      <c r="V510" s="295">
        <f>SUMIFS('7.  Persistence Report'!Y$27:Y$500,'7.  Persistence Report'!$D$27:$D$500,$B509,'7.  Persistence Report'!$J$27:$J$500,"Adjustment",'7.  Persistence Report'!$H$27:$H$500,"2017")</f>
        <v>0</v>
      </c>
      <c r="W510" s="295">
        <f>SUMIFS('7.  Persistence Report'!Z$27:Z$500,'7.  Persistence Report'!$D$27:$D$500,$B509,'7.  Persistence Report'!$J$27:$J$500,"Adjustment",'7.  Persistence Report'!$H$27:$H$500,"2017")</f>
        <v>0</v>
      </c>
      <c r="X510" s="295">
        <f>SUMIFS('7.  Persistence Report'!AA$27:AA$500,'7.  Persistence Report'!$D$27:$D$500,$B509,'7.  Persistence Report'!$J$27:$J$500,"Adjustment",'7.  Persistence Report'!$H$27:$H$500,"2017")</f>
        <v>0</v>
      </c>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5" outlineLevel="1">
      <c r="A512" s="532">
        <v>34</v>
      </c>
      <c r="B512" s="428" t="s">
        <v>126</v>
      </c>
      <c r="C512" s="291" t="s">
        <v>25</v>
      </c>
      <c r="D512" s="295">
        <f>SUMIFS('7.  Persistence Report'!AW$27:AW$500,'7.  Persistence Report'!$D$27:$D$500,$B512,'7.  Persistence Report'!$J$27:$J$500,"Current year savings",'7.  Persistence Report'!$H$27:$H$500,"2017")</f>
        <v>0</v>
      </c>
      <c r="E512" s="295">
        <f>SUMIFS('7.  Persistence Report'!AX$27:AX$500,'7.  Persistence Report'!$D$27:$D$500,$B512,'7.  Persistence Report'!$J$27:$J$500,"Current year savings",'7.  Persistence Report'!$H$27:$H$500,"2017")</f>
        <v>0</v>
      </c>
      <c r="F512" s="295">
        <f>SUMIFS('7.  Persistence Report'!AY$27:AY$500,'7.  Persistence Report'!$D$27:$D$500,$B512,'7.  Persistence Report'!$J$27:$J$500,"Current year savings",'7.  Persistence Report'!$H$27:$H$500,"2017")</f>
        <v>0</v>
      </c>
      <c r="G512" s="295">
        <f>SUMIFS('7.  Persistence Report'!AZ$27:AZ$500,'7.  Persistence Report'!$D$27:$D$500,$B512,'7.  Persistence Report'!$J$27:$J$500,"Current year savings",'7.  Persistence Report'!$H$27:$H$500,"2017")</f>
        <v>0</v>
      </c>
      <c r="H512" s="295">
        <f>SUMIFS('7.  Persistence Report'!BA$27:BA$500,'7.  Persistence Report'!$D$27:$D$500,$B512,'7.  Persistence Report'!$J$27:$J$500,"Current year savings",'7.  Persistence Report'!$H$27:$H$500,"2017")</f>
        <v>0</v>
      </c>
      <c r="I512" s="295">
        <f>SUMIFS('7.  Persistence Report'!BB$27:BB$500,'7.  Persistence Report'!$D$27:$D$500,$B512,'7.  Persistence Report'!$J$27:$J$500,"Current year savings",'7.  Persistence Report'!$H$27:$H$500,"2017")</f>
        <v>0</v>
      </c>
      <c r="J512" s="295">
        <f>SUMIFS('7.  Persistence Report'!BC$27:BC$500,'7.  Persistence Report'!$D$27:$D$500,$B512,'7.  Persistence Report'!$J$27:$J$500,"Current year savings",'7.  Persistence Report'!$H$27:$H$500,"2017")</f>
        <v>0</v>
      </c>
      <c r="K512" s="295">
        <f>SUMIFS('7.  Persistence Report'!BD$27:BD$500,'7.  Persistence Report'!$D$27:$D$500,$B512,'7.  Persistence Report'!$J$27:$J$500,"Current year savings",'7.  Persistence Report'!$H$27:$H$500,"2017")</f>
        <v>0</v>
      </c>
      <c r="L512" s="295">
        <f>SUMIFS('7.  Persistence Report'!BE$27:BE$500,'7.  Persistence Report'!$D$27:$D$500,$B512,'7.  Persistence Report'!$J$27:$J$500,"Current year savings",'7.  Persistence Report'!$H$27:$H$500,"2017")</f>
        <v>0</v>
      </c>
      <c r="M512" s="295">
        <f>SUMIFS('7.  Persistence Report'!BF$27:BF$500,'7.  Persistence Report'!$D$27:$D$500,$B512,'7.  Persistence Report'!$J$27:$J$500,"Current year savings",'7.  Persistence Report'!$H$27:$H$500,"2017")</f>
        <v>0</v>
      </c>
      <c r="N512" s="295">
        <v>0</v>
      </c>
      <c r="O512" s="295">
        <f>SUMIFS('7.  Persistence Report'!R$27:R$500,'7.  Persistence Report'!$D$27:$D$500,$B512,'7.  Persistence Report'!$J$27:$J$500,"Current year savings",'7.  Persistence Report'!$H$27:$H$500,"2017")</f>
        <v>0</v>
      </c>
      <c r="P512" s="295">
        <f>SUMIFS('7.  Persistence Report'!S$27:S$500,'7.  Persistence Report'!$D$27:$D$500,$B512,'7.  Persistence Report'!$J$27:$J$500,"Current year savings",'7.  Persistence Report'!$H$27:$H$500,"2017")</f>
        <v>0</v>
      </c>
      <c r="Q512" s="295">
        <f>SUMIFS('7.  Persistence Report'!T$27:T$500,'7.  Persistence Report'!$D$27:$D$500,$B512,'7.  Persistence Report'!$J$27:$J$500,"Current year savings",'7.  Persistence Report'!$H$27:$H$500,"2017")</f>
        <v>0</v>
      </c>
      <c r="R512" s="295">
        <f>SUMIFS('7.  Persistence Report'!U$27:U$500,'7.  Persistence Report'!$D$27:$D$500,$B512,'7.  Persistence Report'!$J$27:$J$500,"Current year savings",'7.  Persistence Report'!$H$27:$H$500,"2017")</f>
        <v>0</v>
      </c>
      <c r="S512" s="295">
        <f>SUMIFS('7.  Persistence Report'!V$27:V$500,'7.  Persistence Report'!$D$27:$D$500,$B512,'7.  Persistence Report'!$J$27:$J$500,"Current year savings",'7.  Persistence Report'!$H$27:$H$500,"2017")</f>
        <v>0</v>
      </c>
      <c r="T512" s="295">
        <f>SUMIFS('7.  Persistence Report'!W$27:W$500,'7.  Persistence Report'!$D$27:$D$500,$B512,'7.  Persistence Report'!$J$27:$J$500,"Current year savings",'7.  Persistence Report'!$H$27:$H$500,"2017")</f>
        <v>0</v>
      </c>
      <c r="U512" s="295">
        <f>SUMIFS('7.  Persistence Report'!X$27:X$500,'7.  Persistence Report'!$D$27:$D$500,$B512,'7.  Persistence Report'!$J$27:$J$500,"Current year savings",'7.  Persistence Report'!$H$27:$H$500,"2017")</f>
        <v>0</v>
      </c>
      <c r="V512" s="295">
        <f>SUMIFS('7.  Persistence Report'!Y$27:Y$500,'7.  Persistence Report'!$D$27:$D$500,$B512,'7.  Persistence Report'!$J$27:$J$500,"Current year savings",'7.  Persistence Report'!$H$27:$H$500,"2017")</f>
        <v>0</v>
      </c>
      <c r="W512" s="295">
        <f>SUMIFS('7.  Persistence Report'!Z$27:Z$500,'7.  Persistence Report'!$D$27:$D$500,$B512,'7.  Persistence Report'!$J$27:$J$500,"Current year savings",'7.  Persistence Report'!$H$27:$H$500,"2017")</f>
        <v>0</v>
      </c>
      <c r="X512" s="295">
        <f>SUMIFS('7.  Persistence Report'!AA$27:AA$500,'7.  Persistence Report'!$D$27:$D$500,$B512,'7.  Persistence Report'!$J$27:$J$500,"Current year savings",'7.  Persistence Report'!$H$27:$H$500,"2017")</f>
        <v>0</v>
      </c>
      <c r="Y512" s="426"/>
      <c r="Z512" s="410"/>
      <c r="AA512" s="410"/>
      <c r="AB512" s="410"/>
      <c r="AC512" s="410"/>
      <c r="AD512" s="410"/>
      <c r="AE512" s="410"/>
      <c r="AF512" s="415"/>
      <c r="AG512" s="415"/>
      <c r="AH512" s="415"/>
      <c r="AI512" s="415"/>
      <c r="AJ512" s="415"/>
      <c r="AK512" s="415"/>
      <c r="AL512" s="415"/>
      <c r="AM512" s="296">
        <f>SUM(Y512:AL512)</f>
        <v>0</v>
      </c>
    </row>
    <row r="513" spans="1:39" ht="15.5" outlineLevel="1">
      <c r="A513" s="532"/>
      <c r="B513" s="431" t="s">
        <v>308</v>
      </c>
      <c r="C513" s="291" t="s">
        <v>163</v>
      </c>
      <c r="D513" s="295">
        <f>SUMIFS('7.  Persistence Report'!AW$27:AW$500,'7.  Persistence Report'!$D$27:$D$500,$B512,'7.  Persistence Report'!$J$27:$J$500,"Adjustment",'7.  Persistence Report'!$H$27:$H$500,"2017")</f>
        <v>0</v>
      </c>
      <c r="E513" s="295">
        <f>SUMIFS('7.  Persistence Report'!AX$27:AX$500,'7.  Persistence Report'!$D$27:$D$500,$B512,'7.  Persistence Report'!$J$27:$J$500,"Adjustment",'7.  Persistence Report'!$H$27:$H$500,"2017")</f>
        <v>0</v>
      </c>
      <c r="F513" s="295">
        <f>SUMIFS('7.  Persistence Report'!AY$27:AY$500,'7.  Persistence Report'!$D$27:$D$500,$B512,'7.  Persistence Report'!$J$27:$J$500,"Adjustment",'7.  Persistence Report'!$H$27:$H$500,"2017")</f>
        <v>0</v>
      </c>
      <c r="G513" s="295">
        <f>SUMIFS('7.  Persistence Report'!AZ$27:AZ$500,'7.  Persistence Report'!$D$27:$D$500,$B512,'7.  Persistence Report'!$J$27:$J$500,"Adjustment",'7.  Persistence Report'!$H$27:$H$500,"2017")</f>
        <v>0</v>
      </c>
      <c r="H513" s="295">
        <f>SUMIFS('7.  Persistence Report'!BA$27:BA$500,'7.  Persistence Report'!$D$27:$D$500,$B512,'7.  Persistence Report'!$J$27:$J$500,"Adjustment",'7.  Persistence Report'!$H$27:$H$500,"2017")</f>
        <v>0</v>
      </c>
      <c r="I513" s="295">
        <f>SUMIFS('7.  Persistence Report'!BB$27:BB$500,'7.  Persistence Report'!$D$27:$D$500,$B512,'7.  Persistence Report'!$J$27:$J$500,"Adjustment",'7.  Persistence Report'!$H$27:$H$500,"2017")</f>
        <v>0</v>
      </c>
      <c r="J513" s="295">
        <f>SUMIFS('7.  Persistence Report'!BC$27:BC$500,'7.  Persistence Report'!$D$27:$D$500,$B512,'7.  Persistence Report'!$J$27:$J$500,"Adjustment",'7.  Persistence Report'!$H$27:$H$500,"2017")</f>
        <v>0</v>
      </c>
      <c r="K513" s="295">
        <f>SUMIFS('7.  Persistence Report'!BD$27:BD$500,'7.  Persistence Report'!$D$27:$D$500,$B512,'7.  Persistence Report'!$J$27:$J$500,"Adjustment",'7.  Persistence Report'!$H$27:$H$500,"2017")</f>
        <v>0</v>
      </c>
      <c r="L513" s="295">
        <f>SUMIFS('7.  Persistence Report'!BE$27:BE$500,'7.  Persistence Report'!$D$27:$D$500,$B512,'7.  Persistence Report'!$J$27:$J$500,"Adjustment",'7.  Persistence Report'!$H$27:$H$500,"2017")</f>
        <v>0</v>
      </c>
      <c r="M513" s="295">
        <f>SUMIFS('7.  Persistence Report'!BF$27:BF$500,'7.  Persistence Report'!$D$27:$D$500,$B512,'7.  Persistence Report'!$J$27:$J$500,"Adjustment",'7.  Persistence Report'!$H$27:$H$500,"2017")</f>
        <v>0</v>
      </c>
      <c r="N513" s="295">
        <f>N512</f>
        <v>0</v>
      </c>
      <c r="O513" s="295">
        <f>SUMIFS('7.  Persistence Report'!R$27:R$500,'7.  Persistence Report'!$D$27:$D$500,$B512,'7.  Persistence Report'!$J$27:$J$500,"Adjustment",'7.  Persistence Report'!$H$27:$H$500,"2017")</f>
        <v>0</v>
      </c>
      <c r="P513" s="295">
        <f>SUMIFS('7.  Persistence Report'!S$27:S$500,'7.  Persistence Report'!$D$27:$D$500,$B512,'7.  Persistence Report'!$J$27:$J$500,"Adjustment",'7.  Persistence Report'!$H$27:$H$500,"2017")</f>
        <v>0</v>
      </c>
      <c r="Q513" s="295">
        <f>SUMIFS('7.  Persistence Report'!T$27:T$500,'7.  Persistence Report'!$D$27:$D$500,$B512,'7.  Persistence Report'!$J$27:$J$500,"Adjustment",'7.  Persistence Report'!$H$27:$H$500,"2017")</f>
        <v>0</v>
      </c>
      <c r="R513" s="295">
        <f>SUMIFS('7.  Persistence Report'!U$27:U$500,'7.  Persistence Report'!$D$27:$D$500,$B512,'7.  Persistence Report'!$J$27:$J$500,"Adjustment",'7.  Persistence Report'!$H$27:$H$500,"2017")</f>
        <v>0</v>
      </c>
      <c r="S513" s="295">
        <f>SUMIFS('7.  Persistence Report'!V$27:V$500,'7.  Persistence Report'!$D$27:$D$500,$B512,'7.  Persistence Report'!$J$27:$J$500,"Adjustment",'7.  Persistence Report'!$H$27:$H$500,"2017")</f>
        <v>0</v>
      </c>
      <c r="T513" s="295">
        <f>SUMIFS('7.  Persistence Report'!W$27:W$500,'7.  Persistence Report'!$D$27:$D$500,$B512,'7.  Persistence Report'!$J$27:$J$500,"Adjustment",'7.  Persistence Report'!$H$27:$H$500,"2017")</f>
        <v>0</v>
      </c>
      <c r="U513" s="295">
        <f>SUMIFS('7.  Persistence Report'!X$27:X$500,'7.  Persistence Report'!$D$27:$D$500,$B512,'7.  Persistence Report'!$J$27:$J$500,"Adjustment",'7.  Persistence Report'!$H$27:$H$500,"2017")</f>
        <v>0</v>
      </c>
      <c r="V513" s="295">
        <f>SUMIFS('7.  Persistence Report'!Y$27:Y$500,'7.  Persistence Report'!$D$27:$D$500,$B512,'7.  Persistence Report'!$J$27:$J$500,"Adjustment",'7.  Persistence Report'!$H$27:$H$500,"2017")</f>
        <v>0</v>
      </c>
      <c r="W513" s="295">
        <f>SUMIFS('7.  Persistence Report'!Z$27:Z$500,'7.  Persistence Report'!$D$27:$D$500,$B512,'7.  Persistence Report'!$J$27:$J$500,"Adjustment",'7.  Persistence Report'!$H$27:$H$500,"2017")</f>
        <v>0</v>
      </c>
      <c r="X513" s="295">
        <f>SUMIFS('7.  Persistence Report'!AA$27:AA$500,'7.  Persistence Report'!$D$27:$D$500,$B512,'7.  Persistence Report'!$J$27:$J$500,"Adjustment",'7.  Persistence Report'!$H$27:$H$500,"2017")</f>
        <v>0</v>
      </c>
      <c r="Y513" s="411">
        <f>Y512</f>
        <v>0</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5" outlineLevel="1">
      <c r="A515" s="532">
        <v>35</v>
      </c>
      <c r="B515" s="428" t="s">
        <v>127</v>
      </c>
      <c r="C515" s="291" t="s">
        <v>25</v>
      </c>
      <c r="D515" s="295">
        <f>SUMIFS('7.  Persistence Report'!AW$27:AW$500,'7.  Persistence Report'!$D$27:$D$500,$B515,'7.  Persistence Report'!$J$27:$J$500,"Current year savings",'7.  Persistence Report'!$H$27:$H$500,"2017")</f>
        <v>1240558</v>
      </c>
      <c r="E515" s="295">
        <f>SUMIFS('7.  Persistence Report'!AX$27:AX$500,'7.  Persistence Report'!$D$27:$D$500,$B515,'7.  Persistence Report'!$J$27:$J$500,"Current year savings",'7.  Persistence Report'!$H$27:$H$500,"2017")</f>
        <v>1240558</v>
      </c>
      <c r="F515" s="295">
        <f>SUMIFS('7.  Persistence Report'!AY$27:AY$500,'7.  Persistence Report'!$D$27:$D$500,$B515,'7.  Persistence Report'!$J$27:$J$500,"Current year savings",'7.  Persistence Report'!$H$27:$H$500,"2017")</f>
        <v>1240558</v>
      </c>
      <c r="G515" s="295">
        <f>SUMIFS('7.  Persistence Report'!AZ$27:AZ$500,'7.  Persistence Report'!$D$27:$D$500,$B515,'7.  Persistence Report'!$J$27:$J$500,"Current year savings",'7.  Persistence Report'!$H$27:$H$500,"2017")</f>
        <v>1240558</v>
      </c>
      <c r="H515" s="295">
        <f>SUMIFS('7.  Persistence Report'!BA$27:BA$500,'7.  Persistence Report'!$D$27:$D$500,$B515,'7.  Persistence Report'!$J$27:$J$500,"Current year savings",'7.  Persistence Report'!$H$27:$H$500,"2017")</f>
        <v>0</v>
      </c>
      <c r="I515" s="295">
        <f>SUMIFS('7.  Persistence Report'!BB$27:BB$500,'7.  Persistence Report'!$D$27:$D$500,$B515,'7.  Persistence Report'!$J$27:$J$500,"Current year savings",'7.  Persistence Report'!$H$27:$H$500,"2017")</f>
        <v>0</v>
      </c>
      <c r="J515" s="295">
        <f>SUMIFS('7.  Persistence Report'!BC$27:BC$500,'7.  Persistence Report'!$D$27:$D$500,$B515,'7.  Persistence Report'!$J$27:$J$500,"Current year savings",'7.  Persistence Report'!$H$27:$H$500,"2017")</f>
        <v>0</v>
      </c>
      <c r="K515" s="295">
        <f>SUMIFS('7.  Persistence Report'!BD$27:BD$500,'7.  Persistence Report'!$D$27:$D$500,$B515,'7.  Persistence Report'!$J$27:$J$500,"Current year savings",'7.  Persistence Report'!$H$27:$H$500,"2017")</f>
        <v>0</v>
      </c>
      <c r="L515" s="295">
        <f>SUMIFS('7.  Persistence Report'!BE$27:BE$500,'7.  Persistence Report'!$D$27:$D$500,$B515,'7.  Persistence Report'!$J$27:$J$500,"Current year savings",'7.  Persistence Report'!$H$27:$H$500,"2017")</f>
        <v>0</v>
      </c>
      <c r="M515" s="295">
        <f>SUMIFS('7.  Persistence Report'!BF$27:BF$500,'7.  Persistence Report'!$D$27:$D$500,$B515,'7.  Persistence Report'!$J$27:$J$500,"Current year savings",'7.  Persistence Report'!$H$27:$H$500,"2017")</f>
        <v>0</v>
      </c>
      <c r="N515" s="295">
        <v>0</v>
      </c>
      <c r="O515" s="295">
        <f>SUMIFS('7.  Persistence Report'!R$27:R$500,'7.  Persistence Report'!$D$27:$D$500,$B515,'7.  Persistence Report'!$J$27:$J$500,"Current year savings",'7.  Persistence Report'!$H$27:$H$500,"2017")</f>
        <v>840</v>
      </c>
      <c r="P515" s="295">
        <f>SUMIFS('7.  Persistence Report'!S$27:S$500,'7.  Persistence Report'!$D$27:$D$500,$B515,'7.  Persistence Report'!$J$27:$J$500,"Current year savings",'7.  Persistence Report'!$H$27:$H$500,"2017")</f>
        <v>840</v>
      </c>
      <c r="Q515" s="295">
        <f>SUMIFS('7.  Persistence Report'!T$27:T$500,'7.  Persistence Report'!$D$27:$D$500,$B515,'7.  Persistence Report'!$J$27:$J$500,"Current year savings",'7.  Persistence Report'!$H$27:$H$500,"2017")</f>
        <v>840</v>
      </c>
      <c r="R515" s="295">
        <f>SUMIFS('7.  Persistence Report'!U$27:U$500,'7.  Persistence Report'!$D$27:$D$500,$B515,'7.  Persistence Report'!$J$27:$J$500,"Current year savings",'7.  Persistence Report'!$H$27:$H$500,"2017")</f>
        <v>840</v>
      </c>
      <c r="S515" s="295">
        <f>SUMIFS('7.  Persistence Report'!V$27:V$500,'7.  Persistence Report'!$D$27:$D$500,$B515,'7.  Persistence Report'!$J$27:$J$500,"Current year savings",'7.  Persistence Report'!$H$27:$H$500,"2017")</f>
        <v>0</v>
      </c>
      <c r="T515" s="295">
        <f>SUMIFS('7.  Persistence Report'!W$27:W$500,'7.  Persistence Report'!$D$27:$D$500,$B515,'7.  Persistence Report'!$J$27:$J$500,"Current year savings",'7.  Persistence Report'!$H$27:$H$500,"2017")</f>
        <v>0</v>
      </c>
      <c r="U515" s="295">
        <f>SUMIFS('7.  Persistence Report'!X$27:X$500,'7.  Persistence Report'!$D$27:$D$500,$B515,'7.  Persistence Report'!$J$27:$J$500,"Current year savings",'7.  Persistence Report'!$H$27:$H$500,"2017")</f>
        <v>0</v>
      </c>
      <c r="V515" s="295">
        <f>SUMIFS('7.  Persistence Report'!Y$27:Y$500,'7.  Persistence Report'!$D$27:$D$500,$B515,'7.  Persistence Report'!$J$27:$J$500,"Current year savings",'7.  Persistence Report'!$H$27:$H$500,"2017")</f>
        <v>0</v>
      </c>
      <c r="W515" s="295">
        <f>SUMIFS('7.  Persistence Report'!Z$27:Z$500,'7.  Persistence Report'!$D$27:$D$500,$B515,'7.  Persistence Report'!$J$27:$J$500,"Current year savings",'7.  Persistence Report'!$H$27:$H$500,"2017")</f>
        <v>0</v>
      </c>
      <c r="X515" s="295">
        <f>SUMIFS('7.  Persistence Report'!AA$27:AA$500,'7.  Persistence Report'!$D$27:$D$500,$B515,'7.  Persistence Report'!$J$27:$J$500,"Current year savings",'7.  Persistence Report'!$H$27:$H$500,"2017")</f>
        <v>0</v>
      </c>
      <c r="Y515" s="426"/>
      <c r="Z515" s="410"/>
      <c r="AA515" s="410">
        <v>1</v>
      </c>
      <c r="AB515" s="410"/>
      <c r="AC515" s="410"/>
      <c r="AD515" s="410"/>
      <c r="AE515" s="410"/>
      <c r="AF515" s="415"/>
      <c r="AG515" s="415"/>
      <c r="AH515" s="415"/>
      <c r="AI515" s="415"/>
      <c r="AJ515" s="415"/>
      <c r="AK515" s="415"/>
      <c r="AL515" s="415"/>
      <c r="AM515" s="296">
        <f>SUM(Y515:AL515)</f>
        <v>1</v>
      </c>
    </row>
    <row r="516" spans="1:39" ht="15.5" outlineLevel="1">
      <c r="A516" s="532"/>
      <c r="B516" s="431" t="s">
        <v>308</v>
      </c>
      <c r="C516" s="291" t="s">
        <v>163</v>
      </c>
      <c r="D516" s="295">
        <f>SUMIFS('7.  Persistence Report'!AW$27:AW$500,'7.  Persistence Report'!$D$27:$D$500,$B515,'7.  Persistence Report'!$J$27:$J$500,"Adjustment",'7.  Persistence Report'!$H$27:$H$500,"2017")</f>
        <v>0</v>
      </c>
      <c r="E516" s="295">
        <f>SUMIFS('7.  Persistence Report'!AX$27:AX$500,'7.  Persistence Report'!$D$27:$D$500,$B515,'7.  Persistence Report'!$J$27:$J$500,"Adjustment",'7.  Persistence Report'!$H$27:$H$500,"2017")</f>
        <v>0</v>
      </c>
      <c r="F516" s="295">
        <f>SUMIFS('7.  Persistence Report'!AY$27:AY$500,'7.  Persistence Report'!$D$27:$D$500,$B515,'7.  Persistence Report'!$J$27:$J$500,"Adjustment",'7.  Persistence Report'!$H$27:$H$500,"2017")</f>
        <v>0</v>
      </c>
      <c r="G516" s="295">
        <f>SUMIFS('7.  Persistence Report'!AZ$27:AZ$500,'7.  Persistence Report'!$D$27:$D$500,$B515,'7.  Persistence Report'!$J$27:$J$500,"Adjustment",'7.  Persistence Report'!$H$27:$H$500,"2017")</f>
        <v>0</v>
      </c>
      <c r="H516" s="295">
        <f>SUMIFS('7.  Persistence Report'!BA$27:BA$500,'7.  Persistence Report'!$D$27:$D$500,$B515,'7.  Persistence Report'!$J$27:$J$500,"Adjustment",'7.  Persistence Report'!$H$27:$H$500,"2017")</f>
        <v>0</v>
      </c>
      <c r="I516" s="295">
        <f>SUMIFS('7.  Persistence Report'!BB$27:BB$500,'7.  Persistence Report'!$D$27:$D$500,$B515,'7.  Persistence Report'!$J$27:$J$500,"Adjustment",'7.  Persistence Report'!$H$27:$H$500,"2017")</f>
        <v>0</v>
      </c>
      <c r="J516" s="295">
        <f>SUMIFS('7.  Persistence Report'!BC$27:BC$500,'7.  Persistence Report'!$D$27:$D$500,$B515,'7.  Persistence Report'!$J$27:$J$500,"Adjustment",'7.  Persistence Report'!$H$27:$H$500,"2017")</f>
        <v>0</v>
      </c>
      <c r="K516" s="295">
        <f>SUMIFS('7.  Persistence Report'!BD$27:BD$500,'7.  Persistence Report'!$D$27:$D$500,$B515,'7.  Persistence Report'!$J$27:$J$500,"Adjustment",'7.  Persistence Report'!$H$27:$H$500,"2017")</f>
        <v>0</v>
      </c>
      <c r="L516" s="295">
        <f>SUMIFS('7.  Persistence Report'!BE$27:BE$500,'7.  Persistence Report'!$D$27:$D$500,$B515,'7.  Persistence Report'!$J$27:$J$500,"Adjustment",'7.  Persistence Report'!$H$27:$H$500,"2017")</f>
        <v>0</v>
      </c>
      <c r="M516" s="295">
        <f>SUMIFS('7.  Persistence Report'!BF$27:BF$500,'7.  Persistence Report'!$D$27:$D$500,$B515,'7.  Persistence Report'!$J$27:$J$500,"Adjustment",'7.  Persistence Report'!$H$27:$H$500,"2017")</f>
        <v>0</v>
      </c>
      <c r="N516" s="295">
        <f>N515</f>
        <v>0</v>
      </c>
      <c r="O516" s="295">
        <f>SUMIFS('7.  Persistence Report'!R$27:R$500,'7.  Persistence Report'!$D$27:$D$500,$B515,'7.  Persistence Report'!$J$27:$J$500,"Adjustment",'7.  Persistence Report'!$H$27:$H$500,"2017")</f>
        <v>0</v>
      </c>
      <c r="P516" s="295">
        <f>SUMIFS('7.  Persistence Report'!S$27:S$500,'7.  Persistence Report'!$D$27:$D$500,$B515,'7.  Persistence Report'!$J$27:$J$500,"Adjustment",'7.  Persistence Report'!$H$27:$H$500,"2017")</f>
        <v>0</v>
      </c>
      <c r="Q516" s="295">
        <f>SUMIFS('7.  Persistence Report'!T$27:T$500,'7.  Persistence Report'!$D$27:$D$500,$B515,'7.  Persistence Report'!$J$27:$J$500,"Adjustment",'7.  Persistence Report'!$H$27:$H$500,"2017")</f>
        <v>0</v>
      </c>
      <c r="R516" s="295">
        <f>SUMIFS('7.  Persistence Report'!U$27:U$500,'7.  Persistence Report'!$D$27:$D$500,$B515,'7.  Persistence Report'!$J$27:$J$500,"Adjustment",'7.  Persistence Report'!$H$27:$H$500,"2017")</f>
        <v>0</v>
      </c>
      <c r="S516" s="295">
        <f>SUMIFS('7.  Persistence Report'!V$27:V$500,'7.  Persistence Report'!$D$27:$D$500,$B515,'7.  Persistence Report'!$J$27:$J$500,"Adjustment",'7.  Persistence Report'!$H$27:$H$500,"2017")</f>
        <v>0</v>
      </c>
      <c r="T516" s="295">
        <f>SUMIFS('7.  Persistence Report'!W$27:W$500,'7.  Persistence Report'!$D$27:$D$500,$B515,'7.  Persistence Report'!$J$27:$J$500,"Adjustment",'7.  Persistence Report'!$H$27:$H$500,"2017")</f>
        <v>0</v>
      </c>
      <c r="U516" s="295">
        <f>SUMIFS('7.  Persistence Report'!X$27:X$500,'7.  Persistence Report'!$D$27:$D$500,$B515,'7.  Persistence Report'!$J$27:$J$500,"Adjustment",'7.  Persistence Report'!$H$27:$H$500,"2017")</f>
        <v>0</v>
      </c>
      <c r="V516" s="295">
        <f>SUMIFS('7.  Persistence Report'!Y$27:Y$500,'7.  Persistence Report'!$D$27:$D$500,$B515,'7.  Persistence Report'!$J$27:$J$500,"Adjustment",'7.  Persistence Report'!$H$27:$H$500,"2017")</f>
        <v>0</v>
      </c>
      <c r="W516" s="295">
        <f>SUMIFS('7.  Persistence Report'!Z$27:Z$500,'7.  Persistence Report'!$D$27:$D$500,$B515,'7.  Persistence Report'!$J$27:$J$500,"Adjustment",'7.  Persistence Report'!$H$27:$H$500,"2017")</f>
        <v>0</v>
      </c>
      <c r="X516" s="295">
        <f>SUMIFS('7.  Persistence Report'!AA$27:AA$500,'7.  Persistence Report'!$D$27:$D$500,$B515,'7.  Persistence Report'!$J$27:$J$500,"Adjustment",'7.  Persistence Report'!$H$27:$H$500,"2017")</f>
        <v>0</v>
      </c>
      <c r="Y516" s="411">
        <f>Y515</f>
        <v>0</v>
      </c>
      <c r="Z516" s="411">
        <f t="shared" ref="Z516" si="1504">Z515</f>
        <v>0</v>
      </c>
      <c r="AA516" s="411">
        <f t="shared" ref="AA516" si="1505">AA515</f>
        <v>1</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5"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6.5"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5"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1"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5"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5"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1"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5"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1"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5"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6.5" outlineLevel="1">
      <c r="A534" s="532">
        <v>41</v>
      </c>
      <c r="B534" s="428" t="s">
        <v>133</v>
      </c>
      <c r="C534" s="291" t="s">
        <v>25</v>
      </c>
      <c r="D534" s="295">
        <f>SUMIFS('7.  Persistence Report'!AW$27:AW$500,'7.  Persistence Report'!$D$27:$D$500,$B534,'7.  Persistence Report'!$J$27:$J$500,"Current year savings",'7.  Persistence Report'!$H$27:$H$500,"2017")</f>
        <v>0</v>
      </c>
      <c r="E534" s="295">
        <f>SUMIFS('7.  Persistence Report'!AX$27:AX$500,'7.  Persistence Report'!$D$27:$D$500,$B534,'7.  Persistence Report'!$J$27:$J$500,"Current year savings",'7.  Persistence Report'!$H$27:$H$500,"2017")</f>
        <v>0</v>
      </c>
      <c r="F534" s="295">
        <f>SUMIFS('7.  Persistence Report'!AY$27:AY$500,'7.  Persistence Report'!$D$27:$D$500,$B534,'7.  Persistence Report'!$J$27:$J$500,"Current year savings",'7.  Persistence Report'!$H$27:$H$500,"2017")</f>
        <v>0</v>
      </c>
      <c r="G534" s="295">
        <f>SUMIFS('7.  Persistence Report'!AZ$27:AZ$500,'7.  Persistence Report'!$D$27:$D$500,$B534,'7.  Persistence Report'!$J$27:$J$500,"Current year savings",'7.  Persistence Report'!$H$27:$H$500,"2017")</f>
        <v>0</v>
      </c>
      <c r="H534" s="295">
        <f>SUMIFS('7.  Persistence Report'!BA$27:BA$500,'7.  Persistence Report'!$D$27:$D$500,$B534,'7.  Persistence Report'!$J$27:$J$500,"Current year savings",'7.  Persistence Report'!$H$27:$H$500,"2017")</f>
        <v>0</v>
      </c>
      <c r="I534" s="295">
        <f>SUMIFS('7.  Persistence Report'!BB$27:BB$500,'7.  Persistence Report'!$D$27:$D$500,$B534,'7.  Persistence Report'!$J$27:$J$500,"Current year savings",'7.  Persistence Report'!$H$27:$H$500,"2017")</f>
        <v>0</v>
      </c>
      <c r="J534" s="295">
        <f>SUMIFS('7.  Persistence Report'!BC$27:BC$500,'7.  Persistence Report'!$D$27:$D$500,$B534,'7.  Persistence Report'!$J$27:$J$500,"Current year savings",'7.  Persistence Report'!$H$27:$H$500,"2017")</f>
        <v>0</v>
      </c>
      <c r="K534" s="295">
        <f>SUMIFS('7.  Persistence Report'!BD$27:BD$500,'7.  Persistence Report'!$D$27:$D$500,$B534,'7.  Persistence Report'!$J$27:$J$500,"Current year savings",'7.  Persistence Report'!$H$27:$H$500,"2017")</f>
        <v>0</v>
      </c>
      <c r="L534" s="295">
        <f>SUMIFS('7.  Persistence Report'!BE$27:BE$500,'7.  Persistence Report'!$D$27:$D$500,$B534,'7.  Persistence Report'!$J$27:$J$500,"Current year savings",'7.  Persistence Report'!$H$27:$H$500,"2017")</f>
        <v>0</v>
      </c>
      <c r="M534" s="295">
        <f>SUMIFS('7.  Persistence Report'!BF$27:BF$500,'7.  Persistence Report'!$D$27:$D$500,$B534,'7.  Persistence Report'!$J$27:$J$500,"Current year savings",'7.  Persistence Report'!$H$27:$H$500,"2017")</f>
        <v>0</v>
      </c>
      <c r="N534" s="295">
        <v>12</v>
      </c>
      <c r="O534" s="295">
        <f>SUMIFS('7.  Persistence Report'!R$27:R$500,'7.  Persistence Report'!$D$27:$D$500,$B534,'7.  Persistence Report'!$J$27:$J$500,"Current year savings",'7.  Persistence Report'!$H$27:$H$500,"2017")</f>
        <v>0</v>
      </c>
      <c r="P534" s="295">
        <f>SUMIFS('7.  Persistence Report'!S$27:S$500,'7.  Persistence Report'!$D$27:$D$500,$B534,'7.  Persistence Report'!$J$27:$J$500,"Current year savings",'7.  Persistence Report'!$H$27:$H$500,"2017")</f>
        <v>0</v>
      </c>
      <c r="Q534" s="295">
        <f>SUMIFS('7.  Persistence Report'!T$27:T$500,'7.  Persistence Report'!$D$27:$D$500,$B534,'7.  Persistence Report'!$J$27:$J$500,"Current year savings",'7.  Persistence Report'!$H$27:$H$500,"2017")</f>
        <v>0</v>
      </c>
      <c r="R534" s="295">
        <f>SUMIFS('7.  Persistence Report'!U$27:U$500,'7.  Persistence Report'!$D$27:$D$500,$B534,'7.  Persistence Report'!$J$27:$J$500,"Current year savings",'7.  Persistence Report'!$H$27:$H$500,"2017")</f>
        <v>0</v>
      </c>
      <c r="S534" s="295">
        <f>SUMIFS('7.  Persistence Report'!V$27:V$500,'7.  Persistence Report'!$D$27:$D$500,$B534,'7.  Persistence Report'!$J$27:$J$500,"Current year savings",'7.  Persistence Report'!$H$27:$H$500,"2017")</f>
        <v>0</v>
      </c>
      <c r="T534" s="295">
        <f>SUMIFS('7.  Persistence Report'!W$27:W$500,'7.  Persistence Report'!$D$27:$D$500,$B534,'7.  Persistence Report'!$J$27:$J$500,"Current year savings",'7.  Persistence Report'!$H$27:$H$500,"2017")</f>
        <v>0</v>
      </c>
      <c r="U534" s="295">
        <f>SUMIFS('7.  Persistence Report'!X$27:X$500,'7.  Persistence Report'!$D$27:$D$500,$B534,'7.  Persistence Report'!$J$27:$J$500,"Current year savings",'7.  Persistence Report'!$H$27:$H$500,"2017")</f>
        <v>0</v>
      </c>
      <c r="V534" s="295">
        <f>SUMIFS('7.  Persistence Report'!Y$27:Y$500,'7.  Persistence Report'!$D$27:$D$500,$B534,'7.  Persistence Report'!$J$27:$J$500,"Current year savings",'7.  Persistence Report'!$H$27:$H$500,"2017")</f>
        <v>0</v>
      </c>
      <c r="W534" s="295">
        <f>SUMIFS('7.  Persistence Report'!Z$27:Z$500,'7.  Persistence Report'!$D$27:$D$500,$B534,'7.  Persistence Report'!$J$27:$J$500,"Current year savings",'7.  Persistence Report'!$H$27:$H$500,"2017")</f>
        <v>0</v>
      </c>
      <c r="X534" s="295">
        <f>SUMIFS('7.  Persistence Report'!AA$27:AA$500,'7.  Persistence Report'!$D$27:$D$500,$B534,'7.  Persistence Report'!$J$27:$J$500,"Current year savings",'7.  Persistence Report'!$H$27:$H$500,"2017")</f>
        <v>0</v>
      </c>
      <c r="Y534" s="426"/>
      <c r="Z534" s="410"/>
      <c r="AA534" s="410"/>
      <c r="AB534" s="410"/>
      <c r="AC534" s="410"/>
      <c r="AD534" s="410"/>
      <c r="AE534" s="410"/>
      <c r="AF534" s="415"/>
      <c r="AG534" s="415"/>
      <c r="AH534" s="415"/>
      <c r="AI534" s="415"/>
      <c r="AJ534" s="415"/>
      <c r="AK534" s="415"/>
      <c r="AL534" s="415"/>
      <c r="AM534" s="296">
        <f>SUM(Y534:AL534)</f>
        <v>0</v>
      </c>
    </row>
    <row r="535" spans="1:39" ht="15.5" outlineLevel="1">
      <c r="A535" s="532"/>
      <c r="B535" s="431" t="s">
        <v>308</v>
      </c>
      <c r="C535" s="291" t="s">
        <v>163</v>
      </c>
      <c r="D535" s="295">
        <f>SUMIFS('7.  Persistence Report'!AW$27:AW$500,'7.  Persistence Report'!$D$27:$D$500,$B534,'7.  Persistence Report'!$J$27:$J$500,"Adjustment",'7.  Persistence Report'!$H$27:$H$500,"2017")</f>
        <v>0</v>
      </c>
      <c r="E535" s="295">
        <f>SUMIFS('7.  Persistence Report'!AX$27:AX$500,'7.  Persistence Report'!$D$27:$D$500,$B534,'7.  Persistence Report'!$J$27:$J$500,"Adjustment",'7.  Persistence Report'!$H$27:$H$500,"2017")</f>
        <v>0</v>
      </c>
      <c r="F535" s="295">
        <f>SUMIFS('7.  Persistence Report'!AY$27:AY$500,'7.  Persistence Report'!$D$27:$D$500,$B534,'7.  Persistence Report'!$J$27:$J$500,"Adjustment",'7.  Persistence Report'!$H$27:$H$500,"2017")</f>
        <v>0</v>
      </c>
      <c r="G535" s="295">
        <f>SUMIFS('7.  Persistence Report'!AZ$27:AZ$500,'7.  Persistence Report'!$D$27:$D$500,$B534,'7.  Persistence Report'!$J$27:$J$500,"Adjustment",'7.  Persistence Report'!$H$27:$H$500,"2017")</f>
        <v>0</v>
      </c>
      <c r="H535" s="295">
        <f>SUMIFS('7.  Persistence Report'!BA$27:BA$500,'7.  Persistence Report'!$D$27:$D$500,$B534,'7.  Persistence Report'!$J$27:$J$500,"Adjustment",'7.  Persistence Report'!$H$27:$H$500,"2017")</f>
        <v>0</v>
      </c>
      <c r="I535" s="295">
        <f>SUMIFS('7.  Persistence Report'!BB$27:BB$500,'7.  Persistence Report'!$D$27:$D$500,$B534,'7.  Persistence Report'!$J$27:$J$500,"Adjustment",'7.  Persistence Report'!$H$27:$H$500,"2017")</f>
        <v>0</v>
      </c>
      <c r="J535" s="295">
        <f>SUMIFS('7.  Persistence Report'!BC$27:BC$500,'7.  Persistence Report'!$D$27:$D$500,$B534,'7.  Persistence Report'!$J$27:$J$500,"Adjustment",'7.  Persistence Report'!$H$27:$H$500,"2017")</f>
        <v>0</v>
      </c>
      <c r="K535" s="295">
        <f>SUMIFS('7.  Persistence Report'!BD$27:BD$500,'7.  Persistence Report'!$D$27:$D$500,$B534,'7.  Persistence Report'!$J$27:$J$500,"Adjustment",'7.  Persistence Report'!$H$27:$H$500,"2017")</f>
        <v>0</v>
      </c>
      <c r="L535" s="295">
        <f>SUMIFS('7.  Persistence Report'!BE$27:BE$500,'7.  Persistence Report'!$D$27:$D$500,$B534,'7.  Persistence Report'!$J$27:$J$500,"Adjustment",'7.  Persistence Report'!$H$27:$H$500,"2017")</f>
        <v>0</v>
      </c>
      <c r="M535" s="295">
        <f>SUMIFS('7.  Persistence Report'!BF$27:BF$500,'7.  Persistence Report'!$D$27:$D$500,$B534,'7.  Persistence Report'!$J$27:$J$500,"Adjustment",'7.  Persistence Report'!$H$27:$H$500,"2017")</f>
        <v>0</v>
      </c>
      <c r="N535" s="295">
        <f>N534</f>
        <v>12</v>
      </c>
      <c r="O535" s="295">
        <f>SUMIFS('7.  Persistence Report'!R$27:R$500,'7.  Persistence Report'!$D$27:$D$500,$B534,'7.  Persistence Report'!$J$27:$J$500,"Adjustment",'7.  Persistence Report'!$H$27:$H$500,"2017")</f>
        <v>0</v>
      </c>
      <c r="P535" s="295">
        <f>SUMIFS('7.  Persistence Report'!S$27:S$500,'7.  Persistence Report'!$D$27:$D$500,$B534,'7.  Persistence Report'!$J$27:$J$500,"Adjustment",'7.  Persistence Report'!$H$27:$H$500,"2017")</f>
        <v>0</v>
      </c>
      <c r="Q535" s="295">
        <f>SUMIFS('7.  Persistence Report'!T$27:T$500,'7.  Persistence Report'!$D$27:$D$500,$B534,'7.  Persistence Report'!$J$27:$J$500,"Adjustment",'7.  Persistence Report'!$H$27:$H$500,"2017")</f>
        <v>0</v>
      </c>
      <c r="R535" s="295">
        <f>SUMIFS('7.  Persistence Report'!U$27:U$500,'7.  Persistence Report'!$D$27:$D$500,$B534,'7.  Persistence Report'!$J$27:$J$500,"Adjustment",'7.  Persistence Report'!$H$27:$H$500,"2017")</f>
        <v>0</v>
      </c>
      <c r="S535" s="295">
        <f>SUMIFS('7.  Persistence Report'!V$27:V$500,'7.  Persistence Report'!$D$27:$D$500,$B534,'7.  Persistence Report'!$J$27:$J$500,"Adjustment",'7.  Persistence Report'!$H$27:$H$500,"2017")</f>
        <v>0</v>
      </c>
      <c r="T535" s="295">
        <f>SUMIFS('7.  Persistence Report'!W$27:W$500,'7.  Persistence Report'!$D$27:$D$500,$B534,'7.  Persistence Report'!$J$27:$J$500,"Adjustment",'7.  Persistence Report'!$H$27:$H$500,"2017")</f>
        <v>0</v>
      </c>
      <c r="U535" s="295">
        <f>SUMIFS('7.  Persistence Report'!X$27:X$500,'7.  Persistence Report'!$D$27:$D$500,$B534,'7.  Persistence Report'!$J$27:$J$500,"Adjustment",'7.  Persistence Report'!$H$27:$H$500,"2017")</f>
        <v>0</v>
      </c>
      <c r="V535" s="295">
        <f>SUMIFS('7.  Persistence Report'!Y$27:Y$500,'7.  Persistence Report'!$D$27:$D$500,$B534,'7.  Persistence Report'!$J$27:$J$500,"Adjustment",'7.  Persistence Report'!$H$27:$H$500,"2017")</f>
        <v>0</v>
      </c>
      <c r="W535" s="295">
        <f>SUMIFS('7.  Persistence Report'!Z$27:Z$500,'7.  Persistence Report'!$D$27:$D$500,$B534,'7.  Persistence Report'!$J$27:$J$500,"Adjustment",'7.  Persistence Report'!$H$27:$H$500,"2017")</f>
        <v>0</v>
      </c>
      <c r="X535" s="295">
        <f>SUMIFS('7.  Persistence Report'!AA$27:AA$500,'7.  Persistence Report'!$D$27:$D$500,$B534,'7.  Persistence Report'!$J$27:$J$500,"Adjustment",'7.  Persistence Report'!$H$27:$H$500,"2017")</f>
        <v>0</v>
      </c>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1" outlineLevel="1">
      <c r="A537" s="532">
        <v>42</v>
      </c>
      <c r="B537" s="428" t="s">
        <v>134</v>
      </c>
      <c r="C537" s="291" t="s">
        <v>25</v>
      </c>
      <c r="D537" s="295">
        <f>SUMIFS('7.  Persistence Report'!AW$27:AW$500,'7.  Persistence Report'!$D$27:$D$500,$B537,'7.  Persistence Report'!$J$27:$J$500,"Current year savings",'7.  Persistence Report'!$H$27:$H$500,"2017")</f>
        <v>0</v>
      </c>
      <c r="E537" s="295">
        <f>SUMIFS('7.  Persistence Report'!AX$27:AX$500,'7.  Persistence Report'!$D$27:$D$500,$B537,'7.  Persistence Report'!$J$27:$J$500,"Current year savings",'7.  Persistence Report'!$H$27:$H$500,"2017")</f>
        <v>0</v>
      </c>
      <c r="F537" s="295">
        <f>SUMIFS('7.  Persistence Report'!AY$27:AY$500,'7.  Persistence Report'!$D$27:$D$500,$B537,'7.  Persistence Report'!$J$27:$J$500,"Current year savings",'7.  Persistence Report'!$H$27:$H$500,"2017")</f>
        <v>0</v>
      </c>
      <c r="G537" s="295">
        <f>SUMIFS('7.  Persistence Report'!AZ$27:AZ$500,'7.  Persistence Report'!$D$27:$D$500,$B537,'7.  Persistence Report'!$J$27:$J$500,"Current year savings",'7.  Persistence Report'!$H$27:$H$500,"2017")</f>
        <v>0</v>
      </c>
      <c r="H537" s="295">
        <f>SUMIFS('7.  Persistence Report'!BA$27:BA$500,'7.  Persistence Report'!$D$27:$D$500,$B537,'7.  Persistence Report'!$J$27:$J$500,"Current year savings",'7.  Persistence Report'!$H$27:$H$500,"2017")</f>
        <v>0</v>
      </c>
      <c r="I537" s="295">
        <f>SUMIFS('7.  Persistence Report'!BB$27:BB$500,'7.  Persistence Report'!$D$27:$D$500,$B537,'7.  Persistence Report'!$J$27:$J$500,"Current year savings",'7.  Persistence Report'!$H$27:$H$500,"2017")</f>
        <v>0</v>
      </c>
      <c r="J537" s="295">
        <f>SUMIFS('7.  Persistence Report'!BC$27:BC$500,'7.  Persistence Report'!$D$27:$D$500,$B537,'7.  Persistence Report'!$J$27:$J$500,"Current year savings",'7.  Persistence Report'!$H$27:$H$500,"2017")</f>
        <v>0</v>
      </c>
      <c r="K537" s="295">
        <f>SUMIFS('7.  Persistence Report'!BD$27:BD$500,'7.  Persistence Report'!$D$27:$D$500,$B537,'7.  Persistence Report'!$J$27:$J$500,"Current year savings",'7.  Persistence Report'!$H$27:$H$500,"2017")</f>
        <v>0</v>
      </c>
      <c r="L537" s="295">
        <f>SUMIFS('7.  Persistence Report'!BE$27:BE$500,'7.  Persistence Report'!$D$27:$D$500,$B537,'7.  Persistence Report'!$J$27:$J$500,"Current year savings",'7.  Persistence Report'!$H$27:$H$500,"2017")</f>
        <v>0</v>
      </c>
      <c r="M537" s="295">
        <f>SUMIFS('7.  Persistence Report'!BF$27:BF$500,'7.  Persistence Report'!$D$27:$D$500,$B537,'7.  Persistence Report'!$J$27:$J$500,"Current year savings",'7.  Persistence Report'!$H$27:$H$500,"2017")</f>
        <v>0</v>
      </c>
      <c r="N537" s="291"/>
      <c r="O537" s="295">
        <f>SUMIFS('7.  Persistence Report'!R$27:R$500,'7.  Persistence Report'!$D$27:$D$500,$B537,'7.  Persistence Report'!$J$27:$J$500,"Current year savings",'7.  Persistence Report'!$H$27:$H$500,"2017")</f>
        <v>0</v>
      </c>
      <c r="P537" s="295">
        <f>SUMIFS('7.  Persistence Report'!S$27:S$500,'7.  Persistence Report'!$D$27:$D$500,$B537,'7.  Persistence Report'!$J$27:$J$500,"Current year savings",'7.  Persistence Report'!$H$27:$H$500,"2017")</f>
        <v>0</v>
      </c>
      <c r="Q537" s="295">
        <f>SUMIFS('7.  Persistence Report'!T$27:T$500,'7.  Persistence Report'!$D$27:$D$500,$B537,'7.  Persistence Report'!$J$27:$J$500,"Current year savings",'7.  Persistence Report'!$H$27:$H$500,"2017")</f>
        <v>0</v>
      </c>
      <c r="R537" s="295">
        <f>SUMIFS('7.  Persistence Report'!U$27:U$500,'7.  Persistence Report'!$D$27:$D$500,$B537,'7.  Persistence Report'!$J$27:$J$500,"Current year savings",'7.  Persistence Report'!$H$27:$H$500,"2017")</f>
        <v>0</v>
      </c>
      <c r="S537" s="295">
        <f>SUMIFS('7.  Persistence Report'!V$27:V$500,'7.  Persistence Report'!$D$27:$D$500,$B537,'7.  Persistence Report'!$J$27:$J$500,"Current year savings",'7.  Persistence Report'!$H$27:$H$500,"2017")</f>
        <v>0</v>
      </c>
      <c r="T537" s="295">
        <f>SUMIFS('7.  Persistence Report'!W$27:W$500,'7.  Persistence Report'!$D$27:$D$500,$B537,'7.  Persistence Report'!$J$27:$J$500,"Current year savings",'7.  Persistence Report'!$H$27:$H$500,"2017")</f>
        <v>0</v>
      </c>
      <c r="U537" s="295">
        <f>SUMIFS('7.  Persistence Report'!X$27:X$500,'7.  Persistence Report'!$D$27:$D$500,$B537,'7.  Persistence Report'!$J$27:$J$500,"Current year savings",'7.  Persistence Report'!$H$27:$H$500,"2017")</f>
        <v>0</v>
      </c>
      <c r="V537" s="295">
        <f>SUMIFS('7.  Persistence Report'!Y$27:Y$500,'7.  Persistence Report'!$D$27:$D$500,$B537,'7.  Persistence Report'!$J$27:$J$500,"Current year savings",'7.  Persistence Report'!$H$27:$H$500,"2017")</f>
        <v>0</v>
      </c>
      <c r="W537" s="295">
        <f>SUMIFS('7.  Persistence Report'!Z$27:Z$500,'7.  Persistence Report'!$D$27:$D$500,$B537,'7.  Persistence Report'!$J$27:$J$500,"Current year savings",'7.  Persistence Report'!$H$27:$H$500,"2017")</f>
        <v>0</v>
      </c>
      <c r="X537" s="295">
        <f>SUMIFS('7.  Persistence Report'!AA$27:AA$500,'7.  Persistence Report'!$D$27:$D$500,$B537,'7.  Persistence Report'!$J$27:$J$500,"Current year savings",'7.  Persistence Report'!$H$27:$H$500,"2017")</f>
        <v>0</v>
      </c>
      <c r="Y537" s="426"/>
      <c r="Z537" s="410"/>
      <c r="AA537" s="410"/>
      <c r="AB537" s="410"/>
      <c r="AC537" s="410"/>
      <c r="AD537" s="410"/>
      <c r="AE537" s="410"/>
      <c r="AF537" s="415"/>
      <c r="AG537" s="415"/>
      <c r="AH537" s="415"/>
      <c r="AI537" s="415"/>
      <c r="AJ537" s="415"/>
      <c r="AK537" s="415"/>
      <c r="AL537" s="415"/>
      <c r="AM537" s="296">
        <f>SUM(Y537:AL537)</f>
        <v>0</v>
      </c>
    </row>
    <row r="538" spans="1:39" ht="15.5" outlineLevel="1">
      <c r="A538" s="532"/>
      <c r="B538" s="431" t="s">
        <v>308</v>
      </c>
      <c r="C538" s="291" t="s">
        <v>163</v>
      </c>
      <c r="D538" s="295">
        <f>SUMIFS('7.  Persistence Report'!AW$27:AW$500,'7.  Persistence Report'!$D$27:$D$500,$B537,'7.  Persistence Report'!$J$27:$J$500,"Adjustment",'7.  Persistence Report'!$H$27:$H$500,"2017")</f>
        <v>78800.200000000026</v>
      </c>
      <c r="E538" s="295">
        <f>SUMIFS('7.  Persistence Report'!AX$27:AX$500,'7.  Persistence Report'!$D$27:$D$500,$B537,'7.  Persistence Report'!$J$27:$J$500,"Adjustment",'7.  Persistence Report'!$H$27:$H$500,"2017")</f>
        <v>78800.200000000026</v>
      </c>
      <c r="F538" s="295">
        <f>SUMIFS('7.  Persistence Report'!AY$27:AY$500,'7.  Persistence Report'!$D$27:$D$500,$B537,'7.  Persistence Report'!$J$27:$J$500,"Adjustment",'7.  Persistence Report'!$H$27:$H$500,"2017")</f>
        <v>78800.200000000026</v>
      </c>
      <c r="G538" s="295">
        <f>SUMIFS('7.  Persistence Report'!AZ$27:AZ$500,'7.  Persistence Report'!$D$27:$D$500,$B537,'7.  Persistence Report'!$J$27:$J$500,"Adjustment",'7.  Persistence Report'!$H$27:$H$500,"2017")</f>
        <v>0</v>
      </c>
      <c r="H538" s="295">
        <f>SUMIFS('7.  Persistence Report'!BA$27:BA$500,'7.  Persistence Report'!$D$27:$D$500,$B537,'7.  Persistence Report'!$J$27:$J$500,"Adjustment",'7.  Persistence Report'!$H$27:$H$500,"2017")</f>
        <v>0</v>
      </c>
      <c r="I538" s="295">
        <f>SUMIFS('7.  Persistence Report'!BB$27:BB$500,'7.  Persistence Report'!$D$27:$D$500,$B537,'7.  Persistence Report'!$J$27:$J$500,"Adjustment",'7.  Persistence Report'!$H$27:$H$500,"2017")</f>
        <v>0</v>
      </c>
      <c r="J538" s="295">
        <f>SUMIFS('7.  Persistence Report'!BC$27:BC$500,'7.  Persistence Report'!$D$27:$D$500,$B537,'7.  Persistence Report'!$J$27:$J$500,"Adjustment",'7.  Persistence Report'!$H$27:$H$500,"2017")</f>
        <v>0</v>
      </c>
      <c r="K538" s="295">
        <f>SUMIFS('7.  Persistence Report'!BD$27:BD$500,'7.  Persistence Report'!$D$27:$D$500,$B537,'7.  Persistence Report'!$J$27:$J$500,"Adjustment",'7.  Persistence Report'!$H$27:$H$500,"2017")</f>
        <v>0</v>
      </c>
      <c r="L538" s="295">
        <f>SUMIFS('7.  Persistence Report'!BE$27:BE$500,'7.  Persistence Report'!$D$27:$D$500,$B537,'7.  Persistence Report'!$J$27:$J$500,"Adjustment",'7.  Persistence Report'!$H$27:$H$500,"2017")</f>
        <v>0</v>
      </c>
      <c r="M538" s="295">
        <f>SUMIFS('7.  Persistence Report'!BF$27:BF$500,'7.  Persistence Report'!$D$27:$D$500,$B537,'7.  Persistence Report'!$J$27:$J$500,"Adjustment",'7.  Persistence Report'!$H$27:$H$500,"2017")</f>
        <v>0</v>
      </c>
      <c r="N538" s="468"/>
      <c r="O538" s="295">
        <f>SUMIFS('7.  Persistence Report'!R$27:R$500,'7.  Persistence Report'!$D$27:$D$500,$B537,'7.  Persistence Report'!$J$27:$J$500,"Adjustment",'7.  Persistence Report'!$H$27:$H$500,"2017")</f>
        <v>0</v>
      </c>
      <c r="P538" s="295">
        <f>SUMIFS('7.  Persistence Report'!S$27:S$500,'7.  Persistence Report'!$D$27:$D$500,$B537,'7.  Persistence Report'!$J$27:$J$500,"Adjustment",'7.  Persistence Report'!$H$27:$H$500,"2017")</f>
        <v>0</v>
      </c>
      <c r="Q538" s="295">
        <f>SUMIFS('7.  Persistence Report'!T$27:T$500,'7.  Persistence Report'!$D$27:$D$500,$B537,'7.  Persistence Report'!$J$27:$J$500,"Adjustment",'7.  Persistence Report'!$H$27:$H$500,"2017")</f>
        <v>0</v>
      </c>
      <c r="R538" s="295">
        <f>SUMIFS('7.  Persistence Report'!U$27:U$500,'7.  Persistence Report'!$D$27:$D$500,$B537,'7.  Persistence Report'!$J$27:$J$500,"Adjustment",'7.  Persistence Report'!$H$27:$H$500,"2017")</f>
        <v>0</v>
      </c>
      <c r="S538" s="295">
        <f>SUMIFS('7.  Persistence Report'!V$27:V$500,'7.  Persistence Report'!$D$27:$D$500,$B537,'7.  Persistence Report'!$J$27:$J$500,"Adjustment",'7.  Persistence Report'!$H$27:$H$500,"2017")</f>
        <v>0</v>
      </c>
      <c r="T538" s="295">
        <f>SUMIFS('7.  Persistence Report'!W$27:W$500,'7.  Persistence Report'!$D$27:$D$500,$B537,'7.  Persistence Report'!$J$27:$J$500,"Adjustment",'7.  Persistence Report'!$H$27:$H$500,"2017")</f>
        <v>0</v>
      </c>
      <c r="U538" s="295">
        <f>SUMIFS('7.  Persistence Report'!X$27:X$500,'7.  Persistence Report'!$D$27:$D$500,$B537,'7.  Persistence Report'!$J$27:$J$500,"Adjustment",'7.  Persistence Report'!$H$27:$H$500,"2017")</f>
        <v>0</v>
      </c>
      <c r="V538" s="295">
        <f>SUMIFS('7.  Persistence Report'!Y$27:Y$500,'7.  Persistence Report'!$D$27:$D$500,$B537,'7.  Persistence Report'!$J$27:$J$500,"Adjustment",'7.  Persistence Report'!$H$27:$H$500,"2017")</f>
        <v>0</v>
      </c>
      <c r="W538" s="295">
        <f>SUMIFS('7.  Persistence Report'!Z$27:Z$500,'7.  Persistence Report'!$D$27:$D$500,$B537,'7.  Persistence Report'!$J$27:$J$500,"Adjustment",'7.  Persistence Report'!$H$27:$H$500,"2017")</f>
        <v>0</v>
      </c>
      <c r="X538" s="295">
        <f>SUMIFS('7.  Persistence Report'!AA$27:AA$500,'7.  Persistence Report'!$D$27:$D$500,$B537,'7.  Persistence Report'!$J$27:$J$500,"Adjustment",'7.  Persistence Report'!$H$27:$H$500,"2017")</f>
        <v>0</v>
      </c>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5"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6.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5"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1"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5"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1"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5"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1"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5"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1"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5"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1"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5"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0</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5">
      <c r="B561" s="327" t="s">
        <v>292</v>
      </c>
      <c r="C561" s="329"/>
      <c r="D561" s="329">
        <f>SUM(D404:D559)</f>
        <v>109289199.29585624</v>
      </c>
      <c r="E561" s="329"/>
      <c r="F561" s="329"/>
      <c r="G561" s="329"/>
      <c r="H561" s="329"/>
      <c r="I561" s="329"/>
      <c r="J561" s="329"/>
      <c r="K561" s="329"/>
      <c r="L561" s="329"/>
      <c r="M561" s="329"/>
      <c r="N561" s="329"/>
      <c r="O561" s="329">
        <f>SUM(O404:O559)</f>
        <v>14334.032391835741</v>
      </c>
      <c r="P561" s="329"/>
      <c r="Q561" s="329"/>
      <c r="R561" s="329"/>
      <c r="S561" s="329"/>
      <c r="T561" s="329"/>
      <c r="U561" s="329"/>
      <c r="V561" s="329"/>
      <c r="W561" s="329"/>
      <c r="X561" s="329"/>
      <c r="Y561" s="329">
        <f>IF(Y402="kWh",SUMPRODUCT(D404:D559,Y404:Y559))</f>
        <v>39678986.03186883</v>
      </c>
      <c r="Z561" s="329">
        <f>IF(Z402="kWh",SUMPRODUCT(D404:D559,Z404:Z559))</f>
        <v>442365</v>
      </c>
      <c r="AA561" s="329">
        <f>IF(AA402="kw",SUMPRODUCT(N404:N559,O404:O559,AA404:AA559),SUMPRODUCT(D404:D559,AA404:AA559))</f>
        <v>115524.38870202888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ht="15.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ht="15.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ht="15.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ht="15.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0</v>
      </c>
      <c r="Z569" s="378">
        <f t="shared" si="1700"/>
        <v>0</v>
      </c>
      <c r="AA569" s="378">
        <f t="shared" si="1700"/>
        <v>0</v>
      </c>
      <c r="AB569" s="378">
        <f>AB209*AB564</f>
        <v>0</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0</v>
      </c>
    </row>
    <row r="570" spans="2:39" ht="15.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701">AA392*AA564</f>
        <v>0</v>
      </c>
      <c r="AB570" s="378">
        <f>AB392*AB564</f>
        <v>0</v>
      </c>
      <c r="AC570" s="378">
        <f t="shared" si="1701"/>
        <v>0</v>
      </c>
      <c r="AD570" s="378">
        <f t="shared" si="1701"/>
        <v>0</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0</v>
      </c>
    </row>
    <row r="571" spans="2:39" ht="15.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702">Z561*Z564</f>
        <v>0</v>
      </c>
      <c r="AA571" s="378">
        <f t="shared" si="1702"/>
        <v>0</v>
      </c>
      <c r="AB571" s="378">
        <f t="shared" si="1702"/>
        <v>0</v>
      </c>
      <c r="AC571" s="378">
        <f t="shared" si="1702"/>
        <v>0</v>
      </c>
      <c r="AD571" s="378">
        <f t="shared" si="1702"/>
        <v>0</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0</v>
      </c>
    </row>
    <row r="572" spans="2:39" ht="15.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703">SUM(AA565:AA571)</f>
        <v>0</v>
      </c>
      <c r="AB572" s="346">
        <f t="shared" si="1703"/>
        <v>0</v>
      </c>
      <c r="AC572" s="346">
        <f t="shared" si="1703"/>
        <v>0</v>
      </c>
      <c r="AD572" s="346">
        <f>SUM(AD565:AD571)</f>
        <v>0</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0</v>
      </c>
    </row>
    <row r="573" spans="2:39" ht="15.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5">Z562*Z564</f>
        <v>0</v>
      </c>
      <c r="AA573" s="347">
        <f t="shared" si="1705"/>
        <v>0</v>
      </c>
      <c r="AB573" s="347">
        <f t="shared" si="1705"/>
        <v>0</v>
      </c>
      <c r="AC573" s="347">
        <f t="shared" si="1705"/>
        <v>0</v>
      </c>
      <c r="AD573" s="347">
        <f>AD562*AD564</f>
        <v>0</v>
      </c>
      <c r="AE573" s="347">
        <f t="shared" si="1705"/>
        <v>0</v>
      </c>
      <c r="AF573" s="347">
        <f>AF562*AF564</f>
        <v>0</v>
      </c>
      <c r="AG573" s="347">
        <f t="shared" ref="AG573:AL573" si="1706">AG562*AG564</f>
        <v>0</v>
      </c>
      <c r="AH573" s="347">
        <f t="shared" si="1706"/>
        <v>0</v>
      </c>
      <c r="AI573" s="347">
        <f t="shared" si="1706"/>
        <v>0</v>
      </c>
      <c r="AJ573" s="347">
        <f>AJ562*AJ564</f>
        <v>0</v>
      </c>
      <c r="AK573" s="347">
        <f>AK562*AK564</f>
        <v>0</v>
      </c>
      <c r="AL573" s="347">
        <f t="shared" si="1706"/>
        <v>0</v>
      </c>
      <c r="AM573" s="407">
        <f>SUM(Y573:AL573)</f>
        <v>0</v>
      </c>
    </row>
    <row r="574" spans="2:39" ht="15.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ht="15.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33295990.006858055</v>
      </c>
      <c r="Z576" s="291">
        <f>SUMPRODUCT(E404:E559,Z404:Z559)</f>
        <v>442365</v>
      </c>
      <c r="AA576" s="291">
        <f>IF(AA402="kw",SUMPRODUCT($N$404:$N$559,$P$404:$P$559,AA404:AA559),SUMPRODUCT($E$404:$E$559,AA404:AA559))</f>
        <v>116352.92994208877</v>
      </c>
      <c r="AB576" s="291">
        <f>IF(AB402="kw",SUMPRODUCT($N$404:$N$559,$P$404:$P$559,AB404:AB559),SUMPRODUCT($E$404:$E$559,AB404:AB559))</f>
        <v>0</v>
      </c>
      <c r="AC576" s="291">
        <f>IF(AC402="kw",SUMPRODUCT($N$404:$N$559,$P$404:$P$559,AC404:AC559),SUMPRODUCT($E$404:$E$559,AC404:AC559))</f>
        <v>0</v>
      </c>
      <c r="AD576" s="291">
        <f t="shared" ref="AD576:AL576" si="1707">IF(AD402="kw",SUMPRODUCT($N$404:$N$559,$P$404:$P$559,AD404:AD559),SUMPRODUCT($E$404:$E$559,AD404:AD559))</f>
        <v>0</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33295990.006858055</v>
      </c>
      <c r="Z577" s="291">
        <f>SUMPRODUCT(F404:F559,Z404:Z559)</f>
        <v>439231</v>
      </c>
      <c r="AA577" s="291">
        <f t="shared" ref="AA577:AL577" si="1708">IF(AA402="kw",SUMPRODUCT($N$404:$N$559,$Q$404:$Q$559,AA404:AA559),SUMPRODUCT($F$404:$F$559,AA404:AA559))</f>
        <v>116352.92994208877</v>
      </c>
      <c r="AB577" s="291">
        <f t="shared" si="1708"/>
        <v>0</v>
      </c>
      <c r="AC577" s="291">
        <f>IF(AC402="kw",SUMPRODUCT($N$404:$N$559,$Q$404:$Q$559,AC404:AC559),SUMPRODUCT($F$404:$F$559,AC404:AC559))</f>
        <v>0</v>
      </c>
      <c r="AD577" s="291">
        <f t="shared" si="1708"/>
        <v>0</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32359746</v>
      </c>
      <c r="Z578" s="326">
        <f>SUMPRODUCT(G404:G559,Z404:Z559)</f>
        <v>406812</v>
      </c>
      <c r="AA578" s="326">
        <f t="shared" ref="AA578:AL578" si="1709">IF(AA402="kw",SUMPRODUCT($N$404:$N$559,$R$404:$R$559,AA404:AA559),SUMPRODUCT($G$404:$G$559,AA404:AA559))</f>
        <v>92844</v>
      </c>
      <c r="AB578" s="326">
        <f t="shared" si="1709"/>
        <v>0</v>
      </c>
      <c r="AC578" s="326">
        <f>IF(AC402="kw",SUMPRODUCT($N$404:$N$559,$R$404:$R$559,AC404:AC559),SUMPRODUCT($G$404:$G$559,AC404:AC559))</f>
        <v>0</v>
      </c>
      <c r="AD578" s="326">
        <f t="shared" si="1709"/>
        <v>0</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592</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5">
      <c r="B582" s="280" t="s">
        <v>309</v>
      </c>
      <c r="C582" s="281"/>
      <c r="D582" s="590" t="s">
        <v>525</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10" t="s">
        <v>211</v>
      </c>
      <c r="C583" s="812" t="s">
        <v>33</v>
      </c>
      <c r="D583" s="284" t="s">
        <v>421</v>
      </c>
      <c r="E583" s="814" t="s">
        <v>209</v>
      </c>
      <c r="F583" s="815"/>
      <c r="G583" s="815"/>
      <c r="H583" s="815"/>
      <c r="I583" s="815"/>
      <c r="J583" s="815"/>
      <c r="K583" s="815"/>
      <c r="L583" s="815"/>
      <c r="M583" s="816"/>
      <c r="N583" s="820" t="s">
        <v>213</v>
      </c>
      <c r="O583" s="284" t="s">
        <v>422</v>
      </c>
      <c r="P583" s="814" t="s">
        <v>212</v>
      </c>
      <c r="Q583" s="815"/>
      <c r="R583" s="815"/>
      <c r="S583" s="815"/>
      <c r="T583" s="815"/>
      <c r="U583" s="815"/>
      <c r="V583" s="815"/>
      <c r="W583" s="815"/>
      <c r="X583" s="816"/>
      <c r="Y583" s="817" t="s">
        <v>243</v>
      </c>
      <c r="Z583" s="818"/>
      <c r="AA583" s="818"/>
      <c r="AB583" s="818"/>
      <c r="AC583" s="818"/>
      <c r="AD583" s="818"/>
      <c r="AE583" s="818"/>
      <c r="AF583" s="818"/>
      <c r="AG583" s="818"/>
      <c r="AH583" s="818"/>
      <c r="AI583" s="818"/>
      <c r="AJ583" s="818"/>
      <c r="AK583" s="818"/>
      <c r="AL583" s="818"/>
      <c r="AM583" s="819"/>
    </row>
    <row r="584" spans="1:39" ht="68.25" customHeight="1">
      <c r="B584" s="811"/>
      <c r="C584" s="813"/>
      <c r="D584" s="285">
        <v>2018</v>
      </c>
      <c r="E584" s="285">
        <v>2019</v>
      </c>
      <c r="F584" s="285">
        <v>2020</v>
      </c>
      <c r="G584" s="285">
        <v>2021</v>
      </c>
      <c r="H584" s="285">
        <v>2022</v>
      </c>
      <c r="I584" s="285">
        <v>2023</v>
      </c>
      <c r="J584" s="285">
        <v>2024</v>
      </c>
      <c r="K584" s="285">
        <v>2025</v>
      </c>
      <c r="L584" s="285">
        <v>2026</v>
      </c>
      <c r="M584" s="285">
        <v>2027</v>
      </c>
      <c r="N584" s="821"/>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TO 1,499 KW</v>
      </c>
      <c r="AB584" s="285" t="str">
        <f>'1.  LRAMVA Summary'!G52</f>
        <v>GS 1,500 TO 4,999</v>
      </c>
      <c r="AC584" s="285" t="str">
        <f>'1.  LRAMVA Summary'!H52</f>
        <v>Large User</v>
      </c>
      <c r="AD584" s="285" t="str">
        <f>'1.  LRAMVA Summary'!I52</f>
        <v>Unmetered Scattered Load</v>
      </c>
      <c r="AE584" s="285" t="str">
        <f>'1.  LRAMVA Summary'!J52</f>
        <v>Street Lighting</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kWh</v>
      </c>
      <c r="AE585" s="291" t="str">
        <f>'1.  LRAMVA Summary'!J53</f>
        <v>kW</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5"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5" outlineLevel="1">
      <c r="A587" s="532">
        <v>1</v>
      </c>
      <c r="B587" s="428" t="s">
        <v>95</v>
      </c>
      <c r="C587" s="291" t="s">
        <v>25</v>
      </c>
      <c r="D587" s="295"/>
      <c r="E587" s="295">
        <f>SUMIFS('7.  Persistence Report'!AY$27:AY$500,'7.  Persistence Report'!$D$27:$D$500,$B587,'7.  Persistence Report'!$J$27:$J$500,"Current year savings",'7.  Persistence Report'!$H$27:$H$500,"2018")</f>
        <v>0</v>
      </c>
      <c r="F587" s="295">
        <f>SUMIFS('7.  Persistence Report'!AZ$27:AZ$500,'7.  Persistence Report'!$D$27:$D$500,$B587,'7.  Persistence Report'!$J$27:$J$500,"Current year savings",'7.  Persistence Report'!$H$27:$H$500,"2018")</f>
        <v>0</v>
      </c>
      <c r="G587" s="295">
        <f>SUMIFS('7.  Persistence Report'!BA$27:BA$500,'7.  Persistence Report'!$D$27:$D$500,$B587,'7.  Persistence Report'!$J$27:$J$500,"Current year savings",'7.  Persistence Report'!$H$27:$H$500,"2018")</f>
        <v>0</v>
      </c>
      <c r="H587" s="295">
        <f>SUMIFS('7.  Persistence Report'!BB$27:BB$500,'7.  Persistence Report'!$D$27:$D$500,$B587,'7.  Persistence Report'!$J$27:$J$500,"Current year savings",'7.  Persistence Report'!$H$27:$H$500,"2018")</f>
        <v>0</v>
      </c>
      <c r="I587" s="295">
        <f>SUMIFS('7.  Persistence Report'!BC$27:BC$500,'7.  Persistence Report'!$D$27:$D$500,$B587,'7.  Persistence Report'!$J$27:$J$500,"Current year savings",'7.  Persistence Report'!$H$27:$H$500,"2018")</f>
        <v>0</v>
      </c>
      <c r="J587" s="295">
        <f>SUMIFS('7.  Persistence Report'!BD$27:BD$500,'7.  Persistence Report'!$D$27:$D$500,$B587,'7.  Persistence Report'!$J$27:$J$500,"Current year savings",'7.  Persistence Report'!$H$27:$H$500,"2018")</f>
        <v>0</v>
      </c>
      <c r="K587" s="295">
        <f>SUMIFS('7.  Persistence Report'!BE$27:BE$500,'7.  Persistence Report'!$D$27:$D$500,$B587,'7.  Persistence Report'!$J$27:$J$500,"Current year savings",'7.  Persistence Report'!$H$27:$H$500,"2018")</f>
        <v>0</v>
      </c>
      <c r="L587" s="295">
        <f>SUMIFS('7.  Persistence Report'!BF$27:BF$500,'7.  Persistence Report'!$D$27:$D$500,$B587,'7.  Persistence Report'!$J$27:$J$500,"Current year savings",'7.  Persistence Report'!$H$27:$H$500,"2018")</f>
        <v>0</v>
      </c>
      <c r="M587" s="295">
        <f>SUMIFS('7.  Persistence Report'!BG$27:BG$500,'7.  Persistence Report'!$D$27:$D$500,$B587,'7.  Persistence Report'!$J$27:$J$500,"Current year savings",'7.  Persistence Report'!$H$27:$H$500,"2018")</f>
        <v>0</v>
      </c>
      <c r="N587" s="291"/>
      <c r="O587" s="295">
        <f>SUMIFS('7.  Persistence Report'!S$27:S$500,'7.  Persistence Report'!$D$27:$D$500,$B587,'7.  Persistence Report'!$J$27:$J$500,"Current year savings",'7.  Persistence Report'!$H$27:$H$500,"2018")</f>
        <v>0</v>
      </c>
      <c r="P587" s="295">
        <f>SUMIFS('7.  Persistence Report'!T$27:T$500,'7.  Persistence Report'!$D$27:$D$500,$B587,'7.  Persistence Report'!$J$27:$J$500,"Current year savings",'7.  Persistence Report'!$H$27:$H$500,"2018")</f>
        <v>0</v>
      </c>
      <c r="Q587" s="295">
        <f>SUMIFS('7.  Persistence Report'!U$27:U$500,'7.  Persistence Report'!$D$27:$D$500,$B587,'7.  Persistence Report'!$J$27:$J$500,"Current year savings",'7.  Persistence Report'!$H$27:$H$500,"2018")</f>
        <v>0</v>
      </c>
      <c r="R587" s="295">
        <f>SUMIFS('7.  Persistence Report'!V$27:V$500,'7.  Persistence Report'!$D$27:$D$500,$B587,'7.  Persistence Report'!$J$27:$J$500,"Current year savings",'7.  Persistence Report'!$H$27:$H$500,"2018")</f>
        <v>0</v>
      </c>
      <c r="S587" s="295">
        <f>SUMIFS('7.  Persistence Report'!W$27:W$500,'7.  Persistence Report'!$D$27:$D$500,$B587,'7.  Persistence Report'!$J$27:$J$500,"Current year savings",'7.  Persistence Report'!$H$27:$H$500,"2018")</f>
        <v>0</v>
      </c>
      <c r="T587" s="295">
        <f>SUMIFS('7.  Persistence Report'!X$27:X$500,'7.  Persistence Report'!$D$27:$D$500,$B587,'7.  Persistence Report'!$J$27:$J$500,"Current year savings",'7.  Persistence Report'!$H$27:$H$500,"2018")</f>
        <v>0</v>
      </c>
      <c r="U587" s="295">
        <f>SUMIFS('7.  Persistence Report'!Y$27:Y$500,'7.  Persistence Report'!$D$27:$D$500,$B587,'7.  Persistence Report'!$J$27:$J$500,"Current year savings",'7.  Persistence Report'!$H$27:$H$500,"2018")</f>
        <v>0</v>
      </c>
      <c r="V587" s="295">
        <f>SUMIFS('7.  Persistence Report'!Z$27:Z$500,'7.  Persistence Report'!$D$27:$D$500,$B587,'7.  Persistence Report'!$J$27:$J$500,"Current year savings",'7.  Persistence Report'!$H$27:$H$500,"2018")</f>
        <v>0</v>
      </c>
      <c r="W587" s="295">
        <f>SUMIFS('7.  Persistence Report'!AA$27:AA$500,'7.  Persistence Report'!$D$27:$D$500,$B587,'7.  Persistence Report'!$J$27:$J$500,"Current year savings",'7.  Persistence Report'!$H$27:$H$500,"2018")</f>
        <v>0</v>
      </c>
      <c r="X587" s="295">
        <f>SUMIFS('7.  Persistence Report'!AB$27:AB$500,'7.  Persistence Report'!$D$27:$D$500,$B587,'7.  Persistence Report'!$J$27:$J$500,"Current year savings",'7.  Persistence Report'!$H$27:$H$500,"2018")</f>
        <v>0</v>
      </c>
      <c r="Y587" s="410"/>
      <c r="Z587" s="410"/>
      <c r="AA587" s="410"/>
      <c r="AB587" s="410"/>
      <c r="AC587" s="410"/>
      <c r="AD587" s="410"/>
      <c r="AE587" s="410"/>
      <c r="AF587" s="410"/>
      <c r="AG587" s="410"/>
      <c r="AH587" s="410"/>
      <c r="AI587" s="410"/>
      <c r="AJ587" s="410"/>
      <c r="AK587" s="410"/>
      <c r="AL587" s="410"/>
      <c r="AM587" s="296">
        <f>SUM(Y587:AL587)</f>
        <v>0</v>
      </c>
    </row>
    <row r="588" spans="1:39" ht="15.5" outlineLevel="1">
      <c r="A588" s="532"/>
      <c r="B588" s="294" t="s">
        <v>310</v>
      </c>
      <c r="C588" s="291" t="s">
        <v>163</v>
      </c>
      <c r="D588" s="295"/>
      <c r="E588" s="295">
        <f>SUMIFS('7.  Persistence Report'!AY$27:AY$500,'7.  Persistence Report'!$D$27:$D$500,$B587,'7.  Persistence Report'!$J$27:$J$500,"Adjustment",'7.  Persistence Report'!$H$27:$H$500,"2018")</f>
        <v>0</v>
      </c>
      <c r="F588" s="295">
        <f>SUMIFS('7.  Persistence Report'!AZ$27:AZ$500,'7.  Persistence Report'!$D$27:$D$500,$B587,'7.  Persistence Report'!$J$27:$J$500,"Adjustment",'7.  Persistence Report'!$H$27:$H$500,"2018")</f>
        <v>0</v>
      </c>
      <c r="G588" s="295">
        <f>SUMIFS('7.  Persistence Report'!BA$27:BA$500,'7.  Persistence Report'!$D$27:$D$500,$B587,'7.  Persistence Report'!$J$27:$J$500,"Adjustment",'7.  Persistence Report'!$H$27:$H$500,"2018")</f>
        <v>0</v>
      </c>
      <c r="H588" s="295">
        <f>SUMIFS('7.  Persistence Report'!BB$27:BB$500,'7.  Persistence Report'!$D$27:$D$500,$B587,'7.  Persistence Report'!$J$27:$J$500,"Adjustment",'7.  Persistence Report'!$H$27:$H$500,"2018")</f>
        <v>0</v>
      </c>
      <c r="I588" s="295">
        <f>SUMIFS('7.  Persistence Report'!BC$27:BC$500,'7.  Persistence Report'!$D$27:$D$500,$B587,'7.  Persistence Report'!$J$27:$J$500,"Adjustment",'7.  Persistence Report'!$H$27:$H$500,"2018")</f>
        <v>0</v>
      </c>
      <c r="J588" s="295">
        <f>SUMIFS('7.  Persistence Report'!BD$27:BD$500,'7.  Persistence Report'!$D$27:$D$500,$B587,'7.  Persistence Report'!$J$27:$J$500,"Adjustment",'7.  Persistence Report'!$H$27:$H$500,"2018")</f>
        <v>0</v>
      </c>
      <c r="K588" s="295">
        <f>SUMIFS('7.  Persistence Report'!BE$27:BE$500,'7.  Persistence Report'!$D$27:$D$500,$B587,'7.  Persistence Report'!$J$27:$J$500,"Adjustment",'7.  Persistence Report'!$H$27:$H$500,"2018")</f>
        <v>0</v>
      </c>
      <c r="L588" s="295">
        <f>SUMIFS('7.  Persistence Report'!BF$27:BF$500,'7.  Persistence Report'!$D$27:$D$500,$B587,'7.  Persistence Report'!$J$27:$J$500,"Adjustment",'7.  Persistence Report'!$H$27:$H$500,"2018")</f>
        <v>0</v>
      </c>
      <c r="M588" s="295">
        <f>SUMIFS('7.  Persistence Report'!BG$27:BG$500,'7.  Persistence Report'!$D$27:$D$500,$B587,'7.  Persistence Report'!$J$27:$J$500,"Adjustment",'7.  Persistence Report'!$H$27:$H$500,"2018")</f>
        <v>0</v>
      </c>
      <c r="N588" s="468"/>
      <c r="O588" s="295">
        <f>SUMIFS('7.  Persistence Report'!S$27:S$500,'7.  Persistence Report'!$D$27:$D$500,$B587,'7.  Persistence Report'!$J$27:$J$500,"Adjustment",'7.  Persistence Report'!$H$27:$H$500,"2018")</f>
        <v>0</v>
      </c>
      <c r="P588" s="295">
        <f>SUMIFS('7.  Persistence Report'!T$27:T$500,'7.  Persistence Report'!$D$27:$D$500,$B587,'7.  Persistence Report'!$J$27:$J$500,"Adjustment",'7.  Persistence Report'!$H$27:$H$500,"2018")</f>
        <v>0</v>
      </c>
      <c r="Q588" s="295">
        <f>SUMIFS('7.  Persistence Report'!U$27:U$500,'7.  Persistence Report'!$D$27:$D$500,$B587,'7.  Persistence Report'!$J$27:$J$500,"Adjustment",'7.  Persistence Report'!$H$27:$H$500,"2018")</f>
        <v>0</v>
      </c>
      <c r="R588" s="295">
        <f>SUMIFS('7.  Persistence Report'!V$27:V$500,'7.  Persistence Report'!$D$27:$D$500,$B587,'7.  Persistence Report'!$J$27:$J$500,"Adjustment",'7.  Persistence Report'!$H$27:$H$500,"2018")</f>
        <v>0</v>
      </c>
      <c r="S588" s="295">
        <f>SUMIFS('7.  Persistence Report'!W$27:W$500,'7.  Persistence Report'!$D$27:$D$500,$B587,'7.  Persistence Report'!$J$27:$J$500,"Adjustment",'7.  Persistence Report'!$H$27:$H$500,"2018")</f>
        <v>0</v>
      </c>
      <c r="T588" s="295">
        <f>SUMIFS('7.  Persistence Report'!X$27:X$500,'7.  Persistence Report'!$D$27:$D$500,$B587,'7.  Persistence Report'!$J$27:$J$500,"Adjustment",'7.  Persistence Report'!$H$27:$H$500,"2018")</f>
        <v>0</v>
      </c>
      <c r="U588" s="295">
        <f>SUMIFS('7.  Persistence Report'!Y$27:Y$500,'7.  Persistence Report'!$D$27:$D$500,$B587,'7.  Persistence Report'!$J$27:$J$500,"Adjustment",'7.  Persistence Report'!$H$27:$H$500,"2018")</f>
        <v>0</v>
      </c>
      <c r="V588" s="295">
        <f>SUMIFS('7.  Persistence Report'!Z$27:Z$500,'7.  Persistence Report'!$D$27:$D$500,$B587,'7.  Persistence Report'!$J$27:$J$500,"Adjustment",'7.  Persistence Report'!$H$27:$H$500,"2018")</f>
        <v>0</v>
      </c>
      <c r="W588" s="295">
        <f>SUMIFS('7.  Persistence Report'!AA$27:AA$500,'7.  Persistence Report'!$D$27:$D$500,$B587,'7.  Persistence Report'!$J$27:$J$500,"Adjustment",'7.  Persistence Report'!$H$27:$H$500,"2018")</f>
        <v>0</v>
      </c>
      <c r="X588" s="295">
        <f>SUMIFS('7.  Persistence Report'!AB$27:AB$500,'7.  Persistence Report'!$D$27:$D$500,$B587,'7.  Persistence Report'!$J$27:$J$500,"Adjustment",'7.  Persistence Report'!$H$27:$H$500,"2018")</f>
        <v>0</v>
      </c>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5"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5"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5" outlineLevel="1">
      <c r="A596" s="532">
        <v>4</v>
      </c>
      <c r="B596" s="520" t="s">
        <v>682</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5"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5"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5"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5"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5"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5"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5"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5"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5"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5"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5"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5"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ht="15.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5"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5"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5"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5"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5"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5"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5"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5"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5"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5"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5"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5"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5"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5"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15.5"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5"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5"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5"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5"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5"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5" outlineLevel="1">
      <c r="A670" s="532">
        <v>26</v>
      </c>
      <c r="B670" s="428" t="s">
        <v>118</v>
      </c>
      <c r="C670" s="291" t="s">
        <v>25</v>
      </c>
      <c r="D670" s="295"/>
      <c r="E670" s="295"/>
      <c r="F670" s="295"/>
      <c r="G670" s="295"/>
      <c r="H670" s="295"/>
      <c r="I670" s="295"/>
      <c r="J670" s="295"/>
      <c r="K670" s="295"/>
      <c r="L670" s="295"/>
      <c r="M670" s="295"/>
      <c r="N670" s="295">
        <v>12</v>
      </c>
      <c r="O670" s="295"/>
      <c r="P670" s="295"/>
      <c r="Q670" s="295"/>
      <c r="R670" s="295"/>
      <c r="S670" s="295"/>
      <c r="T670" s="295"/>
      <c r="U670" s="295"/>
      <c r="V670" s="295"/>
      <c r="W670" s="295"/>
      <c r="X670" s="295"/>
      <c r="Y670" s="426"/>
      <c r="Z670" s="410"/>
      <c r="AA670" s="410"/>
      <c r="AB670" s="410"/>
      <c r="AC670" s="410"/>
      <c r="AD670" s="410"/>
      <c r="AE670" s="410"/>
      <c r="AF670" s="415"/>
      <c r="AG670" s="415"/>
      <c r="AH670" s="415"/>
      <c r="AI670" s="415"/>
      <c r="AJ670" s="415"/>
      <c r="AK670" s="415"/>
      <c r="AL670" s="415"/>
      <c r="AM670" s="296">
        <f>SUM(Y670:AL670)</f>
        <v>0</v>
      </c>
    </row>
    <row r="671" spans="1:39" ht="15.5"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v>
      </c>
      <c r="AA671" s="411">
        <f t="shared" ref="AA671" si="1964">AA670</f>
        <v>0</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1" outlineLevel="1">
      <c r="A673" s="532">
        <v>27</v>
      </c>
      <c r="B673" s="428" t="s">
        <v>119</v>
      </c>
      <c r="C673" s="291" t="s">
        <v>25</v>
      </c>
      <c r="D673" s="295"/>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c r="AA673" s="410"/>
      <c r="AB673" s="410"/>
      <c r="AC673" s="410"/>
      <c r="AD673" s="410"/>
      <c r="AE673" s="410"/>
      <c r="AF673" s="415"/>
      <c r="AG673" s="415"/>
      <c r="AH673" s="415"/>
      <c r="AI673" s="415"/>
      <c r="AJ673" s="415"/>
      <c r="AK673" s="415"/>
      <c r="AL673" s="415"/>
      <c r="AM673" s="296">
        <f>SUM(Y673:AL673)</f>
        <v>0</v>
      </c>
    </row>
    <row r="674" spans="1:39" ht="15.5"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v>
      </c>
      <c r="AA674" s="411">
        <f t="shared" ref="AA674" si="1977">AA673</f>
        <v>0</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5"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5"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5"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5"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5"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5" outlineLevel="1">
      <c r="A691" s="532"/>
      <c r="B691" s="288" t="s">
        <v>500</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5"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5"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5"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5" outlineLevel="1">
      <c r="A701" s="532"/>
      <c r="B701" s="288" t="s">
        <v>501</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6.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5"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5"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5"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5"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5"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6.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5"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5"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5"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6.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5"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5"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5"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5"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5"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5"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5">
      <c r="B744" s="327" t="s">
        <v>311</v>
      </c>
      <c r="C744" s="329"/>
      <c r="D744" s="329">
        <f>SUM(D587:D742)</f>
        <v>0</v>
      </c>
      <c r="E744" s="329"/>
      <c r="F744" s="329"/>
      <c r="G744" s="329"/>
      <c r="H744" s="329"/>
      <c r="I744" s="329"/>
      <c r="J744" s="329"/>
      <c r="K744" s="329"/>
      <c r="L744" s="329"/>
      <c r="M744" s="329"/>
      <c r="N744" s="329"/>
      <c r="O744" s="329">
        <f>SUM(O587:O742)</f>
        <v>0</v>
      </c>
      <c r="P744" s="329"/>
      <c r="Q744" s="329"/>
      <c r="R744" s="329"/>
      <c r="S744" s="329"/>
      <c r="T744" s="329"/>
      <c r="U744" s="329"/>
      <c r="V744" s="329"/>
      <c r="W744" s="329"/>
      <c r="X744" s="329"/>
      <c r="Y744" s="329">
        <f>IF(Y585="kWh",SUMPRODUCT(D587:D742,Y587:Y742))</f>
        <v>0</v>
      </c>
      <c r="Z744" s="329">
        <f>IF(Z585="kWh",SUMPRODUCT(D587:D742,Z587:Z742))</f>
        <v>0</v>
      </c>
      <c r="AA744" s="329">
        <f>IF(AA585="kw",SUMPRODUCT(N587:N742,O587:O742,AA587:AA742),SUMPRODUCT(D587:D742,AA587:AA742))</f>
        <v>0</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0</v>
      </c>
      <c r="Z747" s="341">
        <f>HLOOKUP(Z$35,'3.  Distribution Rates'!$C$122:$P$133,10,FALSE)</f>
        <v>0</v>
      </c>
      <c r="AA747" s="341">
        <f>HLOOKUP(AA$35,'3.  Distribution Rates'!$C$122:$P$133,10,FALSE)</f>
        <v>0</v>
      </c>
      <c r="AB747" s="341">
        <f>HLOOKUP(AB$35,'3.  Distribution Rates'!$C$122:$P$133,10,FALSE)</f>
        <v>0</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ht="15.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ht="15.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ht="15.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ht="15.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0</v>
      </c>
      <c r="Z752" s="378">
        <f t="shared" si="2276"/>
        <v>0</v>
      </c>
      <c r="AA752" s="378">
        <f t="shared" si="2276"/>
        <v>0</v>
      </c>
      <c r="AB752" s="378">
        <f t="shared" si="2276"/>
        <v>0</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0</v>
      </c>
      <c r="AN752" s="443"/>
    </row>
    <row r="753" spans="1:40" ht="15.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0</v>
      </c>
      <c r="Z753" s="378">
        <f t="shared" si="2277"/>
        <v>0</v>
      </c>
      <c r="AA753" s="378">
        <f t="shared" si="2277"/>
        <v>0</v>
      </c>
      <c r="AB753" s="378">
        <f t="shared" si="2277"/>
        <v>0</v>
      </c>
      <c r="AC753" s="378">
        <f t="shared" si="2277"/>
        <v>0</v>
      </c>
      <c r="AD753" s="378">
        <f t="shared" si="2277"/>
        <v>0</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0</v>
      </c>
      <c r="AN753" s="443"/>
    </row>
    <row r="754" spans="1:40" ht="15.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0</v>
      </c>
      <c r="Z754" s="378">
        <f t="shared" si="2278"/>
        <v>0</v>
      </c>
      <c r="AA754" s="378">
        <f t="shared" si="2278"/>
        <v>0</v>
      </c>
      <c r="AB754" s="378">
        <f t="shared" si="2278"/>
        <v>0</v>
      </c>
      <c r="AC754" s="378">
        <f t="shared" si="2278"/>
        <v>0</v>
      </c>
      <c r="AD754" s="378">
        <f t="shared" si="2278"/>
        <v>0</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0</v>
      </c>
      <c r="AN754" s="443"/>
    </row>
    <row r="755" spans="1:40" ht="15.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0</v>
      </c>
      <c r="Z755" s="378">
        <f t="shared" ref="Z755:AL755" si="2279">Z744*Z747</f>
        <v>0</v>
      </c>
      <c r="AA755" s="378">
        <f t="shared" si="2279"/>
        <v>0</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0</v>
      </c>
      <c r="AN755" s="443"/>
    </row>
    <row r="756" spans="1:40" ht="15.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0</v>
      </c>
      <c r="Z756" s="346">
        <f>SUM(Z748:Z755)</f>
        <v>0</v>
      </c>
      <c r="AA756" s="346">
        <f t="shared" ref="AA756:AE756" si="2280">SUM(AA748:AA755)</f>
        <v>0</v>
      </c>
      <c r="AB756" s="346">
        <f t="shared" si="2280"/>
        <v>0</v>
      </c>
      <c r="AC756" s="346">
        <f t="shared" si="2280"/>
        <v>0</v>
      </c>
      <c r="AD756" s="346">
        <f t="shared" si="2280"/>
        <v>0</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0</v>
      </c>
      <c r="AN756" s="443"/>
    </row>
    <row r="757" spans="1:40" ht="15.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2">Z745*Z747</f>
        <v>0</v>
      </c>
      <c r="AA757" s="347">
        <f t="shared" si="2282"/>
        <v>0</v>
      </c>
      <c r="AB757" s="347">
        <f t="shared" si="2282"/>
        <v>0</v>
      </c>
      <c r="AC757" s="347">
        <f t="shared" si="2282"/>
        <v>0</v>
      </c>
      <c r="AD757" s="347">
        <f t="shared" si="2282"/>
        <v>0</v>
      </c>
      <c r="AE757" s="347">
        <f t="shared" si="2282"/>
        <v>0</v>
      </c>
      <c r="AF757" s="347">
        <f t="shared" ref="AF757:AL757" si="2283">AF745*AF747</f>
        <v>0</v>
      </c>
      <c r="AG757" s="347">
        <f t="shared" si="2283"/>
        <v>0</v>
      </c>
      <c r="AH757" s="347">
        <f t="shared" si="2283"/>
        <v>0</v>
      </c>
      <c r="AI757" s="347">
        <f t="shared" si="2283"/>
        <v>0</v>
      </c>
      <c r="AJ757" s="347">
        <f t="shared" si="2283"/>
        <v>0</v>
      </c>
      <c r="AK757" s="347">
        <f t="shared" si="2283"/>
        <v>0</v>
      </c>
      <c r="AL757" s="347">
        <f t="shared" si="2283"/>
        <v>0</v>
      </c>
      <c r="AM757" s="407">
        <f>SUM(Y757:AL757)</f>
        <v>0</v>
      </c>
      <c r="AN757" s="443"/>
    </row>
    <row r="758" spans="1:40" ht="15.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0</v>
      </c>
      <c r="AN758" s="443"/>
    </row>
    <row r="759" spans="1:40" ht="15.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4">IF(AA585="kw",SUMPRODUCT($N$587:$N$742,$P$587:$P$742,AA587:AA742),SUMPRODUCT($E$587:$E$742,AA587:AA742))</f>
        <v>0</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5">IF(AA585="kw",SUMPRODUCT($N$587:$N$742,$Q$587:$Q$742,AA587:AA742),SUMPRODUCT($F$587:$F$742,AA587:AA742))</f>
        <v>0</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592</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5">
      <c r="B765" s="280" t="s">
        <v>327</v>
      </c>
      <c r="C765" s="281"/>
      <c r="D765" s="590" t="s">
        <v>525</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810" t="s">
        <v>211</v>
      </c>
      <c r="C766" s="812" t="s">
        <v>33</v>
      </c>
      <c r="D766" s="284" t="s">
        <v>421</v>
      </c>
      <c r="E766" s="814" t="s">
        <v>209</v>
      </c>
      <c r="F766" s="815"/>
      <c r="G766" s="815"/>
      <c r="H766" s="815"/>
      <c r="I766" s="815"/>
      <c r="J766" s="815"/>
      <c r="K766" s="815"/>
      <c r="L766" s="815"/>
      <c r="M766" s="816"/>
      <c r="N766" s="820" t="s">
        <v>213</v>
      </c>
      <c r="O766" s="284" t="s">
        <v>422</v>
      </c>
      <c r="P766" s="814" t="s">
        <v>212</v>
      </c>
      <c r="Q766" s="815"/>
      <c r="R766" s="815"/>
      <c r="S766" s="815"/>
      <c r="T766" s="815"/>
      <c r="U766" s="815"/>
      <c r="V766" s="815"/>
      <c r="W766" s="815"/>
      <c r="X766" s="816"/>
      <c r="Y766" s="817" t="s">
        <v>243</v>
      </c>
      <c r="Z766" s="818"/>
      <c r="AA766" s="818"/>
      <c r="AB766" s="818"/>
      <c r="AC766" s="818"/>
      <c r="AD766" s="818"/>
      <c r="AE766" s="818"/>
      <c r="AF766" s="818"/>
      <c r="AG766" s="818"/>
      <c r="AH766" s="818"/>
      <c r="AI766" s="818"/>
      <c r="AJ766" s="818"/>
      <c r="AK766" s="818"/>
      <c r="AL766" s="818"/>
      <c r="AM766" s="819"/>
    </row>
    <row r="767" spans="1:40" ht="65.25" customHeight="1">
      <c r="B767" s="811"/>
      <c r="C767" s="813"/>
      <c r="D767" s="285">
        <v>2019</v>
      </c>
      <c r="E767" s="285">
        <v>2020</v>
      </c>
      <c r="F767" s="285">
        <v>2021</v>
      </c>
      <c r="G767" s="285">
        <v>2022</v>
      </c>
      <c r="H767" s="285">
        <v>2023</v>
      </c>
      <c r="I767" s="285">
        <v>2024</v>
      </c>
      <c r="J767" s="285">
        <v>2025</v>
      </c>
      <c r="K767" s="285">
        <v>2026</v>
      </c>
      <c r="L767" s="285">
        <v>2027</v>
      </c>
      <c r="M767" s="285">
        <v>2028</v>
      </c>
      <c r="N767" s="821"/>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TO 1,499 KW</v>
      </c>
      <c r="AB767" s="285" t="str">
        <f>'1.  LRAMVA Summary'!G52</f>
        <v>GS 1,500 TO 4,999</v>
      </c>
      <c r="AC767" s="285" t="str">
        <f>'1.  LRAMVA Summary'!H52</f>
        <v>Large User</v>
      </c>
      <c r="AD767" s="285" t="str">
        <f>'1.  LRAMVA Summary'!I52</f>
        <v>Unmetered Scattered Load</v>
      </c>
      <c r="AE767" s="285" t="str">
        <f>'1.  LRAMVA Summary'!J52</f>
        <v>Street Lighting</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503</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kWh</v>
      </c>
      <c r="AE768" s="291" t="str">
        <f>'1.  LRAMVA Summary'!J53</f>
        <v>kW</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5" hidden="1" outlineLevel="1">
      <c r="A769" s="532"/>
      <c r="B769" s="504" t="s">
        <v>496</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5"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5"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5"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5"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5"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5"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5"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5" hidden="1" outlineLevel="1">
      <c r="A779" s="532">
        <v>4</v>
      </c>
      <c r="B779" s="520" t="s">
        <v>682</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5"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5"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5"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5" hidden="1" outlineLevel="1">
      <c r="A785" s="532"/>
      <c r="B785" s="319" t="s">
        <v>497</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5"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5"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5"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1"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5"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5"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1"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5"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5"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1"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5"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5"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1"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5"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5"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1"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5"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5"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1"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5"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5"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1"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5"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5"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5"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5"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5"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5" hidden="1" outlineLevel="1">
      <c r="A815" s="532"/>
      <c r="B815" s="288" t="s">
        <v>489</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5" hidden="1" outlineLevel="1">
      <c r="A816" s="532">
        <v>15</v>
      </c>
      <c r="B816" s="294" t="s">
        <v>494</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5"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5"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5" hidden="1" outlineLevel="1">
      <c r="A819" s="532">
        <v>16</v>
      </c>
      <c r="B819" s="324" t="s">
        <v>490</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5"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5"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5" hidden="1" outlineLevel="1">
      <c r="A822" s="532"/>
      <c r="B822" s="519" t="s">
        <v>495</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5"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5"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5"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5"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5"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5"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5"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5"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5"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5"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5"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5" hidden="1" outlineLevel="1">
      <c r="A835" s="532"/>
      <c r="B835" s="518" t="s">
        <v>502</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5" hidden="1" outlineLevel="1">
      <c r="A836" s="532"/>
      <c r="B836" s="504" t="s">
        <v>498</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5" hidden="1"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5" hidden="1"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5" hidden="1"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1"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5"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5"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15.5"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5"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5"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5"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5"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5"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5" hidden="1" outlineLevel="1">
      <c r="A849" s="532"/>
      <c r="B849" s="288" t="s">
        <v>499</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5"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5"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5"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5"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5"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5"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1" hidden="1"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5" hidden="1"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v>
      </c>
      <c r="AA857" s="411">
        <f t="shared" ref="AA857" si="2553">AA856</f>
        <v>0</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5" hidden="1"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1"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5"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5"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1"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5"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5"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1"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5"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5"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1"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5"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5"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5"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5"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5"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5" hidden="1" outlineLevel="1">
      <c r="A874" s="532"/>
      <c r="B874" s="288" t="s">
        <v>500</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5"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5"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5"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5"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5"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5"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5"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5"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5"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5" hidden="1" outlineLevel="1">
      <c r="A884" s="532"/>
      <c r="B884" s="288" t="s">
        <v>501</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6.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5"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5"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1"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5"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5"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5"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5"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5"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1"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5"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5"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1"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5"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5"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6.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5"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5"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1"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5"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5"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5"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5"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5"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6.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5"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5"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1"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5"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5"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1"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5"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5"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1"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5"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5"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1"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5"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5"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1"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5"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5"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5" collapsed="1">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ht="15.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ht="15.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ht="15.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ht="15.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0</v>
      </c>
      <c r="Z935" s="378">
        <f t="shared" si="2851"/>
        <v>0</v>
      </c>
      <c r="AA935" s="378">
        <f t="shared" si="2851"/>
        <v>0</v>
      </c>
      <c r="AB935" s="378">
        <f t="shared" si="2851"/>
        <v>0</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0</v>
      </c>
    </row>
    <row r="936" spans="2:39" ht="15.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0</v>
      </c>
      <c r="Z936" s="378">
        <f t="shared" si="2852"/>
        <v>0</v>
      </c>
      <c r="AA936" s="378">
        <f t="shared" si="2852"/>
        <v>0</v>
      </c>
      <c r="AB936" s="378">
        <f t="shared" si="2852"/>
        <v>0</v>
      </c>
      <c r="AC936" s="378">
        <f t="shared" si="2852"/>
        <v>0</v>
      </c>
      <c r="AD936" s="378">
        <f t="shared" si="2852"/>
        <v>0</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0</v>
      </c>
    </row>
    <row r="937" spans="2:39" ht="15.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0</v>
      </c>
      <c r="Z937" s="378">
        <f t="shared" si="2853"/>
        <v>0</v>
      </c>
      <c r="AA937" s="378">
        <f t="shared" si="2853"/>
        <v>0</v>
      </c>
      <c r="AB937" s="378">
        <f t="shared" si="2853"/>
        <v>0</v>
      </c>
      <c r="AC937" s="378">
        <f t="shared" si="2853"/>
        <v>0</v>
      </c>
      <c r="AD937" s="378">
        <f t="shared" si="2853"/>
        <v>0</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0</v>
      </c>
    </row>
    <row r="938" spans="2:39" ht="15.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0</v>
      </c>
      <c r="Z938" s="378">
        <f t="shared" si="2854"/>
        <v>0</v>
      </c>
      <c r="AA938" s="378">
        <f t="shared" si="2854"/>
        <v>0</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0</v>
      </c>
    </row>
    <row r="939" spans="2:39" ht="15.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5">Z927*Z930</f>
        <v>0</v>
      </c>
      <c r="AA939" s="378">
        <f t="shared" si="2855"/>
        <v>0</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0</v>
      </c>
    </row>
    <row r="940" spans="2:39" ht="15.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6">SUM(Z931:Z939)</f>
        <v>0</v>
      </c>
      <c r="AA940" s="346">
        <f t="shared" si="2856"/>
        <v>0</v>
      </c>
      <c r="AB940" s="346">
        <f t="shared" si="2856"/>
        <v>0</v>
      </c>
      <c r="AC940" s="346">
        <f t="shared" si="2856"/>
        <v>0</v>
      </c>
      <c r="AD940" s="346">
        <f t="shared" si="2856"/>
        <v>0</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0</v>
      </c>
    </row>
    <row r="941" spans="2:39" ht="15.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58">Z928*Z930</f>
        <v>0</v>
      </c>
      <c r="AA941" s="347">
        <f t="shared" si="2858"/>
        <v>0</v>
      </c>
      <c r="AB941" s="347">
        <f t="shared" si="2858"/>
        <v>0</v>
      </c>
      <c r="AC941" s="347">
        <f t="shared" si="2858"/>
        <v>0</v>
      </c>
      <c r="AD941" s="347">
        <f t="shared" si="2858"/>
        <v>0</v>
      </c>
      <c r="AE941" s="347">
        <f t="shared" si="2858"/>
        <v>0</v>
      </c>
      <c r="AF941" s="347">
        <f>AF928*AF930</f>
        <v>0</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0</v>
      </c>
    </row>
    <row r="942" spans="2:39" ht="15.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0">IF(AA768="kw",SUMPRODUCT($N$770:$N$925,$P$770:$P$925,AA770:AA925),SUMPRODUCT($E$770:$E$925,AA770:AA925))</f>
        <v>0</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592</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5">
      <c r="B948" s="280" t="s">
        <v>341</v>
      </c>
      <c r="C948" s="281"/>
      <c r="D948" s="590" t="s">
        <v>525</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810" t="s">
        <v>211</v>
      </c>
      <c r="C949" s="812" t="s">
        <v>33</v>
      </c>
      <c r="D949" s="284" t="s">
        <v>421</v>
      </c>
      <c r="E949" s="814" t="s">
        <v>209</v>
      </c>
      <c r="F949" s="815"/>
      <c r="G949" s="815"/>
      <c r="H949" s="815"/>
      <c r="I949" s="815"/>
      <c r="J949" s="815"/>
      <c r="K949" s="815"/>
      <c r="L949" s="815"/>
      <c r="M949" s="816"/>
      <c r="N949" s="820" t="s">
        <v>213</v>
      </c>
      <c r="O949" s="284" t="s">
        <v>422</v>
      </c>
      <c r="P949" s="814" t="s">
        <v>212</v>
      </c>
      <c r="Q949" s="815"/>
      <c r="R949" s="815"/>
      <c r="S949" s="815"/>
      <c r="T949" s="815"/>
      <c r="U949" s="815"/>
      <c r="V949" s="815"/>
      <c r="W949" s="815"/>
      <c r="X949" s="816"/>
      <c r="Y949" s="817" t="s">
        <v>243</v>
      </c>
      <c r="Z949" s="818"/>
      <c r="AA949" s="818"/>
      <c r="AB949" s="818"/>
      <c r="AC949" s="818"/>
      <c r="AD949" s="818"/>
      <c r="AE949" s="818"/>
      <c r="AF949" s="818"/>
      <c r="AG949" s="818"/>
      <c r="AH949" s="818"/>
      <c r="AI949" s="818"/>
      <c r="AJ949" s="818"/>
      <c r="AK949" s="818"/>
      <c r="AL949" s="818"/>
      <c r="AM949" s="819"/>
    </row>
    <row r="950" spans="1:39" ht="65.25" customHeight="1">
      <c r="B950" s="811"/>
      <c r="C950" s="813"/>
      <c r="D950" s="285">
        <v>2020</v>
      </c>
      <c r="E950" s="285">
        <v>2021</v>
      </c>
      <c r="F950" s="285">
        <v>2022</v>
      </c>
      <c r="G950" s="285">
        <v>2023</v>
      </c>
      <c r="H950" s="285">
        <v>2024</v>
      </c>
      <c r="I950" s="285">
        <v>2025</v>
      </c>
      <c r="J950" s="285">
        <v>2026</v>
      </c>
      <c r="K950" s="285">
        <v>2027</v>
      </c>
      <c r="L950" s="285">
        <v>2028</v>
      </c>
      <c r="M950" s="285">
        <v>2029</v>
      </c>
      <c r="N950" s="821"/>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TO 1,499 KW</v>
      </c>
      <c r="AB950" s="285" t="str">
        <f>'1.  LRAMVA Summary'!G52</f>
        <v>GS 1,500 TO 4,999</v>
      </c>
      <c r="AC950" s="285" t="str">
        <f>'1.  LRAMVA Summary'!H52</f>
        <v>Large User</v>
      </c>
      <c r="AD950" s="285" t="str">
        <f>'1.  LRAMVA Summary'!I52</f>
        <v>Unmetered Scattered Load</v>
      </c>
      <c r="AE950" s="285" t="str">
        <f>'1.  LRAMVA Summary'!J52</f>
        <v>Street Lighting</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503</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kWh</v>
      </c>
      <c r="AE951" s="291" t="str">
        <f>'1.  LRAMVA Summary'!J53</f>
        <v>kW</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496</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682</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5" hidden="1" outlineLevel="1">
      <c r="A968" s="532"/>
      <c r="B968" s="319" t="s">
        <v>497</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5" hidden="1" outlineLevel="1">
      <c r="A998" s="532"/>
      <c r="B998" s="288" t="s">
        <v>489</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5" hidden="1" outlineLevel="1">
      <c r="A999" s="532">
        <v>15</v>
      </c>
      <c r="B999" s="294" t="s">
        <v>494</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5" hidden="1" outlineLevel="1">
      <c r="A1002" s="532">
        <v>16</v>
      </c>
      <c r="B1002" s="324" t="s">
        <v>490</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5" hidden="1" outlineLevel="1">
      <c r="A1005" s="532"/>
      <c r="B1005" s="519" t="s">
        <v>495</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5" hidden="1" outlineLevel="1">
      <c r="A1018" s="532"/>
      <c r="B1018" s="518" t="s">
        <v>502</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5" hidden="1" outlineLevel="1">
      <c r="A1019" s="532"/>
      <c r="B1019" s="504" t="s">
        <v>498</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499</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500</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501</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5"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1.9"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5"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ht="15.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ht="15.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ht="15.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ht="15.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ht="15.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ht="15.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ht="15.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ht="15.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ht="15.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592</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10"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28" zoomScale="90" zoomScaleNormal="90" workbookViewId="0">
      <selection activeCell="C52" sqref="C52"/>
    </sheetView>
  </sheetViews>
  <sheetFormatPr defaultColWidth="9.1796875" defaultRowHeight="14.5"/>
  <cols>
    <col min="1" max="1" width="4.54296875" style="12" customWidth="1"/>
    <col min="2" max="2" width="19.54296875" style="11" customWidth="1"/>
    <col min="3" max="3" width="30.81640625" style="12" customWidth="1"/>
    <col min="4" max="4" width="5" style="12" customWidth="1"/>
    <col min="5" max="5" width="14.26953125" style="12" customWidth="1"/>
    <col min="6" max="6" width="15.1796875" style="12" customWidth="1"/>
    <col min="7" max="7" width="11.453125" style="12" customWidth="1"/>
    <col min="8" max="8" width="13" style="18" customWidth="1"/>
    <col min="9" max="10" width="14" style="12" customWidth="1"/>
    <col min="11" max="11" width="18" style="12" customWidth="1"/>
    <col min="12" max="12" width="19.1796875" style="12" customWidth="1"/>
    <col min="13" max="13" width="16.81640625" style="12" customWidth="1"/>
    <col min="14" max="14" width="16" style="12" customWidth="1"/>
    <col min="15" max="15" width="14.54296875" style="12" customWidth="1"/>
    <col min="16" max="16" width="14.7265625" style="12" customWidth="1"/>
    <col min="17" max="17" width="14" style="12" customWidth="1"/>
    <col min="18" max="18" width="15.7265625" style="12" customWidth="1"/>
    <col min="19" max="19" width="14.1796875" style="12" customWidth="1"/>
    <col min="20" max="22" width="15" style="12" customWidth="1"/>
    <col min="23" max="23" width="13.453125" style="12" customWidth="1"/>
    <col min="24" max="24" width="4.1796875" style="12" customWidth="1"/>
    <col min="25" max="16384" width="9.17968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550</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23" t="s">
        <v>669</v>
      </c>
      <c r="D8" s="823"/>
      <c r="E8" s="823"/>
      <c r="F8" s="823"/>
      <c r="G8" s="823"/>
      <c r="H8" s="823"/>
      <c r="I8" s="823"/>
      <c r="J8" s="823"/>
      <c r="K8" s="823"/>
      <c r="L8" s="823"/>
      <c r="M8" s="823"/>
      <c r="N8" s="823"/>
      <c r="O8" s="823"/>
      <c r="P8" s="823"/>
      <c r="Q8" s="823"/>
      <c r="R8" s="823"/>
      <c r="S8" s="823"/>
      <c r="T8" s="105"/>
      <c r="U8" s="105"/>
      <c r="V8" s="105"/>
      <c r="W8" s="105"/>
    </row>
    <row r="9" spans="1:28" s="9" customFormat="1" ht="46.9" customHeight="1">
      <c r="B9" s="55"/>
      <c r="C9" s="785" t="s">
        <v>680</v>
      </c>
      <c r="D9" s="785"/>
      <c r="E9" s="785"/>
      <c r="F9" s="785"/>
      <c r="G9" s="785"/>
      <c r="H9" s="785"/>
      <c r="I9" s="785"/>
      <c r="J9" s="785"/>
      <c r="K9" s="785"/>
      <c r="L9" s="785"/>
      <c r="M9" s="785"/>
      <c r="N9" s="785"/>
      <c r="O9" s="785"/>
      <c r="P9" s="785"/>
      <c r="Q9" s="785"/>
      <c r="R9" s="785"/>
      <c r="S9" s="785"/>
      <c r="T9" s="105"/>
      <c r="U9" s="105"/>
      <c r="V9" s="105"/>
      <c r="W9" s="105"/>
    </row>
    <row r="10" spans="1:28" s="9" customFormat="1" ht="37.9" customHeight="1">
      <c r="B10" s="88"/>
      <c r="C10" s="801" t="s">
        <v>681</v>
      </c>
      <c r="D10" s="785"/>
      <c r="E10" s="785"/>
      <c r="F10" s="785"/>
      <c r="G10" s="785"/>
      <c r="H10" s="785"/>
      <c r="I10" s="785"/>
      <c r="J10" s="785"/>
      <c r="K10" s="785"/>
      <c r="L10" s="785"/>
      <c r="M10" s="785"/>
      <c r="N10" s="785"/>
      <c r="O10" s="785"/>
      <c r="P10" s="785"/>
      <c r="Q10" s="785"/>
      <c r="R10" s="785"/>
      <c r="S10" s="785"/>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22" t="s">
        <v>235</v>
      </c>
      <c r="C12" s="822"/>
      <c r="D12" s="181"/>
      <c r="E12" s="182" t="s">
        <v>236</v>
      </c>
      <c r="F12" s="51"/>
      <c r="G12" s="51"/>
      <c r="H12" s="44"/>
      <c r="I12" s="51"/>
      <c r="K12" s="592"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TO 1,499 KW</v>
      </c>
      <c r="L14" s="204" t="str">
        <f>'1.  LRAMVA Summary'!G52</f>
        <v>GS 1,500 TO 4,999</v>
      </c>
      <c r="M14" s="204" t="str">
        <f>'1.  LRAMVA Summary'!H52</f>
        <v>Large User</v>
      </c>
      <c r="N14" s="204" t="str">
        <f>'1.  LRAMVA Summary'!I52</f>
        <v>Unmetered Scattered Load</v>
      </c>
      <c r="O14" s="204" t="str">
        <f>'1.  LRAMVA Summary'!J52</f>
        <v>Street Lighting</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30">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30">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30">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30">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30">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30">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30">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7">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7">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233">
        <f>C48</f>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233">
        <f t="shared" ref="C50:C53" si="11">C49</f>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233">
        <f t="shared" si="11"/>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f t="shared" si="11"/>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f t="shared" si="11"/>
        <v>2.18E-2</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f>C53</f>
        <v>2.18E-2</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5">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7"/>
      <c r="C57" s="27"/>
      <c r="D57" s="206"/>
      <c r="E57" s="216" t="s">
        <v>462</v>
      </c>
      <c r="F57" s="216"/>
      <c r="G57" s="217"/>
      <c r="H57" s="218"/>
      <c r="I57" s="219">
        <f>SUM(I44:I56)</f>
        <v>0</v>
      </c>
      <c r="J57" s="219">
        <f t="shared" ref="J57:O57" si="12">SUM(J44:J56)</f>
        <v>0</v>
      </c>
      <c r="K57" s="219">
        <f t="shared" si="12"/>
        <v>0</v>
      </c>
      <c r="L57" s="219">
        <f t="shared" si="12"/>
        <v>0</v>
      </c>
      <c r="M57" s="219">
        <f t="shared" si="12"/>
        <v>0</v>
      </c>
      <c r="N57" s="219">
        <f t="shared" si="12"/>
        <v>0</v>
      </c>
      <c r="O57" s="219">
        <f t="shared" si="12"/>
        <v>0</v>
      </c>
      <c r="P57" s="219">
        <f t="shared" ref="P57:V57" si="13">SUM(P44:P56)</f>
        <v>0</v>
      </c>
      <c r="Q57" s="219">
        <f t="shared" si="13"/>
        <v>0</v>
      </c>
      <c r="R57" s="219">
        <f t="shared" si="13"/>
        <v>0</v>
      </c>
      <c r="S57" s="219">
        <f t="shared" si="13"/>
        <v>0</v>
      </c>
      <c r="T57" s="219">
        <f t="shared" si="13"/>
        <v>0</v>
      </c>
      <c r="U57" s="219">
        <f t="shared" si="13"/>
        <v>0</v>
      </c>
      <c r="V57" s="219">
        <f t="shared" si="13"/>
        <v>0</v>
      </c>
      <c r="W57" s="219">
        <f>SUM(W44:W56)</f>
        <v>0</v>
      </c>
    </row>
    <row r="58" spans="1:23" s="9" customFormat="1" ht="15"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D59" s="206"/>
      <c r="E59" s="225" t="s">
        <v>426</v>
      </c>
      <c r="F59" s="225"/>
      <c r="G59" s="226"/>
      <c r="H59" s="227"/>
      <c r="I59" s="228">
        <f t="shared" ref="I59:W59" si="14">I57+I58</f>
        <v>0</v>
      </c>
      <c r="J59" s="228">
        <f t="shared" si="14"/>
        <v>0</v>
      </c>
      <c r="K59" s="228">
        <f t="shared" si="14"/>
        <v>0</v>
      </c>
      <c r="L59" s="228">
        <f t="shared" si="14"/>
        <v>0</v>
      </c>
      <c r="M59" s="228">
        <f t="shared" si="14"/>
        <v>0</v>
      </c>
      <c r="N59" s="228">
        <f t="shared" si="14"/>
        <v>0</v>
      </c>
      <c r="O59" s="228">
        <f t="shared" si="14"/>
        <v>0</v>
      </c>
      <c r="P59" s="228">
        <f t="shared" ref="P59:V59" si="15">P57+P58</f>
        <v>0</v>
      </c>
      <c r="Q59" s="228">
        <f t="shared" si="15"/>
        <v>0</v>
      </c>
      <c r="R59" s="228">
        <f t="shared" si="15"/>
        <v>0</v>
      </c>
      <c r="S59" s="228">
        <f t="shared" si="15"/>
        <v>0</v>
      </c>
      <c r="T59" s="228">
        <f t="shared" si="15"/>
        <v>0</v>
      </c>
      <c r="U59" s="228">
        <f t="shared" si="15"/>
        <v>0</v>
      </c>
      <c r="V59" s="228">
        <f t="shared" si="15"/>
        <v>0</v>
      </c>
      <c r="W59" s="228">
        <f t="shared" si="14"/>
        <v>0</v>
      </c>
    </row>
    <row r="60" spans="1:23" s="9" customFormat="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6">SUM(I61:V61)</f>
        <v>0</v>
      </c>
    </row>
    <row r="62" spans="1:23" s="9" customFormat="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6"/>
        <v>0</v>
      </c>
    </row>
    <row r="63" spans="1:23" s="9" customFormat="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6"/>
        <v>0</v>
      </c>
    </row>
    <row r="64" spans="1:23" s="9" customFormat="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6"/>
        <v>0</v>
      </c>
    </row>
    <row r="65" spans="2:23" s="9" customFormat="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6"/>
        <v>0</v>
      </c>
    </row>
    <row r="66" spans="2:23" s="9" customFormat="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6"/>
        <v>0</v>
      </c>
    </row>
    <row r="67" spans="2:23" s="9" customFormat="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6"/>
        <v>0</v>
      </c>
    </row>
    <row r="68" spans="2:23" s="9" customFormat="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6"/>
        <v>0</v>
      </c>
    </row>
    <row r="69" spans="2:23" s="9" customFormat="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6"/>
        <v>0</v>
      </c>
    </row>
    <row r="70" spans="2:23" s="9" customFormat="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6"/>
        <v>0</v>
      </c>
    </row>
    <row r="71" spans="2:23" s="9" customFormat="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6"/>
        <v>0</v>
      </c>
    </row>
    <row r="72" spans="2:23" s="9" customFormat="1" ht="15" thickBot="1">
      <c r="B72" s="66"/>
      <c r="E72" s="216" t="s">
        <v>463</v>
      </c>
      <c r="F72" s="216"/>
      <c r="G72" s="217"/>
      <c r="H72" s="218"/>
      <c r="I72" s="219">
        <f>SUM(I59:I71)</f>
        <v>0</v>
      </c>
      <c r="J72" s="219">
        <f t="shared" ref="J72:V72" si="17">SUM(J59:J71)</f>
        <v>0</v>
      </c>
      <c r="K72" s="219">
        <f t="shared" si="17"/>
        <v>0</v>
      </c>
      <c r="L72" s="219">
        <f t="shared" si="17"/>
        <v>0</v>
      </c>
      <c r="M72" s="219">
        <f t="shared" si="17"/>
        <v>0</v>
      </c>
      <c r="N72" s="219">
        <f t="shared" si="17"/>
        <v>0</v>
      </c>
      <c r="O72" s="219">
        <f t="shared" si="17"/>
        <v>0</v>
      </c>
      <c r="P72" s="219">
        <f t="shared" si="17"/>
        <v>0</v>
      </c>
      <c r="Q72" s="219">
        <f t="shared" si="17"/>
        <v>0</v>
      </c>
      <c r="R72" s="219">
        <f t="shared" si="17"/>
        <v>0</v>
      </c>
      <c r="S72" s="219">
        <f t="shared" si="17"/>
        <v>0</v>
      </c>
      <c r="T72" s="219">
        <f t="shared" si="17"/>
        <v>0</v>
      </c>
      <c r="U72" s="219">
        <f t="shared" si="17"/>
        <v>0</v>
      </c>
      <c r="V72" s="219">
        <f t="shared" si="17"/>
        <v>0</v>
      </c>
      <c r="W72" s="219">
        <f>SUM(W59:W71)</f>
        <v>0</v>
      </c>
    </row>
    <row r="73" spans="2:23" s="9" customFormat="1" ht="15"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66"/>
      <c r="E74" s="225" t="s">
        <v>427</v>
      </c>
      <c r="F74" s="225"/>
      <c r="G74" s="226"/>
      <c r="H74" s="227"/>
      <c r="I74" s="228">
        <f t="shared" ref="I74:O74" si="18">I72+I73</f>
        <v>0</v>
      </c>
      <c r="J74" s="228">
        <f t="shared" si="18"/>
        <v>0</v>
      </c>
      <c r="K74" s="228">
        <f t="shared" si="18"/>
        <v>0</v>
      </c>
      <c r="L74" s="228">
        <f t="shared" si="18"/>
        <v>0</v>
      </c>
      <c r="M74" s="228">
        <f t="shared" si="18"/>
        <v>0</v>
      </c>
      <c r="N74" s="228">
        <f t="shared" si="18"/>
        <v>0</v>
      </c>
      <c r="O74" s="228">
        <f t="shared" si="18"/>
        <v>0</v>
      </c>
      <c r="P74" s="228">
        <f t="shared" ref="P74:V74" si="19">P72+P73</f>
        <v>0</v>
      </c>
      <c r="Q74" s="228">
        <f t="shared" si="19"/>
        <v>0</v>
      </c>
      <c r="R74" s="228">
        <f t="shared" si="19"/>
        <v>0</v>
      </c>
      <c r="S74" s="228">
        <f t="shared" si="19"/>
        <v>0</v>
      </c>
      <c r="T74" s="228">
        <f t="shared" si="19"/>
        <v>0</v>
      </c>
      <c r="U74" s="228">
        <f t="shared" si="19"/>
        <v>0</v>
      </c>
      <c r="V74" s="228">
        <f t="shared" si="19"/>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20">C$31/12</f>
        <v>1.225E-3</v>
      </c>
      <c r="I76" s="230">
        <f>(SUM('1.  LRAMVA Summary'!D$54:D$65)+SUM('1.  LRAMVA Summary'!D$66:D$67)*(MONTH($E76)-1)/12)*$H76</f>
        <v>47.154249870000001</v>
      </c>
      <c r="J76" s="230">
        <f>(SUM('1.  LRAMVA Summary'!E$54:E$65)+SUM('1.  LRAMVA Summary'!E$66:E$67)*(MONTH($E76)-1)/12)*$H76</f>
        <v>19.76705572453292</v>
      </c>
      <c r="K76" s="230">
        <f>(SUM('1.  LRAMVA Summary'!F$54:F$65)+SUM('1.  LRAMVA Summary'!F$66:F$67)*(MONTH($E76)-1)/12)*$H76</f>
        <v>23.888488425920034</v>
      </c>
      <c r="L76" s="230">
        <f>(SUM('1.  LRAMVA Summary'!G$54:G$65)+SUM('1.  LRAMVA Summary'!G$66:G$67)*(MONTH($E76)-1)/12)*$H76</f>
        <v>6.020964254665202</v>
      </c>
      <c r="M76" s="230">
        <f>(SUM('1.  LRAMVA Summary'!H$54:H$65)+SUM('1.  LRAMVA Summary'!H$66:H$67)*(MONTH($E76)-1)/12)*$H76</f>
        <v>3.4560370722657701</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100.28679534738393</v>
      </c>
    </row>
    <row r="77" spans="2:23" s="9" customFormat="1">
      <c r="B77" s="66"/>
      <c r="E77" s="214">
        <v>42064</v>
      </c>
      <c r="F77" s="214" t="s">
        <v>181</v>
      </c>
      <c r="G77" s="215" t="s">
        <v>65</v>
      </c>
      <c r="H77" s="229">
        <f t="shared" si="20"/>
        <v>1.225E-3</v>
      </c>
      <c r="I77" s="230">
        <f>(SUM('1.  LRAMVA Summary'!D$54:D$65)+SUM('1.  LRAMVA Summary'!D$66:D$67)*(MONTH($E77)-1)/12)*$H77</f>
        <v>94.308499740000002</v>
      </c>
      <c r="J77" s="230">
        <f>(SUM('1.  LRAMVA Summary'!E$54:E$65)+SUM('1.  LRAMVA Summary'!E$66:E$67)*(MONTH($E77)-1)/12)*$H77</f>
        <v>39.53411144906584</v>
      </c>
      <c r="K77" s="230">
        <f>(SUM('1.  LRAMVA Summary'!F$54:F$65)+SUM('1.  LRAMVA Summary'!F$66:F$67)*(MONTH($E77)-1)/12)*$H77</f>
        <v>47.776976851840068</v>
      </c>
      <c r="L77" s="230">
        <f>(SUM('1.  LRAMVA Summary'!G$54:G$65)+SUM('1.  LRAMVA Summary'!G$66:G$67)*(MONTH($E77)-1)/12)*$H77</f>
        <v>12.041928509330404</v>
      </c>
      <c r="M77" s="230">
        <f>(SUM('1.  LRAMVA Summary'!H$54:H$65)+SUM('1.  LRAMVA Summary'!H$66:H$67)*(MONTH($E77)-1)/12)*$H77</f>
        <v>6.9120741445315401</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200.57359069476786</v>
      </c>
    </row>
    <row r="78" spans="2:23" s="9" customFormat="1">
      <c r="B78" s="66"/>
      <c r="E78" s="214">
        <v>42095</v>
      </c>
      <c r="F78" s="214" t="s">
        <v>181</v>
      </c>
      <c r="G78" s="215" t="s">
        <v>66</v>
      </c>
      <c r="H78" s="229">
        <f>C$32/12</f>
        <v>9.1666666666666665E-4</v>
      </c>
      <c r="I78" s="230">
        <f>(SUM('1.  LRAMVA Summary'!D$54:D$65)+SUM('1.  LRAMVA Summary'!D$66:D$67)*(MONTH($E78)-1)/12)*$H78</f>
        <v>105.85647929999999</v>
      </c>
      <c r="J78" s="230">
        <f>(SUM('1.  LRAMVA Summary'!E$54:E$65)+SUM('1.  LRAMVA Summary'!E$66:E$67)*(MONTH($E78)-1)/12)*$H78</f>
        <v>44.375023055073903</v>
      </c>
      <c r="K78" s="230">
        <f>(SUM('1.  LRAMVA Summary'!F$54:F$65)+SUM('1.  LRAMVA Summary'!F$66:F$67)*(MONTH($E78)-1)/12)*$H78</f>
        <v>53.627218915330673</v>
      </c>
      <c r="L78" s="230">
        <f>(SUM('1.  LRAMVA Summary'!G$54:G$65)+SUM('1.  LRAMVA Summary'!G$66:G$67)*(MONTH($E78)-1)/12)*$H78</f>
        <v>13.516450367615757</v>
      </c>
      <c r="M78" s="230">
        <f>(SUM('1.  LRAMVA Summary'!H$54:H$65)+SUM('1.  LRAMVA Summary'!H$66:H$67)*(MONTH($E78)-1)/12)*$H78</f>
        <v>7.7584505703925455</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1">SUM(I78:V78)</f>
        <v>225.13362220841287</v>
      </c>
    </row>
    <row r="79" spans="2:23" s="9" customFormat="1">
      <c r="B79" s="66"/>
      <c r="E79" s="214">
        <v>42125</v>
      </c>
      <c r="F79" s="214" t="s">
        <v>181</v>
      </c>
      <c r="G79" s="215" t="s">
        <v>66</v>
      </c>
      <c r="H79" s="229">
        <f t="shared" ref="H79:H80" si="22">C$32/12</f>
        <v>9.1666666666666665E-4</v>
      </c>
      <c r="I79" s="230">
        <f>(SUM('1.  LRAMVA Summary'!D$54:D$65)+SUM('1.  LRAMVA Summary'!D$66:D$67)*(MONTH($E79)-1)/12)*$H79</f>
        <v>141.14197240000001</v>
      </c>
      <c r="J79" s="230">
        <f>(SUM('1.  LRAMVA Summary'!E$54:E$65)+SUM('1.  LRAMVA Summary'!E$66:E$67)*(MONTH($E79)-1)/12)*$H79</f>
        <v>59.166697406765202</v>
      </c>
      <c r="K79" s="230">
        <f>(SUM('1.  LRAMVA Summary'!F$54:F$65)+SUM('1.  LRAMVA Summary'!F$66:F$67)*(MONTH($E79)-1)/12)*$H79</f>
        <v>71.502958553774249</v>
      </c>
      <c r="L79" s="230">
        <f>(SUM('1.  LRAMVA Summary'!G$54:G$65)+SUM('1.  LRAMVA Summary'!G$66:G$67)*(MONTH($E79)-1)/12)*$H79</f>
        <v>18.021933823487679</v>
      </c>
      <c r="M79" s="230">
        <f>(SUM('1.  LRAMVA Summary'!H$54:H$65)+SUM('1.  LRAMVA Summary'!H$66:H$67)*(MONTH($E79)-1)/12)*$H79</f>
        <v>10.344600760523393</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1"/>
        <v>300.17816294455054</v>
      </c>
    </row>
    <row r="80" spans="2:23" s="9" customFormat="1">
      <c r="B80" s="66"/>
      <c r="E80" s="214">
        <v>42156</v>
      </c>
      <c r="F80" s="214" t="s">
        <v>181</v>
      </c>
      <c r="G80" s="215" t="s">
        <v>66</v>
      </c>
      <c r="H80" s="229">
        <f t="shared" si="22"/>
        <v>9.1666666666666665E-4</v>
      </c>
      <c r="I80" s="230">
        <f>(SUM('1.  LRAMVA Summary'!D$54:D$65)+SUM('1.  LRAMVA Summary'!D$66:D$67)*(MONTH($E80)-1)/12)*$H80</f>
        <v>176.42746550000001</v>
      </c>
      <c r="J80" s="230">
        <f>(SUM('1.  LRAMVA Summary'!E$54:E$65)+SUM('1.  LRAMVA Summary'!E$66:E$67)*(MONTH($E80)-1)/12)*$H80</f>
        <v>73.958371758456508</v>
      </c>
      <c r="K80" s="230">
        <f>(SUM('1.  LRAMVA Summary'!F$54:F$65)+SUM('1.  LRAMVA Summary'!F$66:F$67)*(MONTH($E80)-1)/12)*$H80</f>
        <v>89.378698192217811</v>
      </c>
      <c r="L80" s="230">
        <f>(SUM('1.  LRAMVA Summary'!G$54:G$65)+SUM('1.  LRAMVA Summary'!G$66:G$67)*(MONTH($E80)-1)/12)*$H80</f>
        <v>22.5274172793596</v>
      </c>
      <c r="M80" s="230">
        <f>(SUM('1.  LRAMVA Summary'!H$54:H$65)+SUM('1.  LRAMVA Summary'!H$66:H$67)*(MONTH($E80)-1)/12)*$H80</f>
        <v>12.930750950654241</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1"/>
        <v>375.22270368068814</v>
      </c>
    </row>
    <row r="81" spans="2:23" s="9" customFormat="1">
      <c r="B81" s="66"/>
      <c r="E81" s="214">
        <v>42186</v>
      </c>
      <c r="F81" s="214" t="s">
        <v>181</v>
      </c>
      <c r="G81" s="215" t="s">
        <v>68</v>
      </c>
      <c r="H81" s="229">
        <f>C$33/12</f>
        <v>9.1666666666666665E-4</v>
      </c>
      <c r="I81" s="230">
        <f>(SUM('1.  LRAMVA Summary'!D$54:D$65)+SUM('1.  LRAMVA Summary'!D$66:D$67)*(MONTH($E81)-1)/12)*$H81</f>
        <v>211.71295859999998</v>
      </c>
      <c r="J81" s="230">
        <f>(SUM('1.  LRAMVA Summary'!E$54:E$65)+SUM('1.  LRAMVA Summary'!E$66:E$67)*(MONTH($E81)-1)/12)*$H81</f>
        <v>88.750046110147807</v>
      </c>
      <c r="K81" s="230">
        <f>(SUM('1.  LRAMVA Summary'!F$54:F$65)+SUM('1.  LRAMVA Summary'!F$66:F$67)*(MONTH($E81)-1)/12)*$H81</f>
        <v>107.25443783066135</v>
      </c>
      <c r="L81" s="230">
        <f>(SUM('1.  LRAMVA Summary'!G$54:G$65)+SUM('1.  LRAMVA Summary'!G$66:G$67)*(MONTH($E81)-1)/12)*$H81</f>
        <v>27.032900735231514</v>
      </c>
      <c r="M81" s="230">
        <f>(SUM('1.  LRAMVA Summary'!H$54:H$65)+SUM('1.  LRAMVA Summary'!H$66:H$67)*(MONTH($E81)-1)/12)*$H81</f>
        <v>15.516901140785091</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1"/>
        <v>450.26724441682575</v>
      </c>
    </row>
    <row r="82" spans="2:23" s="9" customFormat="1">
      <c r="B82" s="66"/>
      <c r="E82" s="214">
        <v>42217</v>
      </c>
      <c r="F82" s="214" t="s">
        <v>181</v>
      </c>
      <c r="G82" s="215" t="s">
        <v>68</v>
      </c>
      <c r="H82" s="229">
        <f t="shared" ref="H82:H83" si="23">C$33/12</f>
        <v>9.1666666666666665E-4</v>
      </c>
      <c r="I82" s="230">
        <f>(SUM('1.  LRAMVA Summary'!D$54:D$65)+SUM('1.  LRAMVA Summary'!D$66:D$67)*(MONTH($E82)-1)/12)*$H82</f>
        <v>246.99845169999998</v>
      </c>
      <c r="J82" s="230">
        <f>(SUM('1.  LRAMVA Summary'!E$54:E$65)+SUM('1.  LRAMVA Summary'!E$66:E$67)*(MONTH($E82)-1)/12)*$H82</f>
        <v>103.54172046183911</v>
      </c>
      <c r="K82" s="230">
        <f>(SUM('1.  LRAMVA Summary'!F$54:F$65)+SUM('1.  LRAMVA Summary'!F$66:F$67)*(MONTH($E82)-1)/12)*$H82</f>
        <v>125.13017746910494</v>
      </c>
      <c r="L82" s="230">
        <f>(SUM('1.  LRAMVA Summary'!G$54:G$65)+SUM('1.  LRAMVA Summary'!G$66:G$67)*(MONTH($E82)-1)/12)*$H82</f>
        <v>31.538384191103436</v>
      </c>
      <c r="M82" s="230">
        <f>(SUM('1.  LRAMVA Summary'!H$54:H$65)+SUM('1.  LRAMVA Summary'!H$66:H$67)*(MONTH($E82)-1)/12)*$H82</f>
        <v>18.103051330915939</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1"/>
        <v>525.31178515296335</v>
      </c>
    </row>
    <row r="83" spans="2:23" s="9" customFormat="1">
      <c r="B83" s="66"/>
      <c r="E83" s="214">
        <v>42248</v>
      </c>
      <c r="F83" s="214" t="s">
        <v>181</v>
      </c>
      <c r="G83" s="215" t="s">
        <v>68</v>
      </c>
      <c r="H83" s="229">
        <f t="shared" si="23"/>
        <v>9.1666666666666665E-4</v>
      </c>
      <c r="I83" s="230">
        <f>(SUM('1.  LRAMVA Summary'!D$54:D$65)+SUM('1.  LRAMVA Summary'!D$66:D$67)*(MONTH($E83)-1)/12)*$H83</f>
        <v>282.28394480000003</v>
      </c>
      <c r="J83" s="230">
        <f>(SUM('1.  LRAMVA Summary'!E$54:E$65)+SUM('1.  LRAMVA Summary'!E$66:E$67)*(MONTH($E83)-1)/12)*$H83</f>
        <v>118.3333948135304</v>
      </c>
      <c r="K83" s="230">
        <f>(SUM('1.  LRAMVA Summary'!F$54:F$65)+SUM('1.  LRAMVA Summary'!F$66:F$67)*(MONTH($E83)-1)/12)*$H83</f>
        <v>143.0059171075485</v>
      </c>
      <c r="L83" s="230">
        <f>(SUM('1.  LRAMVA Summary'!G$54:G$65)+SUM('1.  LRAMVA Summary'!G$66:G$67)*(MONTH($E83)-1)/12)*$H83</f>
        <v>36.043867646975357</v>
      </c>
      <c r="M83" s="230">
        <f>(SUM('1.  LRAMVA Summary'!H$54:H$65)+SUM('1.  LRAMVA Summary'!H$66:H$67)*(MONTH($E83)-1)/12)*$H83</f>
        <v>20.689201521046787</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1"/>
        <v>600.35632588910107</v>
      </c>
    </row>
    <row r="84" spans="2:23" s="9" customFormat="1">
      <c r="B84" s="66"/>
      <c r="E84" s="214">
        <v>42278</v>
      </c>
      <c r="F84" s="214" t="s">
        <v>181</v>
      </c>
      <c r="G84" s="215" t="s">
        <v>69</v>
      </c>
      <c r="H84" s="229">
        <f>C$34/12</f>
        <v>9.1666666666666665E-4</v>
      </c>
      <c r="I84" s="230">
        <f>(SUM('1.  LRAMVA Summary'!D$54:D$65)+SUM('1.  LRAMVA Summary'!D$66:D$67)*(MONTH($E84)-1)/12)*$H84</f>
        <v>317.56943789999997</v>
      </c>
      <c r="J84" s="230">
        <f>(SUM('1.  LRAMVA Summary'!E$54:E$65)+SUM('1.  LRAMVA Summary'!E$66:E$67)*(MONTH($E84)-1)/12)*$H84</f>
        <v>133.12506916522173</v>
      </c>
      <c r="K84" s="230">
        <f>(SUM('1.  LRAMVA Summary'!F$54:F$65)+SUM('1.  LRAMVA Summary'!F$66:F$67)*(MONTH($E84)-1)/12)*$H84</f>
        <v>160.88165674599205</v>
      </c>
      <c r="L84" s="230">
        <f>(SUM('1.  LRAMVA Summary'!G$54:G$65)+SUM('1.  LRAMVA Summary'!G$66:G$67)*(MONTH($E84)-1)/12)*$H84</f>
        <v>40.549351102847275</v>
      </c>
      <c r="M84" s="230">
        <f>(SUM('1.  LRAMVA Summary'!H$54:H$65)+SUM('1.  LRAMVA Summary'!H$66:H$67)*(MONTH($E84)-1)/12)*$H84</f>
        <v>23.275351711177638</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1"/>
        <v>675.40086662523868</v>
      </c>
    </row>
    <row r="85" spans="2:23" s="9" customFormat="1">
      <c r="B85" s="66"/>
      <c r="E85" s="214">
        <v>42309</v>
      </c>
      <c r="F85" s="214" t="s">
        <v>181</v>
      </c>
      <c r="G85" s="215" t="s">
        <v>69</v>
      </c>
      <c r="H85" s="229">
        <f t="shared" ref="H85:H86" si="24">C$34/12</f>
        <v>9.1666666666666665E-4</v>
      </c>
      <c r="I85" s="230">
        <f>(SUM('1.  LRAMVA Summary'!D$54:D$65)+SUM('1.  LRAMVA Summary'!D$66:D$67)*(MONTH($E85)-1)/12)*$H85</f>
        <v>352.85493100000002</v>
      </c>
      <c r="J85" s="230">
        <f>(SUM('1.  LRAMVA Summary'!E$54:E$65)+SUM('1.  LRAMVA Summary'!E$66:E$67)*(MONTH($E85)-1)/12)*$H85</f>
        <v>147.91674351691302</v>
      </c>
      <c r="K85" s="230">
        <f>(SUM('1.  LRAMVA Summary'!F$54:F$65)+SUM('1.  LRAMVA Summary'!F$66:F$67)*(MONTH($E85)-1)/12)*$H85</f>
        <v>178.75739638443562</v>
      </c>
      <c r="L85" s="230">
        <f>(SUM('1.  LRAMVA Summary'!G$54:G$65)+SUM('1.  LRAMVA Summary'!G$66:G$67)*(MONTH($E85)-1)/12)*$H85</f>
        <v>45.0548345587192</v>
      </c>
      <c r="M85" s="230">
        <f>(SUM('1.  LRAMVA Summary'!H$54:H$65)+SUM('1.  LRAMVA Summary'!H$66:H$67)*(MONTH($E85)-1)/12)*$H85</f>
        <v>25.861501901308483</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1"/>
        <v>750.44540736137628</v>
      </c>
    </row>
    <row r="86" spans="2:23" s="9" customFormat="1">
      <c r="B86" s="66"/>
      <c r="E86" s="214">
        <v>42339</v>
      </c>
      <c r="F86" s="214" t="s">
        <v>181</v>
      </c>
      <c r="G86" s="215" t="s">
        <v>69</v>
      </c>
      <c r="H86" s="229">
        <f t="shared" si="24"/>
        <v>9.1666666666666665E-4</v>
      </c>
      <c r="I86" s="230">
        <f>(SUM('1.  LRAMVA Summary'!D$54:D$65)+SUM('1.  LRAMVA Summary'!D$66:D$67)*(MONTH($E86)-1)/12)*$H86</f>
        <v>388.14042410000002</v>
      </c>
      <c r="J86" s="230">
        <f>(SUM('1.  LRAMVA Summary'!E$54:E$65)+SUM('1.  LRAMVA Summary'!E$66:E$67)*(MONTH($E86)-1)/12)*$H86</f>
        <v>162.7084178686043</v>
      </c>
      <c r="K86" s="230">
        <f>(SUM('1.  LRAMVA Summary'!F$54:F$65)+SUM('1.  LRAMVA Summary'!F$66:F$67)*(MONTH($E86)-1)/12)*$H86</f>
        <v>196.63313602287917</v>
      </c>
      <c r="L86" s="230">
        <f>(SUM('1.  LRAMVA Summary'!G$54:G$65)+SUM('1.  LRAMVA Summary'!G$66:G$67)*(MONTH($E86)-1)/12)*$H86</f>
        <v>49.560318014591118</v>
      </c>
      <c r="M86" s="230">
        <f>(SUM('1.  LRAMVA Summary'!H$54:H$65)+SUM('1.  LRAMVA Summary'!H$66:H$67)*(MONTH($E86)-1)/12)*$H86</f>
        <v>28.447652091439334</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1"/>
        <v>825.48994809751389</v>
      </c>
    </row>
    <row r="87" spans="2:23" s="9" customFormat="1" ht="15" thickBot="1">
      <c r="B87" s="66"/>
      <c r="E87" s="216" t="s">
        <v>464</v>
      </c>
      <c r="F87" s="216"/>
      <c r="G87" s="217"/>
      <c r="H87" s="218"/>
      <c r="I87" s="219">
        <f>SUM(I74:I86)</f>
        <v>2364.4488149099998</v>
      </c>
      <c r="J87" s="219">
        <f>SUM(J74:J86)</f>
        <v>991.17665133015066</v>
      </c>
      <c r="K87" s="219">
        <f t="shared" ref="K87:O87" si="25">SUM(K74:K86)</f>
        <v>1197.8370624997046</v>
      </c>
      <c r="L87" s="219">
        <f t="shared" si="25"/>
        <v>301.90835048392654</v>
      </c>
      <c r="M87" s="219">
        <f t="shared" si="25"/>
        <v>173.29557319504073</v>
      </c>
      <c r="N87" s="219">
        <f t="shared" si="25"/>
        <v>0</v>
      </c>
      <c r="O87" s="219">
        <f t="shared" si="25"/>
        <v>0</v>
      </c>
      <c r="P87" s="219">
        <f t="shared" ref="P87:V87" si="26">SUM(P74:P86)</f>
        <v>0</v>
      </c>
      <c r="Q87" s="219">
        <f t="shared" si="26"/>
        <v>0</v>
      </c>
      <c r="R87" s="219">
        <f t="shared" si="26"/>
        <v>0</v>
      </c>
      <c r="S87" s="219">
        <f t="shared" si="26"/>
        <v>0</v>
      </c>
      <c r="T87" s="219">
        <f t="shared" si="26"/>
        <v>0</v>
      </c>
      <c r="U87" s="219">
        <f t="shared" si="26"/>
        <v>0</v>
      </c>
      <c r="V87" s="219">
        <f t="shared" si="26"/>
        <v>0</v>
      </c>
      <c r="W87" s="219">
        <f>SUM(W74:W86)</f>
        <v>5028.6664524188218</v>
      </c>
    </row>
    <row r="88" spans="2:23" s="9" customFormat="1" ht="15"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2364.4488149099998</v>
      </c>
      <c r="J89" s="228">
        <f t="shared" ref="J89" si="27">J87+J88</f>
        <v>991.17665133015066</v>
      </c>
      <c r="K89" s="228">
        <f t="shared" ref="K89" si="28">K87+K88</f>
        <v>1197.8370624997046</v>
      </c>
      <c r="L89" s="228">
        <f t="shared" ref="L89" si="29">L87+L88</f>
        <v>301.90835048392654</v>
      </c>
      <c r="M89" s="228">
        <f t="shared" ref="M89" si="30">M87+M88</f>
        <v>173.29557319504073</v>
      </c>
      <c r="N89" s="228">
        <f t="shared" ref="N89" si="31">N87+N88</f>
        <v>0</v>
      </c>
      <c r="O89" s="228">
        <f t="shared" ref="O89:U89" si="32">O87+O88</f>
        <v>0</v>
      </c>
      <c r="P89" s="228">
        <f t="shared" si="32"/>
        <v>0</v>
      </c>
      <c r="Q89" s="228">
        <f t="shared" si="32"/>
        <v>0</v>
      </c>
      <c r="R89" s="228">
        <f t="shared" si="32"/>
        <v>0</v>
      </c>
      <c r="S89" s="228">
        <f t="shared" si="32"/>
        <v>0</v>
      </c>
      <c r="T89" s="228">
        <f t="shared" si="32"/>
        <v>0</v>
      </c>
      <c r="U89" s="228">
        <f t="shared" si="32"/>
        <v>0</v>
      </c>
      <c r="V89" s="228">
        <f t="shared" ref="V89" si="33">V87+V88</f>
        <v>0</v>
      </c>
      <c r="W89" s="228">
        <f t="shared" ref="W89" si="34">W87+W88</f>
        <v>5028.6664524188218</v>
      </c>
    </row>
    <row r="90" spans="2:23" s="9" customFormat="1">
      <c r="B90" s="66"/>
      <c r="E90" s="214">
        <v>42370</v>
      </c>
      <c r="F90" s="214" t="s">
        <v>183</v>
      </c>
      <c r="G90" s="215" t="s">
        <v>65</v>
      </c>
      <c r="H90" s="229">
        <f>$C$35/12</f>
        <v>9.1666666666666665E-4</v>
      </c>
      <c r="I90" s="230">
        <f>(SUM('1.  LRAMVA Summary'!D$54:D$68)+SUM('1.  LRAMVA Summary'!D$69:D$70)*(MONTH($E90)-1)/12)*$H90</f>
        <v>423.42591719999996</v>
      </c>
      <c r="J90" s="230">
        <f>(SUM('1.  LRAMVA Summary'!E$54:E$68)+SUM('1.  LRAMVA Summary'!E$69:E$70)*(MONTH($E90)-1)/12)*$H90</f>
        <v>177.50009222029561</v>
      </c>
      <c r="K90" s="230">
        <f>(SUM('1.  LRAMVA Summary'!F$54:F$68)+SUM('1.  LRAMVA Summary'!F$69:F$70)*(MONTH($E90)-1)/12)*$H90</f>
        <v>214.50887566132272</v>
      </c>
      <c r="L90" s="230">
        <f>(SUM('1.  LRAMVA Summary'!G$54:G$68)+SUM('1.  LRAMVA Summary'!G$69:G$70)*(MONTH($E90)-1)/12)*$H90</f>
        <v>54.065801470463036</v>
      </c>
      <c r="M90" s="230">
        <f>(SUM('1.  LRAMVA Summary'!H$54:H$68)+SUM('1.  LRAMVA Summary'!H$69:H$70)*(MONTH($E90)-1)/12)*$H90</f>
        <v>31.033802281570182</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900.53448883365149</v>
      </c>
    </row>
    <row r="91" spans="2:23" s="9" customFormat="1">
      <c r="B91" s="66"/>
      <c r="E91" s="214">
        <v>42401</v>
      </c>
      <c r="F91" s="214" t="s">
        <v>183</v>
      </c>
      <c r="G91" s="215" t="s">
        <v>65</v>
      </c>
      <c r="H91" s="229">
        <f t="shared" ref="H91:H92" si="35">$C$35/12</f>
        <v>9.1666666666666665E-4</v>
      </c>
      <c r="I91" s="230">
        <f>(SUM('1.  LRAMVA Summary'!D$54:D$68)+SUM('1.  LRAMVA Summary'!D$69:D$70)*(MONTH($E91)-1)/12)*$H91</f>
        <v>423.42591719999996</v>
      </c>
      <c r="J91" s="230">
        <f>(SUM('1.  LRAMVA Summary'!E$54:E$68)+SUM('1.  LRAMVA Summary'!E$69:E$70)*(MONTH($E91)-1)/12)*$H91</f>
        <v>177.50009222029561</v>
      </c>
      <c r="K91" s="230">
        <f>(SUM('1.  LRAMVA Summary'!F$54:F$68)+SUM('1.  LRAMVA Summary'!F$69:F$70)*(MONTH($E91)-1)/12)*$H91</f>
        <v>214.50887566132272</v>
      </c>
      <c r="L91" s="230">
        <f>(SUM('1.  LRAMVA Summary'!G$54:G$68)+SUM('1.  LRAMVA Summary'!G$69:G$70)*(MONTH($E91)-1)/12)*$H91</f>
        <v>54.065801470463036</v>
      </c>
      <c r="M91" s="230">
        <f>(SUM('1.  LRAMVA Summary'!H$54:H$68)+SUM('1.  LRAMVA Summary'!H$69:H$70)*(MONTH($E91)-1)/12)*$H91</f>
        <v>31.033802281570182</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6">SUM(I91:V91)</f>
        <v>900.53448883365149</v>
      </c>
    </row>
    <row r="92" spans="2:23" s="9" customFormat="1" ht="14.25" customHeight="1">
      <c r="B92" s="66"/>
      <c r="E92" s="214">
        <v>42430</v>
      </c>
      <c r="F92" s="214" t="s">
        <v>183</v>
      </c>
      <c r="G92" s="215" t="s">
        <v>65</v>
      </c>
      <c r="H92" s="229">
        <f t="shared" si="35"/>
        <v>9.1666666666666665E-4</v>
      </c>
      <c r="I92" s="230">
        <f>(SUM('1.  LRAMVA Summary'!D$54:D$68)+SUM('1.  LRAMVA Summary'!D$69:D$70)*(MONTH($E92)-1)/12)*$H92</f>
        <v>423.42591719999996</v>
      </c>
      <c r="J92" s="230">
        <f>(SUM('1.  LRAMVA Summary'!E$54:E$68)+SUM('1.  LRAMVA Summary'!E$69:E$70)*(MONTH($E92)-1)/12)*$H92</f>
        <v>177.50009222029561</v>
      </c>
      <c r="K92" s="230">
        <f>(SUM('1.  LRAMVA Summary'!F$54:F$68)+SUM('1.  LRAMVA Summary'!F$69:F$70)*(MONTH($E92)-1)/12)*$H92</f>
        <v>214.50887566132272</v>
      </c>
      <c r="L92" s="230">
        <f>(SUM('1.  LRAMVA Summary'!G$54:G$68)+SUM('1.  LRAMVA Summary'!G$69:G$70)*(MONTH($E92)-1)/12)*$H92</f>
        <v>54.065801470463036</v>
      </c>
      <c r="M92" s="230">
        <f>(SUM('1.  LRAMVA Summary'!H$54:H$68)+SUM('1.  LRAMVA Summary'!H$69:H$70)*(MONTH($E92)-1)/12)*$H92</f>
        <v>31.033802281570182</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6"/>
        <v>900.53448883365149</v>
      </c>
    </row>
    <row r="93" spans="2:23" s="8" customFormat="1">
      <c r="B93" s="239"/>
      <c r="D93" s="9"/>
      <c r="E93" s="214">
        <v>42461</v>
      </c>
      <c r="F93" s="214" t="s">
        <v>183</v>
      </c>
      <c r="G93" s="215" t="s">
        <v>66</v>
      </c>
      <c r="H93" s="229">
        <f>$C$36/12</f>
        <v>9.1666666666666665E-4</v>
      </c>
      <c r="I93" s="230">
        <f>(SUM('1.  LRAMVA Summary'!D$54:D$68)+SUM('1.  LRAMVA Summary'!D$69:D$70)*(MONTH($E93)-1)/12)*$H93</f>
        <v>423.42591719999996</v>
      </c>
      <c r="J93" s="230">
        <f>(SUM('1.  LRAMVA Summary'!E$54:E$68)+SUM('1.  LRAMVA Summary'!E$69:E$70)*(MONTH($E93)-1)/12)*$H93</f>
        <v>177.50009222029561</v>
      </c>
      <c r="K93" s="230">
        <f>(SUM('1.  LRAMVA Summary'!F$54:F$68)+SUM('1.  LRAMVA Summary'!F$69:F$70)*(MONTH($E93)-1)/12)*$H93</f>
        <v>214.50887566132272</v>
      </c>
      <c r="L93" s="230">
        <f>(SUM('1.  LRAMVA Summary'!G$54:G$68)+SUM('1.  LRAMVA Summary'!G$69:G$70)*(MONTH($E93)-1)/12)*$H93</f>
        <v>54.065801470463036</v>
      </c>
      <c r="M93" s="230">
        <f>(SUM('1.  LRAMVA Summary'!H$54:H$68)+SUM('1.  LRAMVA Summary'!H$69:H$70)*(MONTH($E93)-1)/12)*$H93</f>
        <v>31.033802281570182</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6"/>
        <v>900.53448883365149</v>
      </c>
    </row>
    <row r="94" spans="2:23" s="9" customFormat="1">
      <c r="B94" s="66"/>
      <c r="E94" s="214">
        <v>42491</v>
      </c>
      <c r="F94" s="214" t="s">
        <v>183</v>
      </c>
      <c r="G94" s="215" t="s">
        <v>66</v>
      </c>
      <c r="H94" s="229">
        <f t="shared" ref="H94:H95" si="37">$C$36/12</f>
        <v>9.1666666666666665E-4</v>
      </c>
      <c r="I94" s="230">
        <f>(SUM('1.  LRAMVA Summary'!D$54:D$68)+SUM('1.  LRAMVA Summary'!D$69:D$70)*(MONTH($E94)-1)/12)*$H94</f>
        <v>423.42591719999996</v>
      </c>
      <c r="J94" s="230">
        <f>(SUM('1.  LRAMVA Summary'!E$54:E$68)+SUM('1.  LRAMVA Summary'!E$69:E$70)*(MONTH($E94)-1)/12)*$H94</f>
        <v>177.50009222029561</v>
      </c>
      <c r="K94" s="230">
        <f>(SUM('1.  LRAMVA Summary'!F$54:F$68)+SUM('1.  LRAMVA Summary'!F$69:F$70)*(MONTH($E94)-1)/12)*$H94</f>
        <v>214.50887566132272</v>
      </c>
      <c r="L94" s="230">
        <f>(SUM('1.  LRAMVA Summary'!G$54:G$68)+SUM('1.  LRAMVA Summary'!G$69:G$70)*(MONTH($E94)-1)/12)*$H94</f>
        <v>54.065801470463036</v>
      </c>
      <c r="M94" s="230">
        <f>(SUM('1.  LRAMVA Summary'!H$54:H$68)+SUM('1.  LRAMVA Summary'!H$69:H$70)*(MONTH($E94)-1)/12)*$H94</f>
        <v>31.033802281570182</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6"/>
        <v>900.53448883365149</v>
      </c>
    </row>
    <row r="95" spans="2:23" s="238" customFormat="1">
      <c r="B95" s="237"/>
      <c r="D95" s="9"/>
      <c r="E95" s="214">
        <v>42522</v>
      </c>
      <c r="F95" s="214" t="s">
        <v>183</v>
      </c>
      <c r="G95" s="215" t="s">
        <v>66</v>
      </c>
      <c r="H95" s="229">
        <f t="shared" si="37"/>
        <v>9.1666666666666665E-4</v>
      </c>
      <c r="I95" s="230">
        <f>(SUM('1.  LRAMVA Summary'!D$54:D$68)+SUM('1.  LRAMVA Summary'!D$69:D$70)*(MONTH($E95)-1)/12)*$H95</f>
        <v>423.42591719999996</v>
      </c>
      <c r="J95" s="230">
        <f>(SUM('1.  LRAMVA Summary'!E$54:E$68)+SUM('1.  LRAMVA Summary'!E$69:E$70)*(MONTH($E95)-1)/12)*$H95</f>
        <v>177.50009222029561</v>
      </c>
      <c r="K95" s="230">
        <f>(SUM('1.  LRAMVA Summary'!F$54:F$68)+SUM('1.  LRAMVA Summary'!F$69:F$70)*(MONTH($E95)-1)/12)*$H95</f>
        <v>214.50887566132272</v>
      </c>
      <c r="L95" s="230">
        <f>(SUM('1.  LRAMVA Summary'!G$54:G$68)+SUM('1.  LRAMVA Summary'!G$69:G$70)*(MONTH($E95)-1)/12)*$H95</f>
        <v>54.065801470463036</v>
      </c>
      <c r="M95" s="230">
        <f>(SUM('1.  LRAMVA Summary'!H$54:H$68)+SUM('1.  LRAMVA Summary'!H$69:H$70)*(MONTH($E95)-1)/12)*$H95</f>
        <v>31.033802281570182</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6"/>
        <v>900.53448883365149</v>
      </c>
    </row>
    <row r="96" spans="2:23" s="9" customFormat="1">
      <c r="B96" s="66"/>
      <c r="E96" s="214">
        <v>42552</v>
      </c>
      <c r="F96" s="214" t="s">
        <v>183</v>
      </c>
      <c r="G96" s="215" t="s">
        <v>68</v>
      </c>
      <c r="H96" s="229">
        <f>$C$37/12</f>
        <v>9.1666666666666665E-4</v>
      </c>
      <c r="I96" s="230">
        <f>(SUM('1.  LRAMVA Summary'!D$54:D$68)+SUM('1.  LRAMVA Summary'!D$69:D$70)*(MONTH($E96)-1)/12)*$H96</f>
        <v>423.42591719999996</v>
      </c>
      <c r="J96" s="230">
        <f>(SUM('1.  LRAMVA Summary'!E$54:E$68)+SUM('1.  LRAMVA Summary'!E$69:E$70)*(MONTH($E96)-1)/12)*$H96</f>
        <v>177.50009222029561</v>
      </c>
      <c r="K96" s="230">
        <f>(SUM('1.  LRAMVA Summary'!F$54:F$68)+SUM('1.  LRAMVA Summary'!F$69:F$70)*(MONTH($E96)-1)/12)*$H96</f>
        <v>214.50887566132272</v>
      </c>
      <c r="L96" s="230">
        <f>(SUM('1.  LRAMVA Summary'!G$54:G$68)+SUM('1.  LRAMVA Summary'!G$69:G$70)*(MONTH($E96)-1)/12)*$H96</f>
        <v>54.065801470463036</v>
      </c>
      <c r="M96" s="230">
        <f>(SUM('1.  LRAMVA Summary'!H$54:H$68)+SUM('1.  LRAMVA Summary'!H$69:H$70)*(MONTH($E96)-1)/12)*$H96</f>
        <v>31.033802281570182</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6"/>
        <v>900.53448883365149</v>
      </c>
    </row>
    <row r="97" spans="2:23" s="9" customFormat="1">
      <c r="B97" s="66"/>
      <c r="E97" s="214">
        <v>42583</v>
      </c>
      <c r="F97" s="214" t="s">
        <v>183</v>
      </c>
      <c r="G97" s="215" t="s">
        <v>68</v>
      </c>
      <c r="H97" s="229">
        <f t="shared" ref="H97:H98" si="38">$C$37/12</f>
        <v>9.1666666666666665E-4</v>
      </c>
      <c r="I97" s="230">
        <f>(SUM('1.  LRAMVA Summary'!D$54:D$68)+SUM('1.  LRAMVA Summary'!D$69:D$70)*(MONTH($E97)-1)/12)*$H97</f>
        <v>423.42591719999996</v>
      </c>
      <c r="J97" s="230">
        <f>(SUM('1.  LRAMVA Summary'!E$54:E$68)+SUM('1.  LRAMVA Summary'!E$69:E$70)*(MONTH($E97)-1)/12)*$H97</f>
        <v>177.50009222029561</v>
      </c>
      <c r="K97" s="230">
        <f>(SUM('1.  LRAMVA Summary'!F$54:F$68)+SUM('1.  LRAMVA Summary'!F$69:F$70)*(MONTH($E97)-1)/12)*$H97</f>
        <v>214.50887566132272</v>
      </c>
      <c r="L97" s="230">
        <f>(SUM('1.  LRAMVA Summary'!G$54:G$68)+SUM('1.  LRAMVA Summary'!G$69:G$70)*(MONTH($E97)-1)/12)*$H97</f>
        <v>54.065801470463036</v>
      </c>
      <c r="M97" s="230">
        <f>(SUM('1.  LRAMVA Summary'!H$54:H$68)+SUM('1.  LRAMVA Summary'!H$69:H$70)*(MONTH($E97)-1)/12)*$H97</f>
        <v>31.033802281570182</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6"/>
        <v>900.53448883365149</v>
      </c>
    </row>
    <row r="98" spans="2:23" s="9" customFormat="1">
      <c r="B98" s="66"/>
      <c r="E98" s="214">
        <v>42614</v>
      </c>
      <c r="F98" s="214" t="s">
        <v>183</v>
      </c>
      <c r="G98" s="215" t="s">
        <v>68</v>
      </c>
      <c r="H98" s="229">
        <f t="shared" si="38"/>
        <v>9.1666666666666665E-4</v>
      </c>
      <c r="I98" s="230">
        <f>(SUM('1.  LRAMVA Summary'!D$54:D$68)+SUM('1.  LRAMVA Summary'!D$69:D$70)*(MONTH($E98)-1)/12)*$H98</f>
        <v>423.42591719999996</v>
      </c>
      <c r="J98" s="230">
        <f>(SUM('1.  LRAMVA Summary'!E$54:E$68)+SUM('1.  LRAMVA Summary'!E$69:E$70)*(MONTH($E98)-1)/12)*$H98</f>
        <v>177.50009222029561</v>
      </c>
      <c r="K98" s="230">
        <f>(SUM('1.  LRAMVA Summary'!F$54:F$68)+SUM('1.  LRAMVA Summary'!F$69:F$70)*(MONTH($E98)-1)/12)*$H98</f>
        <v>214.50887566132272</v>
      </c>
      <c r="L98" s="230">
        <f>(SUM('1.  LRAMVA Summary'!G$54:G$68)+SUM('1.  LRAMVA Summary'!G$69:G$70)*(MONTH($E98)-1)/12)*$H98</f>
        <v>54.065801470463036</v>
      </c>
      <c r="M98" s="230">
        <f>(SUM('1.  LRAMVA Summary'!H$54:H$68)+SUM('1.  LRAMVA Summary'!H$69:H$70)*(MONTH($E98)-1)/12)*$H98</f>
        <v>31.033802281570182</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6"/>
        <v>900.53448883365149</v>
      </c>
    </row>
    <row r="99" spans="2:23" s="9" customFormat="1">
      <c r="B99" s="66"/>
      <c r="E99" s="214">
        <v>42644</v>
      </c>
      <c r="F99" s="214" t="s">
        <v>183</v>
      </c>
      <c r="G99" s="215" t="s">
        <v>69</v>
      </c>
      <c r="H99" s="210">
        <f>$C$38/12</f>
        <v>9.1666666666666665E-4</v>
      </c>
      <c r="I99" s="230">
        <f>(SUM('1.  LRAMVA Summary'!D$54:D$68)+SUM('1.  LRAMVA Summary'!D$69:D$70)*(MONTH($E99)-1)/12)*$H99</f>
        <v>423.42591719999996</v>
      </c>
      <c r="J99" s="230">
        <f>(SUM('1.  LRAMVA Summary'!E$54:E$68)+SUM('1.  LRAMVA Summary'!E$69:E$70)*(MONTH($E99)-1)/12)*$H99</f>
        <v>177.50009222029561</v>
      </c>
      <c r="K99" s="230">
        <f>(SUM('1.  LRAMVA Summary'!F$54:F$68)+SUM('1.  LRAMVA Summary'!F$69:F$70)*(MONTH($E99)-1)/12)*$H99</f>
        <v>214.50887566132272</v>
      </c>
      <c r="L99" s="230">
        <f>(SUM('1.  LRAMVA Summary'!G$54:G$68)+SUM('1.  LRAMVA Summary'!G$69:G$70)*(MONTH($E99)-1)/12)*$H99</f>
        <v>54.065801470463036</v>
      </c>
      <c r="M99" s="230">
        <f>(SUM('1.  LRAMVA Summary'!H$54:H$68)+SUM('1.  LRAMVA Summary'!H$69:H$70)*(MONTH($E99)-1)/12)*$H99</f>
        <v>31.033802281570182</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6"/>
        <v>900.53448883365149</v>
      </c>
    </row>
    <row r="100" spans="2:23" s="9" customFormat="1">
      <c r="B100" s="66"/>
      <c r="E100" s="214">
        <v>42675</v>
      </c>
      <c r="F100" s="214" t="s">
        <v>183</v>
      </c>
      <c r="G100" s="215" t="s">
        <v>69</v>
      </c>
      <c r="H100" s="210">
        <f t="shared" ref="H100:H101" si="39">$C$38/12</f>
        <v>9.1666666666666665E-4</v>
      </c>
      <c r="I100" s="230">
        <f>(SUM('1.  LRAMVA Summary'!D$54:D$68)+SUM('1.  LRAMVA Summary'!D$69:D$70)*(MONTH($E100)-1)/12)*$H100</f>
        <v>423.42591719999996</v>
      </c>
      <c r="J100" s="230">
        <f>(SUM('1.  LRAMVA Summary'!E$54:E$68)+SUM('1.  LRAMVA Summary'!E$69:E$70)*(MONTH($E100)-1)/12)*$H100</f>
        <v>177.50009222029561</v>
      </c>
      <c r="K100" s="230">
        <f>(SUM('1.  LRAMVA Summary'!F$54:F$68)+SUM('1.  LRAMVA Summary'!F$69:F$70)*(MONTH($E100)-1)/12)*$H100</f>
        <v>214.50887566132272</v>
      </c>
      <c r="L100" s="230">
        <f>(SUM('1.  LRAMVA Summary'!G$54:G$68)+SUM('1.  LRAMVA Summary'!G$69:G$70)*(MONTH($E100)-1)/12)*$H100</f>
        <v>54.065801470463036</v>
      </c>
      <c r="M100" s="230">
        <f>(SUM('1.  LRAMVA Summary'!H$54:H$68)+SUM('1.  LRAMVA Summary'!H$69:H$70)*(MONTH($E100)-1)/12)*$H100</f>
        <v>31.033802281570182</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6"/>
        <v>900.53448883365149</v>
      </c>
    </row>
    <row r="101" spans="2:23" s="9" customFormat="1">
      <c r="B101" s="66"/>
      <c r="E101" s="214">
        <v>42705</v>
      </c>
      <c r="F101" s="214" t="s">
        <v>183</v>
      </c>
      <c r="G101" s="215" t="s">
        <v>69</v>
      </c>
      <c r="H101" s="210">
        <f t="shared" si="39"/>
        <v>9.1666666666666665E-4</v>
      </c>
      <c r="I101" s="230">
        <f>(SUM('1.  LRAMVA Summary'!D$54:D$68)+SUM('1.  LRAMVA Summary'!D$69:D$70)*(MONTH($E101)-1)/12)*$H101</f>
        <v>423.42591719999996</v>
      </c>
      <c r="J101" s="230">
        <f>(SUM('1.  LRAMVA Summary'!E$54:E$68)+SUM('1.  LRAMVA Summary'!E$69:E$70)*(MONTH($E101)-1)/12)*$H101</f>
        <v>177.50009222029561</v>
      </c>
      <c r="K101" s="230">
        <f>(SUM('1.  LRAMVA Summary'!F$54:F$68)+SUM('1.  LRAMVA Summary'!F$69:F$70)*(MONTH($E101)-1)/12)*$H101</f>
        <v>214.50887566132272</v>
      </c>
      <c r="L101" s="230">
        <f>(SUM('1.  LRAMVA Summary'!G$54:G$68)+SUM('1.  LRAMVA Summary'!G$69:G$70)*(MONTH($E101)-1)/12)*$H101</f>
        <v>54.065801470463036</v>
      </c>
      <c r="M101" s="230">
        <f>(SUM('1.  LRAMVA Summary'!H$54:H$68)+SUM('1.  LRAMVA Summary'!H$69:H$70)*(MONTH($E101)-1)/12)*$H101</f>
        <v>31.033802281570182</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6"/>
        <v>900.53448883365149</v>
      </c>
    </row>
    <row r="102" spans="2:23" s="9" customFormat="1" ht="15" thickBot="1">
      <c r="B102" s="66"/>
      <c r="E102" s="216" t="s">
        <v>465</v>
      </c>
      <c r="F102" s="216"/>
      <c r="G102" s="217"/>
      <c r="H102" s="218"/>
      <c r="I102" s="219">
        <f>SUM(I89:I101)</f>
        <v>7445.559821310002</v>
      </c>
      <c r="J102" s="219">
        <f>SUM(J89:J101)</f>
        <v>3121.1777579736986</v>
      </c>
      <c r="K102" s="219">
        <f t="shared" ref="K102:O102" si="40">SUM(K89:K101)</f>
        <v>3771.9435704355769</v>
      </c>
      <c r="L102" s="219">
        <f t="shared" si="40"/>
        <v>950.697968129483</v>
      </c>
      <c r="M102" s="219">
        <f t="shared" si="40"/>
        <v>545.70120057388272</v>
      </c>
      <c r="N102" s="219">
        <f t="shared" si="40"/>
        <v>0</v>
      </c>
      <c r="O102" s="219">
        <f t="shared" si="40"/>
        <v>0</v>
      </c>
      <c r="P102" s="219">
        <f t="shared" ref="P102:V102" si="41">SUM(P89:P101)</f>
        <v>0</v>
      </c>
      <c r="Q102" s="219">
        <f t="shared" si="41"/>
        <v>0</v>
      </c>
      <c r="R102" s="219">
        <f t="shared" si="41"/>
        <v>0</v>
      </c>
      <c r="S102" s="219">
        <f t="shared" si="41"/>
        <v>0</v>
      </c>
      <c r="T102" s="219">
        <f t="shared" si="41"/>
        <v>0</v>
      </c>
      <c r="U102" s="219">
        <f t="shared" si="41"/>
        <v>0</v>
      </c>
      <c r="V102" s="219">
        <f t="shared" si="41"/>
        <v>0</v>
      </c>
      <c r="W102" s="219">
        <f>SUM(W89:W101)</f>
        <v>15835.080318422637</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7445.559821310002</v>
      </c>
      <c r="J104" s="228">
        <f t="shared" ref="J104" si="42">J102+J103</f>
        <v>3121.1777579736986</v>
      </c>
      <c r="K104" s="228">
        <f t="shared" ref="K104" si="43">K102+K103</f>
        <v>3771.9435704355769</v>
      </c>
      <c r="L104" s="228">
        <f t="shared" ref="L104" si="44">L102+L103</f>
        <v>950.697968129483</v>
      </c>
      <c r="M104" s="228">
        <f t="shared" ref="M104" si="45">M102+M103</f>
        <v>545.70120057388272</v>
      </c>
      <c r="N104" s="228">
        <f t="shared" ref="N104" si="46">N102+N103</f>
        <v>0</v>
      </c>
      <c r="O104" s="228">
        <f t="shared" ref="O104:V104" si="47">O102+O103</f>
        <v>0</v>
      </c>
      <c r="P104" s="228">
        <f t="shared" si="47"/>
        <v>0</v>
      </c>
      <c r="Q104" s="228">
        <f t="shared" si="47"/>
        <v>0</v>
      </c>
      <c r="R104" s="228">
        <f t="shared" si="47"/>
        <v>0</v>
      </c>
      <c r="S104" s="228">
        <f t="shared" si="47"/>
        <v>0</v>
      </c>
      <c r="T104" s="228">
        <f t="shared" si="47"/>
        <v>0</v>
      </c>
      <c r="U104" s="228">
        <f t="shared" si="47"/>
        <v>0</v>
      </c>
      <c r="V104" s="228">
        <f t="shared" si="47"/>
        <v>0</v>
      </c>
      <c r="W104" s="228">
        <f t="shared" ref="W104" si="48">W102+W103</f>
        <v>15835.080318422637</v>
      </c>
    </row>
    <row r="105" spans="2:23" s="9" customFormat="1">
      <c r="B105" s="66"/>
      <c r="E105" s="214">
        <v>42736</v>
      </c>
      <c r="F105" s="214" t="s">
        <v>184</v>
      </c>
      <c r="G105" s="215" t="s">
        <v>65</v>
      </c>
      <c r="H105" s="240">
        <f>$C$39/12</f>
        <v>9.1666666666666665E-4</v>
      </c>
      <c r="I105" s="230">
        <f>(SUM('1.  LRAMVA Summary'!D$54:D$71)+SUM('1.  LRAMVA Summary'!D$72:D$73)*(MONTH($E105)-1)/12)*$H105</f>
        <v>423.42591719999996</v>
      </c>
      <c r="J105" s="230">
        <f>(SUM('1.  LRAMVA Summary'!E$54:E$71)+SUM('1.  LRAMVA Summary'!E$72:E$73)*(MONTH($E105)-1)/12)*$H105</f>
        <v>177.50009222029561</v>
      </c>
      <c r="K105" s="230">
        <f>(SUM('1.  LRAMVA Summary'!F$54:F$71)+SUM('1.  LRAMVA Summary'!F$72:F$73)*(MONTH($E105)-1)/12)*$H105</f>
        <v>214.50887566132272</v>
      </c>
      <c r="L105" s="230">
        <f>(SUM('1.  LRAMVA Summary'!G$54:G$71)+SUM('1.  LRAMVA Summary'!G$72:G$73)*(MONTH($E105)-1)/12)*$H105</f>
        <v>54.065801470463036</v>
      </c>
      <c r="M105" s="230">
        <f>(SUM('1.  LRAMVA Summary'!H$54:H$71)+SUM('1.  LRAMVA Summary'!H$72:H$73)*(MONTH($E105)-1)/12)*$H105</f>
        <v>31.033802281570182</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900.53448883365149</v>
      </c>
    </row>
    <row r="106" spans="2:23" s="9" customFormat="1">
      <c r="B106" s="66"/>
      <c r="E106" s="214">
        <v>42767</v>
      </c>
      <c r="F106" s="214" t="s">
        <v>184</v>
      </c>
      <c r="G106" s="215" t="s">
        <v>65</v>
      </c>
      <c r="H106" s="240">
        <f t="shared" ref="H106:H107" si="49">$C$39/12</f>
        <v>9.1666666666666665E-4</v>
      </c>
      <c r="I106" s="230">
        <f>(SUM('1.  LRAMVA Summary'!D$54:D$71)+SUM('1.  LRAMVA Summary'!D$72:D$73)*(MONTH($E106)-1)/12)*$H106</f>
        <v>423.42591719999996</v>
      </c>
      <c r="J106" s="230">
        <f>(SUM('1.  LRAMVA Summary'!E$54:E$71)+SUM('1.  LRAMVA Summary'!E$72:E$73)*(MONTH($E106)-1)/12)*$H106</f>
        <v>177.50009222029561</v>
      </c>
      <c r="K106" s="230">
        <f>(SUM('1.  LRAMVA Summary'!F$54:F$71)+SUM('1.  LRAMVA Summary'!F$72:F$73)*(MONTH($E106)-1)/12)*$H106</f>
        <v>214.50887566132272</v>
      </c>
      <c r="L106" s="230">
        <f>(SUM('1.  LRAMVA Summary'!G$54:G$71)+SUM('1.  LRAMVA Summary'!G$72:G$73)*(MONTH($E106)-1)/12)*$H106</f>
        <v>54.065801470463036</v>
      </c>
      <c r="M106" s="230">
        <f>(SUM('1.  LRAMVA Summary'!H$54:H$71)+SUM('1.  LRAMVA Summary'!H$72:H$73)*(MONTH($E106)-1)/12)*$H106</f>
        <v>31.033802281570182</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50">SUM(I106:V106)</f>
        <v>900.53448883365149</v>
      </c>
    </row>
    <row r="107" spans="2:23" s="9" customFormat="1">
      <c r="B107" s="66"/>
      <c r="E107" s="214">
        <v>42795</v>
      </c>
      <c r="F107" s="214" t="s">
        <v>184</v>
      </c>
      <c r="G107" s="215" t="s">
        <v>65</v>
      </c>
      <c r="H107" s="240">
        <f t="shared" si="49"/>
        <v>9.1666666666666665E-4</v>
      </c>
      <c r="I107" s="230">
        <f>(SUM('1.  LRAMVA Summary'!D$54:D$71)+SUM('1.  LRAMVA Summary'!D$72:D$73)*(MONTH($E107)-1)/12)*$H107</f>
        <v>423.42591719999996</v>
      </c>
      <c r="J107" s="230">
        <f>(SUM('1.  LRAMVA Summary'!E$54:E$71)+SUM('1.  LRAMVA Summary'!E$72:E$73)*(MONTH($E107)-1)/12)*$H107</f>
        <v>177.50009222029561</v>
      </c>
      <c r="K107" s="230">
        <f>(SUM('1.  LRAMVA Summary'!F$54:F$71)+SUM('1.  LRAMVA Summary'!F$72:F$73)*(MONTH($E107)-1)/12)*$H107</f>
        <v>214.50887566132272</v>
      </c>
      <c r="L107" s="230">
        <f>(SUM('1.  LRAMVA Summary'!G$54:G$71)+SUM('1.  LRAMVA Summary'!G$72:G$73)*(MONTH($E107)-1)/12)*$H107</f>
        <v>54.065801470463036</v>
      </c>
      <c r="M107" s="230">
        <f>(SUM('1.  LRAMVA Summary'!H$54:H$71)+SUM('1.  LRAMVA Summary'!H$72:H$73)*(MONTH($E107)-1)/12)*$H107</f>
        <v>31.033802281570182</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50"/>
        <v>900.53448883365149</v>
      </c>
    </row>
    <row r="108" spans="2:23" s="8" customFormat="1">
      <c r="B108" s="239"/>
      <c r="E108" s="214">
        <v>42826</v>
      </c>
      <c r="F108" s="214" t="s">
        <v>184</v>
      </c>
      <c r="G108" s="215" t="s">
        <v>66</v>
      </c>
      <c r="H108" s="240">
        <f>$C$40/12</f>
        <v>9.1666666666666665E-4</v>
      </c>
      <c r="I108" s="230">
        <f>(SUM('1.  LRAMVA Summary'!D$54:D$71)+SUM('1.  LRAMVA Summary'!D$72:D$73)*(MONTH($E108)-1)/12)*$H108</f>
        <v>423.42591719999996</v>
      </c>
      <c r="J108" s="230">
        <f>(SUM('1.  LRAMVA Summary'!E$54:E$71)+SUM('1.  LRAMVA Summary'!E$72:E$73)*(MONTH($E108)-1)/12)*$H108</f>
        <v>177.50009222029561</v>
      </c>
      <c r="K108" s="230">
        <f>(SUM('1.  LRAMVA Summary'!F$54:F$71)+SUM('1.  LRAMVA Summary'!F$72:F$73)*(MONTH($E108)-1)/12)*$H108</f>
        <v>214.50887566132272</v>
      </c>
      <c r="L108" s="230">
        <f>(SUM('1.  LRAMVA Summary'!G$54:G$71)+SUM('1.  LRAMVA Summary'!G$72:G$73)*(MONTH($E108)-1)/12)*$H108</f>
        <v>54.065801470463036</v>
      </c>
      <c r="M108" s="230">
        <f>(SUM('1.  LRAMVA Summary'!H$54:H$71)+SUM('1.  LRAMVA Summary'!H$72:H$73)*(MONTH($E108)-1)/12)*$H108</f>
        <v>31.033802281570182</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50"/>
        <v>900.53448883365149</v>
      </c>
    </row>
    <row r="109" spans="2:23" s="9" customFormat="1">
      <c r="B109" s="66"/>
      <c r="E109" s="214">
        <v>42856</v>
      </c>
      <c r="F109" s="214" t="s">
        <v>184</v>
      </c>
      <c r="G109" s="215" t="s">
        <v>66</v>
      </c>
      <c r="H109" s="240">
        <f t="shared" ref="H109:H110" si="51">$C$40/12</f>
        <v>9.1666666666666665E-4</v>
      </c>
      <c r="I109" s="230">
        <f>(SUM('1.  LRAMVA Summary'!D$54:D$71)+SUM('1.  LRAMVA Summary'!D$72:D$73)*(MONTH($E109)-1)/12)*$H109</f>
        <v>423.42591719999996</v>
      </c>
      <c r="J109" s="230">
        <f>(SUM('1.  LRAMVA Summary'!E$54:E$71)+SUM('1.  LRAMVA Summary'!E$72:E$73)*(MONTH($E109)-1)/12)*$H109</f>
        <v>177.50009222029561</v>
      </c>
      <c r="K109" s="230">
        <f>(SUM('1.  LRAMVA Summary'!F$54:F$71)+SUM('1.  LRAMVA Summary'!F$72:F$73)*(MONTH($E109)-1)/12)*$H109</f>
        <v>214.50887566132272</v>
      </c>
      <c r="L109" s="230">
        <f>(SUM('1.  LRAMVA Summary'!G$54:G$71)+SUM('1.  LRAMVA Summary'!G$72:G$73)*(MONTH($E109)-1)/12)*$H109</f>
        <v>54.065801470463036</v>
      </c>
      <c r="M109" s="230">
        <f>(SUM('1.  LRAMVA Summary'!H$54:H$71)+SUM('1.  LRAMVA Summary'!H$72:H$73)*(MONTH($E109)-1)/12)*$H109</f>
        <v>31.033802281570182</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50"/>
        <v>900.53448883365149</v>
      </c>
    </row>
    <row r="110" spans="2:23" s="238" customFormat="1">
      <c r="B110" s="237"/>
      <c r="E110" s="214">
        <v>42887</v>
      </c>
      <c r="F110" s="214" t="s">
        <v>184</v>
      </c>
      <c r="G110" s="215" t="s">
        <v>66</v>
      </c>
      <c r="H110" s="240">
        <f t="shared" si="51"/>
        <v>9.1666666666666665E-4</v>
      </c>
      <c r="I110" s="230">
        <f>(SUM('1.  LRAMVA Summary'!D$54:D$71)+SUM('1.  LRAMVA Summary'!D$72:D$73)*(MONTH($E110)-1)/12)*$H110</f>
        <v>423.42591719999996</v>
      </c>
      <c r="J110" s="230">
        <f>(SUM('1.  LRAMVA Summary'!E$54:E$71)+SUM('1.  LRAMVA Summary'!E$72:E$73)*(MONTH($E110)-1)/12)*$H110</f>
        <v>177.50009222029561</v>
      </c>
      <c r="K110" s="230">
        <f>(SUM('1.  LRAMVA Summary'!F$54:F$71)+SUM('1.  LRAMVA Summary'!F$72:F$73)*(MONTH($E110)-1)/12)*$H110</f>
        <v>214.50887566132272</v>
      </c>
      <c r="L110" s="230">
        <f>(SUM('1.  LRAMVA Summary'!G$54:G$71)+SUM('1.  LRAMVA Summary'!G$72:G$73)*(MONTH($E110)-1)/12)*$H110</f>
        <v>54.065801470463036</v>
      </c>
      <c r="M110" s="230">
        <f>(SUM('1.  LRAMVA Summary'!H$54:H$71)+SUM('1.  LRAMVA Summary'!H$72:H$73)*(MONTH($E110)-1)/12)*$H110</f>
        <v>31.033802281570182</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50"/>
        <v>900.53448883365149</v>
      </c>
    </row>
    <row r="111" spans="2:23" s="9" customFormat="1">
      <c r="B111" s="66"/>
      <c r="E111" s="214">
        <v>42917</v>
      </c>
      <c r="F111" s="214" t="s">
        <v>184</v>
      </c>
      <c r="G111" s="215" t="s">
        <v>68</v>
      </c>
      <c r="H111" s="240">
        <f>$C$41/12</f>
        <v>9.1666666666666665E-4</v>
      </c>
      <c r="I111" s="230">
        <f>(SUM('1.  LRAMVA Summary'!D$54:D$71)+SUM('1.  LRAMVA Summary'!D$72:D$73)*(MONTH($E111)-1)/12)*$H111</f>
        <v>423.42591719999996</v>
      </c>
      <c r="J111" s="230">
        <f>(SUM('1.  LRAMVA Summary'!E$54:E$71)+SUM('1.  LRAMVA Summary'!E$72:E$73)*(MONTH($E111)-1)/12)*$H111</f>
        <v>177.50009222029561</v>
      </c>
      <c r="K111" s="230">
        <f>(SUM('1.  LRAMVA Summary'!F$54:F$71)+SUM('1.  LRAMVA Summary'!F$72:F$73)*(MONTH($E111)-1)/12)*$H111</f>
        <v>214.50887566132272</v>
      </c>
      <c r="L111" s="230">
        <f>(SUM('1.  LRAMVA Summary'!G$54:G$71)+SUM('1.  LRAMVA Summary'!G$72:G$73)*(MONTH($E111)-1)/12)*$H111</f>
        <v>54.065801470463036</v>
      </c>
      <c r="M111" s="230">
        <f>(SUM('1.  LRAMVA Summary'!H$54:H$71)+SUM('1.  LRAMVA Summary'!H$72:H$73)*(MONTH($E111)-1)/12)*$H111</f>
        <v>31.033802281570182</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50"/>
        <v>900.53448883365149</v>
      </c>
    </row>
    <row r="112" spans="2:23" s="9" customFormat="1">
      <c r="B112" s="66"/>
      <c r="E112" s="214">
        <v>42948</v>
      </c>
      <c r="F112" s="214" t="s">
        <v>184</v>
      </c>
      <c r="G112" s="215" t="s">
        <v>68</v>
      </c>
      <c r="H112" s="240">
        <f t="shared" ref="H112:H113" si="52">$C$41/12</f>
        <v>9.1666666666666665E-4</v>
      </c>
      <c r="I112" s="230">
        <f>(SUM('1.  LRAMVA Summary'!D$54:D$71)+SUM('1.  LRAMVA Summary'!D$72:D$73)*(MONTH($E112)-1)/12)*$H112</f>
        <v>423.42591719999996</v>
      </c>
      <c r="J112" s="230">
        <f>(SUM('1.  LRAMVA Summary'!E$54:E$71)+SUM('1.  LRAMVA Summary'!E$72:E$73)*(MONTH($E112)-1)/12)*$H112</f>
        <v>177.50009222029561</v>
      </c>
      <c r="K112" s="230">
        <f>(SUM('1.  LRAMVA Summary'!F$54:F$71)+SUM('1.  LRAMVA Summary'!F$72:F$73)*(MONTH($E112)-1)/12)*$H112</f>
        <v>214.50887566132272</v>
      </c>
      <c r="L112" s="230">
        <f>(SUM('1.  LRAMVA Summary'!G$54:G$71)+SUM('1.  LRAMVA Summary'!G$72:G$73)*(MONTH($E112)-1)/12)*$H112</f>
        <v>54.065801470463036</v>
      </c>
      <c r="M112" s="230">
        <f>(SUM('1.  LRAMVA Summary'!H$54:H$71)+SUM('1.  LRAMVA Summary'!H$72:H$73)*(MONTH($E112)-1)/12)*$H112</f>
        <v>31.033802281570182</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50"/>
        <v>900.53448883365149</v>
      </c>
    </row>
    <row r="113" spans="2:23" s="9" customFormat="1">
      <c r="B113" s="66"/>
      <c r="E113" s="214">
        <v>42979</v>
      </c>
      <c r="F113" s="214" t="s">
        <v>184</v>
      </c>
      <c r="G113" s="215" t="s">
        <v>68</v>
      </c>
      <c r="H113" s="240">
        <f t="shared" si="52"/>
        <v>9.1666666666666665E-4</v>
      </c>
      <c r="I113" s="230">
        <f>(SUM('1.  LRAMVA Summary'!D$54:D$71)+SUM('1.  LRAMVA Summary'!D$72:D$73)*(MONTH($E113)-1)/12)*$H113</f>
        <v>423.42591719999996</v>
      </c>
      <c r="J113" s="230">
        <f>(SUM('1.  LRAMVA Summary'!E$54:E$71)+SUM('1.  LRAMVA Summary'!E$72:E$73)*(MONTH($E113)-1)/12)*$H113</f>
        <v>177.50009222029561</v>
      </c>
      <c r="K113" s="230">
        <f>(SUM('1.  LRAMVA Summary'!F$54:F$71)+SUM('1.  LRAMVA Summary'!F$72:F$73)*(MONTH($E113)-1)/12)*$H113</f>
        <v>214.50887566132272</v>
      </c>
      <c r="L113" s="230">
        <f>(SUM('1.  LRAMVA Summary'!G$54:G$71)+SUM('1.  LRAMVA Summary'!G$72:G$73)*(MONTH($E113)-1)/12)*$H113</f>
        <v>54.065801470463036</v>
      </c>
      <c r="M113" s="230">
        <f>(SUM('1.  LRAMVA Summary'!H$54:H$71)+SUM('1.  LRAMVA Summary'!H$72:H$73)*(MONTH($E113)-1)/12)*$H113</f>
        <v>31.033802281570182</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50"/>
        <v>900.53448883365149</v>
      </c>
    </row>
    <row r="114" spans="2:23" s="9" customFormat="1">
      <c r="B114" s="66"/>
      <c r="E114" s="214">
        <v>43009</v>
      </c>
      <c r="F114" s="214" t="s">
        <v>184</v>
      </c>
      <c r="G114" s="215" t="s">
        <v>69</v>
      </c>
      <c r="H114" s="240">
        <f>$C$42/12</f>
        <v>1.25E-3</v>
      </c>
      <c r="I114" s="230">
        <f>(SUM('1.  LRAMVA Summary'!D$54:D$71)+SUM('1.  LRAMVA Summary'!D$72:D$73)*(MONTH($E114)-1)/12)*$H114</f>
        <v>577.39897800000006</v>
      </c>
      <c r="J114" s="230">
        <f>(SUM('1.  LRAMVA Summary'!E$54:E$71)+SUM('1.  LRAMVA Summary'!E$72:E$73)*(MONTH($E114)-1)/12)*$H114</f>
        <v>242.04558030040312</v>
      </c>
      <c r="K114" s="230">
        <f>(SUM('1.  LRAMVA Summary'!F$54:F$71)+SUM('1.  LRAMVA Summary'!F$72:F$73)*(MONTH($E114)-1)/12)*$H114</f>
        <v>292.51210317453103</v>
      </c>
      <c r="L114" s="230">
        <f>(SUM('1.  LRAMVA Summary'!G$54:G$71)+SUM('1.  LRAMVA Summary'!G$72:G$73)*(MONTH($E114)-1)/12)*$H114</f>
        <v>73.726092914267781</v>
      </c>
      <c r="M114" s="230">
        <f>(SUM('1.  LRAMVA Summary'!H$54:H$71)+SUM('1.  LRAMVA Summary'!H$72:H$73)*(MONTH($E114)-1)/12)*$H114</f>
        <v>42.318821293050249</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50"/>
        <v>1228.0015756822522</v>
      </c>
    </row>
    <row r="115" spans="2:23" s="9" customFormat="1">
      <c r="B115" s="66"/>
      <c r="E115" s="214">
        <v>43040</v>
      </c>
      <c r="F115" s="214" t="s">
        <v>184</v>
      </c>
      <c r="G115" s="215" t="s">
        <v>69</v>
      </c>
      <c r="H115" s="240">
        <f t="shared" ref="H115:H116" si="53">$C$42/12</f>
        <v>1.25E-3</v>
      </c>
      <c r="I115" s="230">
        <f>(SUM('1.  LRAMVA Summary'!D$54:D$71)+SUM('1.  LRAMVA Summary'!D$72:D$73)*(MONTH($E115)-1)/12)*$H115</f>
        <v>577.39897800000006</v>
      </c>
      <c r="J115" s="230">
        <f>(SUM('1.  LRAMVA Summary'!E$54:E$71)+SUM('1.  LRAMVA Summary'!E$72:E$73)*(MONTH($E115)-1)/12)*$H115</f>
        <v>242.04558030040312</v>
      </c>
      <c r="K115" s="230">
        <f>(SUM('1.  LRAMVA Summary'!F$54:F$71)+SUM('1.  LRAMVA Summary'!F$72:F$73)*(MONTH($E115)-1)/12)*$H115</f>
        <v>292.51210317453103</v>
      </c>
      <c r="L115" s="230">
        <f>(SUM('1.  LRAMVA Summary'!G$54:G$71)+SUM('1.  LRAMVA Summary'!G$72:G$73)*(MONTH($E115)-1)/12)*$H115</f>
        <v>73.726092914267781</v>
      </c>
      <c r="M115" s="230">
        <f>(SUM('1.  LRAMVA Summary'!H$54:H$71)+SUM('1.  LRAMVA Summary'!H$72:H$73)*(MONTH($E115)-1)/12)*$H115</f>
        <v>42.318821293050249</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50"/>
        <v>1228.0015756822522</v>
      </c>
    </row>
    <row r="116" spans="2:23" s="9" customFormat="1">
      <c r="B116" s="66"/>
      <c r="E116" s="214">
        <v>43070</v>
      </c>
      <c r="F116" s="214" t="s">
        <v>184</v>
      </c>
      <c r="G116" s="215" t="s">
        <v>69</v>
      </c>
      <c r="H116" s="240">
        <f t="shared" si="53"/>
        <v>1.25E-3</v>
      </c>
      <c r="I116" s="230">
        <f>(SUM('1.  LRAMVA Summary'!D$54:D$71)+SUM('1.  LRAMVA Summary'!D$72:D$73)*(MONTH($E116)-1)/12)*$H116</f>
        <v>577.39897800000006</v>
      </c>
      <c r="J116" s="230">
        <f>(SUM('1.  LRAMVA Summary'!E$54:E$71)+SUM('1.  LRAMVA Summary'!E$72:E$73)*(MONTH($E116)-1)/12)*$H116</f>
        <v>242.04558030040312</v>
      </c>
      <c r="K116" s="230">
        <f>(SUM('1.  LRAMVA Summary'!F$54:F$71)+SUM('1.  LRAMVA Summary'!F$72:F$73)*(MONTH($E116)-1)/12)*$H116</f>
        <v>292.51210317453103</v>
      </c>
      <c r="L116" s="230">
        <f>(SUM('1.  LRAMVA Summary'!G$54:G$71)+SUM('1.  LRAMVA Summary'!G$72:G$73)*(MONTH($E116)-1)/12)*$H116</f>
        <v>73.726092914267781</v>
      </c>
      <c r="M116" s="230">
        <f>(SUM('1.  LRAMVA Summary'!H$54:H$71)+SUM('1.  LRAMVA Summary'!H$72:H$73)*(MONTH($E116)-1)/12)*$H116</f>
        <v>42.318821293050249</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50"/>
        <v>1228.0015756822522</v>
      </c>
    </row>
    <row r="117" spans="2:23" s="9" customFormat="1" ht="15" thickBot="1">
      <c r="B117" s="66"/>
      <c r="E117" s="216" t="s">
        <v>466</v>
      </c>
      <c r="F117" s="216"/>
      <c r="G117" s="217"/>
      <c r="H117" s="218"/>
      <c r="I117" s="219">
        <f>SUM(I104:I116)</f>
        <v>12988.590010110001</v>
      </c>
      <c r="J117" s="219">
        <f>SUM(J104:J116)</f>
        <v>5444.8153288575686</v>
      </c>
      <c r="K117" s="219">
        <f t="shared" ref="K117:O117" si="54">SUM(K104:K116)</f>
        <v>6580.0597609110782</v>
      </c>
      <c r="L117" s="219">
        <f t="shared" si="54"/>
        <v>1658.468460106453</v>
      </c>
      <c r="M117" s="219">
        <f t="shared" si="54"/>
        <v>951.96188498716504</v>
      </c>
      <c r="N117" s="219">
        <f t="shared" si="54"/>
        <v>0</v>
      </c>
      <c r="O117" s="219">
        <f t="shared" si="54"/>
        <v>0</v>
      </c>
      <c r="P117" s="219">
        <f t="shared" ref="P117:V117" si="55">SUM(P104:P116)</f>
        <v>0</v>
      </c>
      <c r="Q117" s="219">
        <f t="shared" si="55"/>
        <v>0</v>
      </c>
      <c r="R117" s="219">
        <f t="shared" si="55"/>
        <v>0</v>
      </c>
      <c r="S117" s="219">
        <f t="shared" si="55"/>
        <v>0</v>
      </c>
      <c r="T117" s="219">
        <f t="shared" si="55"/>
        <v>0</v>
      </c>
      <c r="U117" s="219">
        <f t="shared" si="55"/>
        <v>0</v>
      </c>
      <c r="V117" s="219">
        <f t="shared" si="55"/>
        <v>0</v>
      </c>
      <c r="W117" s="219">
        <f>SUM(W104:W116)</f>
        <v>27623.895444972259</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12988.590010110001</v>
      </c>
      <c r="J119" s="228">
        <f t="shared" ref="J119" si="56">J117+J118</f>
        <v>5444.8153288575686</v>
      </c>
      <c r="K119" s="228">
        <f t="shared" ref="K119" si="57">K117+K118</f>
        <v>6580.0597609110782</v>
      </c>
      <c r="L119" s="228">
        <f t="shared" ref="L119" si="58">L117+L118</f>
        <v>1658.468460106453</v>
      </c>
      <c r="M119" s="228">
        <f t="shared" ref="M119" si="59">M117+M118</f>
        <v>951.96188498716504</v>
      </c>
      <c r="N119" s="228">
        <f t="shared" ref="N119" si="60">N117+N118</f>
        <v>0</v>
      </c>
      <c r="O119" s="228">
        <f t="shared" ref="O119:V119" si="61">O117+O118</f>
        <v>0</v>
      </c>
      <c r="P119" s="228">
        <f t="shared" si="61"/>
        <v>0</v>
      </c>
      <c r="Q119" s="228">
        <f t="shared" si="61"/>
        <v>0</v>
      </c>
      <c r="R119" s="228">
        <f t="shared" si="61"/>
        <v>0</v>
      </c>
      <c r="S119" s="228">
        <f t="shared" si="61"/>
        <v>0</v>
      </c>
      <c r="T119" s="228">
        <f t="shared" si="61"/>
        <v>0</v>
      </c>
      <c r="U119" s="228">
        <f t="shared" si="61"/>
        <v>0</v>
      </c>
      <c r="V119" s="228">
        <f t="shared" si="61"/>
        <v>0</v>
      </c>
      <c r="W119" s="228">
        <f t="shared" ref="W119" si="62">W117+W118</f>
        <v>27623.895444972259</v>
      </c>
    </row>
    <row r="120" spans="2:23" s="9" customFormat="1">
      <c r="B120" s="66"/>
      <c r="E120" s="214">
        <v>43101</v>
      </c>
      <c r="F120" s="214" t="s">
        <v>185</v>
      </c>
      <c r="G120" s="215" t="s">
        <v>65</v>
      </c>
      <c r="H120" s="240">
        <f>$C$43/12</f>
        <v>1.25E-3</v>
      </c>
      <c r="I120" s="230">
        <f>(SUM('1.  LRAMVA Summary'!D$54:D$74)+SUM('1.  LRAMVA Summary'!D$75:D$76)*(MONTH($E120)-1)/12)*$H120</f>
        <v>577.39897800000006</v>
      </c>
      <c r="J120" s="230">
        <f>(SUM('1.  LRAMVA Summary'!E$54:E$74)+SUM('1.  LRAMVA Summary'!E$75:E$76)*(MONTH($E120)-1)/12)*$H120</f>
        <v>242.04558030040312</v>
      </c>
      <c r="K120" s="230">
        <f>(SUM('1.  LRAMVA Summary'!F$54:F$74)+SUM('1.  LRAMVA Summary'!F$75:F$76)*(MONTH($E120)-1)/12)*$H120</f>
        <v>292.51210317453103</v>
      </c>
      <c r="L120" s="230">
        <f>(SUM('1.  LRAMVA Summary'!G$54:G$74)+SUM('1.  LRAMVA Summary'!G$75:G$76)*(MONTH($E120)-1)/12)*$H120</f>
        <v>73.726092914267781</v>
      </c>
      <c r="M120" s="230">
        <f>(SUM('1.  LRAMVA Summary'!H$54:H$74)+SUM('1.  LRAMVA Summary'!H$75:H$76)*(MONTH($E120)-1)/12)*$H120</f>
        <v>42.318821293050249</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1228.0015756822522</v>
      </c>
    </row>
    <row r="121" spans="2:23" s="9" customFormat="1">
      <c r="B121" s="66"/>
      <c r="E121" s="214">
        <v>43132</v>
      </c>
      <c r="F121" s="214" t="s">
        <v>185</v>
      </c>
      <c r="G121" s="215" t="s">
        <v>65</v>
      </c>
      <c r="H121" s="240">
        <f t="shared" ref="H121:H122" si="63">$C$43/12</f>
        <v>1.25E-3</v>
      </c>
      <c r="I121" s="230">
        <f>(SUM('1.  LRAMVA Summary'!D$54:D$74)+SUM('1.  LRAMVA Summary'!D$75:D$76)*(MONTH($E121)-1)/12)*$H121</f>
        <v>577.39897800000006</v>
      </c>
      <c r="J121" s="230">
        <f>(SUM('1.  LRAMVA Summary'!E$54:E$74)+SUM('1.  LRAMVA Summary'!E$75:E$76)*(MONTH($E121)-1)/12)*$H121</f>
        <v>242.04558030040312</v>
      </c>
      <c r="K121" s="230">
        <f>(SUM('1.  LRAMVA Summary'!F$54:F$74)+SUM('1.  LRAMVA Summary'!F$75:F$76)*(MONTH($E121)-1)/12)*$H121</f>
        <v>292.51210317453103</v>
      </c>
      <c r="L121" s="230">
        <f>(SUM('1.  LRAMVA Summary'!G$54:G$74)+SUM('1.  LRAMVA Summary'!G$75:G$76)*(MONTH($E121)-1)/12)*$H121</f>
        <v>73.726092914267781</v>
      </c>
      <c r="M121" s="230">
        <f>(SUM('1.  LRAMVA Summary'!H$54:H$74)+SUM('1.  LRAMVA Summary'!H$75:H$76)*(MONTH($E121)-1)/12)*$H121</f>
        <v>42.318821293050249</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4">SUM(I121:V121)</f>
        <v>1228.0015756822522</v>
      </c>
    </row>
    <row r="122" spans="2:23" s="9" customFormat="1">
      <c r="B122" s="66"/>
      <c r="E122" s="214">
        <v>43160</v>
      </c>
      <c r="F122" s="214" t="s">
        <v>185</v>
      </c>
      <c r="G122" s="215" t="s">
        <v>65</v>
      </c>
      <c r="H122" s="240">
        <f t="shared" si="63"/>
        <v>1.25E-3</v>
      </c>
      <c r="I122" s="230">
        <f>(SUM('1.  LRAMVA Summary'!D$54:D$74)+SUM('1.  LRAMVA Summary'!D$75:D$76)*(MONTH($E122)-1)/12)*$H122</f>
        <v>577.39897800000006</v>
      </c>
      <c r="J122" s="230">
        <f>(SUM('1.  LRAMVA Summary'!E$54:E$74)+SUM('1.  LRAMVA Summary'!E$75:E$76)*(MONTH($E122)-1)/12)*$H122</f>
        <v>242.04558030040312</v>
      </c>
      <c r="K122" s="230">
        <f>(SUM('1.  LRAMVA Summary'!F$54:F$74)+SUM('1.  LRAMVA Summary'!F$75:F$76)*(MONTH($E122)-1)/12)*$H122</f>
        <v>292.51210317453103</v>
      </c>
      <c r="L122" s="230">
        <f>(SUM('1.  LRAMVA Summary'!G$54:G$74)+SUM('1.  LRAMVA Summary'!G$75:G$76)*(MONTH($E122)-1)/12)*$H122</f>
        <v>73.726092914267781</v>
      </c>
      <c r="M122" s="230">
        <f>(SUM('1.  LRAMVA Summary'!H$54:H$74)+SUM('1.  LRAMVA Summary'!H$75:H$76)*(MONTH($E122)-1)/12)*$H122</f>
        <v>42.318821293050249</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4"/>
        <v>1228.0015756822522</v>
      </c>
    </row>
    <row r="123" spans="2:23" s="8" customFormat="1">
      <c r="B123" s="239"/>
      <c r="E123" s="214">
        <v>43191</v>
      </c>
      <c r="F123" s="214" t="s">
        <v>185</v>
      </c>
      <c r="G123" s="215" t="s">
        <v>66</v>
      </c>
      <c r="H123" s="240">
        <f>$C$44/12</f>
        <v>1.575E-3</v>
      </c>
      <c r="I123" s="230">
        <f>(SUM('1.  LRAMVA Summary'!D$54:D$74)+SUM('1.  LRAMVA Summary'!D$75:D$76)*(MONTH($E123)-1)/12)*$H123</f>
        <v>727.52271227999995</v>
      </c>
      <c r="J123" s="230">
        <f>(SUM('1.  LRAMVA Summary'!E$54:E$74)+SUM('1.  LRAMVA Summary'!E$75:E$76)*(MONTH($E123)-1)/12)*$H123</f>
        <v>304.97743117850791</v>
      </c>
      <c r="K123" s="230">
        <f>(SUM('1.  LRAMVA Summary'!F$54:F$74)+SUM('1.  LRAMVA Summary'!F$75:F$76)*(MONTH($E123)-1)/12)*$H123</f>
        <v>368.56524999990904</v>
      </c>
      <c r="L123" s="230">
        <f>(SUM('1.  LRAMVA Summary'!G$54:G$74)+SUM('1.  LRAMVA Summary'!G$75:G$76)*(MONTH($E123)-1)/12)*$H123</f>
        <v>92.89487707197739</v>
      </c>
      <c r="M123" s="230">
        <f>(SUM('1.  LRAMVA Summary'!H$54:H$74)+SUM('1.  LRAMVA Summary'!H$75:H$76)*(MONTH($E123)-1)/12)*$H123</f>
        <v>53.321714829243319</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4"/>
        <v>1547.2819853596377</v>
      </c>
    </row>
    <row r="124" spans="2:23" s="9" customFormat="1">
      <c r="B124" s="66"/>
      <c r="E124" s="214">
        <v>43221</v>
      </c>
      <c r="F124" s="214" t="s">
        <v>185</v>
      </c>
      <c r="G124" s="215" t="s">
        <v>66</v>
      </c>
      <c r="H124" s="240">
        <f t="shared" ref="H124:H125" si="65">$C$44/12</f>
        <v>1.575E-3</v>
      </c>
      <c r="I124" s="230">
        <f>(SUM('1.  LRAMVA Summary'!D$54:D$74)+SUM('1.  LRAMVA Summary'!D$75:D$76)*(MONTH($E124)-1)/12)*$H124</f>
        <v>727.52271227999995</v>
      </c>
      <c r="J124" s="230">
        <f>(SUM('1.  LRAMVA Summary'!E$54:E$74)+SUM('1.  LRAMVA Summary'!E$75:E$76)*(MONTH($E124)-1)/12)*$H124</f>
        <v>304.97743117850791</v>
      </c>
      <c r="K124" s="230">
        <f>(SUM('1.  LRAMVA Summary'!F$54:F$74)+SUM('1.  LRAMVA Summary'!F$75:F$76)*(MONTH($E124)-1)/12)*$H124</f>
        <v>368.56524999990904</v>
      </c>
      <c r="L124" s="230">
        <f>(SUM('1.  LRAMVA Summary'!G$54:G$74)+SUM('1.  LRAMVA Summary'!G$75:G$76)*(MONTH($E124)-1)/12)*$H124</f>
        <v>92.89487707197739</v>
      </c>
      <c r="M124" s="230">
        <f>(SUM('1.  LRAMVA Summary'!H$54:H$74)+SUM('1.  LRAMVA Summary'!H$75:H$76)*(MONTH($E124)-1)/12)*$H124</f>
        <v>53.321714829243319</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4"/>
        <v>1547.2819853596377</v>
      </c>
    </row>
    <row r="125" spans="2:23" s="238" customFormat="1">
      <c r="B125" s="237"/>
      <c r="E125" s="214">
        <v>43252</v>
      </c>
      <c r="F125" s="214" t="s">
        <v>185</v>
      </c>
      <c r="G125" s="215" t="s">
        <v>66</v>
      </c>
      <c r="H125" s="240">
        <f t="shared" si="65"/>
        <v>1.575E-3</v>
      </c>
      <c r="I125" s="230">
        <f>(SUM('1.  LRAMVA Summary'!D$54:D$74)+SUM('1.  LRAMVA Summary'!D$75:D$76)*(MONTH($E125)-1)/12)*$H125</f>
        <v>727.52271227999995</v>
      </c>
      <c r="J125" s="230">
        <f>(SUM('1.  LRAMVA Summary'!E$54:E$74)+SUM('1.  LRAMVA Summary'!E$75:E$76)*(MONTH($E125)-1)/12)*$H125</f>
        <v>304.97743117850791</v>
      </c>
      <c r="K125" s="230">
        <f>(SUM('1.  LRAMVA Summary'!F$54:F$74)+SUM('1.  LRAMVA Summary'!F$75:F$76)*(MONTH($E125)-1)/12)*$H125</f>
        <v>368.56524999990904</v>
      </c>
      <c r="L125" s="230">
        <f>(SUM('1.  LRAMVA Summary'!G$54:G$74)+SUM('1.  LRAMVA Summary'!G$75:G$76)*(MONTH($E125)-1)/12)*$H125</f>
        <v>92.89487707197739</v>
      </c>
      <c r="M125" s="230">
        <f>(SUM('1.  LRAMVA Summary'!H$54:H$74)+SUM('1.  LRAMVA Summary'!H$75:H$76)*(MONTH($E125)-1)/12)*$H125</f>
        <v>53.321714829243319</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4"/>
        <v>1547.2819853596377</v>
      </c>
    </row>
    <row r="126" spans="2:23" s="9" customFormat="1">
      <c r="B126" s="66"/>
      <c r="E126" s="214">
        <v>43282</v>
      </c>
      <c r="F126" s="214" t="s">
        <v>185</v>
      </c>
      <c r="G126" s="215" t="s">
        <v>68</v>
      </c>
      <c r="H126" s="240">
        <f>$C$45/12</f>
        <v>1.575E-3</v>
      </c>
      <c r="I126" s="230">
        <f>(SUM('1.  LRAMVA Summary'!D$54:D$74)+SUM('1.  LRAMVA Summary'!D$75:D$76)*(MONTH($E126)-1)/12)*$H126</f>
        <v>727.52271227999995</v>
      </c>
      <c r="J126" s="230">
        <f>(SUM('1.  LRAMVA Summary'!E$54:E$74)+SUM('1.  LRAMVA Summary'!E$75:E$76)*(MONTH($E126)-1)/12)*$H126</f>
        <v>304.97743117850791</v>
      </c>
      <c r="K126" s="230">
        <f>(SUM('1.  LRAMVA Summary'!F$54:F$74)+SUM('1.  LRAMVA Summary'!F$75:F$76)*(MONTH($E126)-1)/12)*$H126</f>
        <v>368.56524999990904</v>
      </c>
      <c r="L126" s="230">
        <f>(SUM('1.  LRAMVA Summary'!G$54:G$74)+SUM('1.  LRAMVA Summary'!G$75:G$76)*(MONTH($E126)-1)/12)*$H126</f>
        <v>92.89487707197739</v>
      </c>
      <c r="M126" s="230">
        <f>(SUM('1.  LRAMVA Summary'!H$54:H$74)+SUM('1.  LRAMVA Summary'!H$75:H$76)*(MONTH($E126)-1)/12)*$H126</f>
        <v>53.321714829243319</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4"/>
        <v>1547.2819853596377</v>
      </c>
    </row>
    <row r="127" spans="2:23" s="9" customFormat="1">
      <c r="B127" s="66"/>
      <c r="E127" s="214">
        <v>43313</v>
      </c>
      <c r="F127" s="214" t="s">
        <v>185</v>
      </c>
      <c r="G127" s="215" t="s">
        <v>68</v>
      </c>
      <c r="H127" s="240">
        <f t="shared" ref="H127:H128" si="66">$C$45/12</f>
        <v>1.575E-3</v>
      </c>
      <c r="I127" s="230">
        <f>(SUM('1.  LRAMVA Summary'!D$54:D$74)+SUM('1.  LRAMVA Summary'!D$75:D$76)*(MONTH($E127)-1)/12)*$H127</f>
        <v>727.52271227999995</v>
      </c>
      <c r="J127" s="230">
        <f>(SUM('1.  LRAMVA Summary'!E$54:E$74)+SUM('1.  LRAMVA Summary'!E$75:E$76)*(MONTH($E127)-1)/12)*$H127</f>
        <v>304.97743117850791</v>
      </c>
      <c r="K127" s="230">
        <f>(SUM('1.  LRAMVA Summary'!F$54:F$74)+SUM('1.  LRAMVA Summary'!F$75:F$76)*(MONTH($E127)-1)/12)*$H127</f>
        <v>368.56524999990904</v>
      </c>
      <c r="L127" s="230">
        <f>(SUM('1.  LRAMVA Summary'!G$54:G$74)+SUM('1.  LRAMVA Summary'!G$75:G$76)*(MONTH($E127)-1)/12)*$H127</f>
        <v>92.89487707197739</v>
      </c>
      <c r="M127" s="230">
        <f>(SUM('1.  LRAMVA Summary'!H$54:H$74)+SUM('1.  LRAMVA Summary'!H$75:H$76)*(MONTH($E127)-1)/12)*$H127</f>
        <v>53.321714829243319</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4"/>
        <v>1547.2819853596377</v>
      </c>
    </row>
    <row r="128" spans="2:23" s="9" customFormat="1">
      <c r="B128" s="66"/>
      <c r="E128" s="214">
        <v>43344</v>
      </c>
      <c r="F128" s="214" t="s">
        <v>185</v>
      </c>
      <c r="G128" s="215" t="s">
        <v>68</v>
      </c>
      <c r="H128" s="240">
        <f t="shared" si="66"/>
        <v>1.575E-3</v>
      </c>
      <c r="I128" s="230">
        <f>(SUM('1.  LRAMVA Summary'!D$54:D$74)+SUM('1.  LRAMVA Summary'!D$75:D$76)*(MONTH($E128)-1)/12)*$H128</f>
        <v>727.52271227999995</v>
      </c>
      <c r="J128" s="230">
        <f>(SUM('1.  LRAMVA Summary'!E$54:E$74)+SUM('1.  LRAMVA Summary'!E$75:E$76)*(MONTH($E128)-1)/12)*$H128</f>
        <v>304.97743117850791</v>
      </c>
      <c r="K128" s="230">
        <f>(SUM('1.  LRAMVA Summary'!F$54:F$74)+SUM('1.  LRAMVA Summary'!F$75:F$76)*(MONTH($E128)-1)/12)*$H128</f>
        <v>368.56524999990904</v>
      </c>
      <c r="L128" s="230">
        <f>(SUM('1.  LRAMVA Summary'!G$54:G$74)+SUM('1.  LRAMVA Summary'!G$75:G$76)*(MONTH($E128)-1)/12)*$H128</f>
        <v>92.89487707197739</v>
      </c>
      <c r="M128" s="230">
        <f>(SUM('1.  LRAMVA Summary'!H$54:H$74)+SUM('1.  LRAMVA Summary'!H$75:H$76)*(MONTH($E128)-1)/12)*$H128</f>
        <v>53.321714829243319</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4"/>
        <v>1547.2819853596377</v>
      </c>
    </row>
    <row r="129" spans="2:23" s="9" customFormat="1">
      <c r="B129" s="66"/>
      <c r="E129" s="214">
        <v>43374</v>
      </c>
      <c r="F129" s="214" t="s">
        <v>185</v>
      </c>
      <c r="G129" s="215" t="s">
        <v>69</v>
      </c>
      <c r="H129" s="240">
        <f>$C$46/12</f>
        <v>1.8083333333333335E-3</v>
      </c>
      <c r="I129" s="230">
        <f>(SUM('1.  LRAMVA Summary'!D$54:D$74)+SUM('1.  LRAMVA Summary'!D$75:D$76)*(MONTH($E129)-1)/12)*$H129</f>
        <v>835.30385483999999</v>
      </c>
      <c r="J129" s="230">
        <f>(SUM('1.  LRAMVA Summary'!E$54:E$74)+SUM('1.  LRAMVA Summary'!E$75:E$76)*(MONTH($E129)-1)/12)*$H129</f>
        <v>350.15927283458319</v>
      </c>
      <c r="K129" s="230">
        <f>(SUM('1.  LRAMVA Summary'!F$54:F$74)+SUM('1.  LRAMVA Summary'!F$75:F$76)*(MONTH($E129)-1)/12)*$H129</f>
        <v>423.16750925915488</v>
      </c>
      <c r="L129" s="230">
        <f>(SUM('1.  LRAMVA Summary'!G$54:G$74)+SUM('1.  LRAMVA Summary'!G$75:G$76)*(MONTH($E129)-1)/12)*$H129</f>
        <v>106.65708108264072</v>
      </c>
      <c r="M129" s="230">
        <f>(SUM('1.  LRAMVA Summary'!H$54:H$74)+SUM('1.  LRAMVA Summary'!H$75:H$76)*(MONTH($E129)-1)/12)*$H129</f>
        <v>61.221228137279368</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4"/>
        <v>1776.5089461536581</v>
      </c>
    </row>
    <row r="130" spans="2:23" s="9" customFormat="1">
      <c r="B130" s="66"/>
      <c r="E130" s="214">
        <v>43405</v>
      </c>
      <c r="F130" s="214" t="s">
        <v>185</v>
      </c>
      <c r="G130" s="215" t="s">
        <v>69</v>
      </c>
      <c r="H130" s="240">
        <f t="shared" ref="H130:H131" si="67">$C$46/12</f>
        <v>1.8083333333333335E-3</v>
      </c>
      <c r="I130" s="230">
        <f>(SUM('1.  LRAMVA Summary'!D$54:D$74)+SUM('1.  LRAMVA Summary'!D$75:D$76)*(MONTH($E130)-1)/12)*$H130</f>
        <v>835.30385483999999</v>
      </c>
      <c r="J130" s="230">
        <f>(SUM('1.  LRAMVA Summary'!E$54:E$74)+SUM('1.  LRAMVA Summary'!E$75:E$76)*(MONTH($E130)-1)/12)*$H130</f>
        <v>350.15927283458319</v>
      </c>
      <c r="K130" s="230">
        <f>(SUM('1.  LRAMVA Summary'!F$54:F$74)+SUM('1.  LRAMVA Summary'!F$75:F$76)*(MONTH($E130)-1)/12)*$H130</f>
        <v>423.16750925915488</v>
      </c>
      <c r="L130" s="230">
        <f>(SUM('1.  LRAMVA Summary'!G$54:G$74)+SUM('1.  LRAMVA Summary'!G$75:G$76)*(MONTH($E130)-1)/12)*$H130</f>
        <v>106.65708108264072</v>
      </c>
      <c r="M130" s="230">
        <f>(SUM('1.  LRAMVA Summary'!H$54:H$74)+SUM('1.  LRAMVA Summary'!H$75:H$76)*(MONTH($E130)-1)/12)*$H130</f>
        <v>61.221228137279368</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4"/>
        <v>1776.5089461536581</v>
      </c>
    </row>
    <row r="131" spans="2:23" s="9" customFormat="1">
      <c r="B131" s="66"/>
      <c r="E131" s="214">
        <v>43435</v>
      </c>
      <c r="F131" s="214" t="s">
        <v>185</v>
      </c>
      <c r="G131" s="215" t="s">
        <v>69</v>
      </c>
      <c r="H131" s="240">
        <f t="shared" si="67"/>
        <v>1.8083333333333335E-3</v>
      </c>
      <c r="I131" s="230">
        <f>(SUM('1.  LRAMVA Summary'!D$54:D$74)+SUM('1.  LRAMVA Summary'!D$75:D$76)*(MONTH($E131)-1)/12)*$H131</f>
        <v>835.30385483999999</v>
      </c>
      <c r="J131" s="230">
        <f>(SUM('1.  LRAMVA Summary'!E$54:E$74)+SUM('1.  LRAMVA Summary'!E$75:E$76)*(MONTH($E131)-1)/12)*$H131</f>
        <v>350.15927283458319</v>
      </c>
      <c r="K131" s="230">
        <f>(SUM('1.  LRAMVA Summary'!F$54:F$74)+SUM('1.  LRAMVA Summary'!F$75:F$76)*(MONTH($E131)-1)/12)*$H131</f>
        <v>423.16750925915488</v>
      </c>
      <c r="L131" s="230">
        <f>(SUM('1.  LRAMVA Summary'!G$54:G$74)+SUM('1.  LRAMVA Summary'!G$75:G$76)*(MONTH($E131)-1)/12)*$H131</f>
        <v>106.65708108264072</v>
      </c>
      <c r="M131" s="230">
        <f>(SUM('1.  LRAMVA Summary'!H$54:H$74)+SUM('1.  LRAMVA Summary'!H$75:H$76)*(MONTH($E131)-1)/12)*$H131</f>
        <v>61.221228137279368</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4"/>
        <v>1776.5089461536581</v>
      </c>
    </row>
    <row r="132" spans="2:23" s="9" customFormat="1" ht="15" thickBot="1">
      <c r="B132" s="66"/>
      <c r="E132" s="216" t="s">
        <v>467</v>
      </c>
      <c r="F132" s="216"/>
      <c r="G132" s="217"/>
      <c r="H132" s="218"/>
      <c r="I132" s="219">
        <f>SUM(I119:I131)</f>
        <v>21591.834782309998</v>
      </c>
      <c r="J132" s="219">
        <f>SUM(J119:J131)</f>
        <v>9051.294475333576</v>
      </c>
      <c r="K132" s="219">
        <f t="shared" ref="K132:O132" si="68">SUM(K119:K131)</f>
        <v>10938.490098211587</v>
      </c>
      <c r="L132" s="219">
        <f t="shared" si="68"/>
        <v>2756.9872445290434</v>
      </c>
      <c r="M132" s="219">
        <f t="shared" si="68"/>
        <v>1582.512322253614</v>
      </c>
      <c r="N132" s="219">
        <f t="shared" si="68"/>
        <v>0</v>
      </c>
      <c r="O132" s="219">
        <f t="shared" si="68"/>
        <v>0</v>
      </c>
      <c r="P132" s="219">
        <f t="shared" ref="P132:V132" si="69">SUM(P119:P131)</f>
        <v>0</v>
      </c>
      <c r="Q132" s="219">
        <f t="shared" si="69"/>
        <v>0</v>
      </c>
      <c r="R132" s="219">
        <f t="shared" si="69"/>
        <v>0</v>
      </c>
      <c r="S132" s="219">
        <f t="shared" si="69"/>
        <v>0</v>
      </c>
      <c r="T132" s="219">
        <f t="shared" si="69"/>
        <v>0</v>
      </c>
      <c r="U132" s="219">
        <f t="shared" si="69"/>
        <v>0</v>
      </c>
      <c r="V132" s="219">
        <f t="shared" si="69"/>
        <v>0</v>
      </c>
      <c r="W132" s="219">
        <f>SUM(W119:W131)</f>
        <v>45921.118922637812</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21591.834782309998</v>
      </c>
      <c r="J134" s="228">
        <f t="shared" ref="J134" si="70">J132+J133</f>
        <v>9051.294475333576</v>
      </c>
      <c r="K134" s="228">
        <f t="shared" ref="K134" si="71">K132+K133</f>
        <v>10938.490098211587</v>
      </c>
      <c r="L134" s="228">
        <f t="shared" ref="L134" si="72">L132+L133</f>
        <v>2756.9872445290434</v>
      </c>
      <c r="M134" s="228">
        <f t="shared" ref="M134" si="73">M132+M133</f>
        <v>1582.512322253614</v>
      </c>
      <c r="N134" s="228">
        <f t="shared" ref="N134" si="74">N132+N133</f>
        <v>0</v>
      </c>
      <c r="O134" s="228">
        <f t="shared" ref="O134:V134" si="75">O132+O133</f>
        <v>0</v>
      </c>
      <c r="P134" s="228">
        <f t="shared" si="75"/>
        <v>0</v>
      </c>
      <c r="Q134" s="228">
        <f t="shared" si="75"/>
        <v>0</v>
      </c>
      <c r="R134" s="228">
        <f t="shared" si="75"/>
        <v>0</v>
      </c>
      <c r="S134" s="228">
        <f t="shared" si="75"/>
        <v>0</v>
      </c>
      <c r="T134" s="228">
        <f t="shared" si="75"/>
        <v>0</v>
      </c>
      <c r="U134" s="228">
        <f t="shared" si="75"/>
        <v>0</v>
      </c>
      <c r="V134" s="228">
        <f t="shared" si="75"/>
        <v>0</v>
      </c>
      <c r="W134" s="228">
        <f>W132+W133</f>
        <v>45921.118922637812</v>
      </c>
    </row>
    <row r="135" spans="2:23" s="9" customFormat="1">
      <c r="B135" s="66"/>
      <c r="E135" s="214">
        <v>43466</v>
      </c>
      <c r="F135" s="214" t="s">
        <v>186</v>
      </c>
      <c r="G135" s="215" t="s">
        <v>65</v>
      </c>
      <c r="H135" s="240">
        <f>$C$47/12</f>
        <v>2.0416666666666669E-3</v>
      </c>
      <c r="I135" s="230">
        <f>(SUM('1.  LRAMVA Summary'!D$54:D$77)+SUM('1.  LRAMVA Summary'!D$78:D$79)*(MONTH($E135)-1)/12)*$H135</f>
        <v>943.08499740000013</v>
      </c>
      <c r="J135" s="230">
        <f>(SUM('1.  LRAMVA Summary'!E$54:E$77)+SUM('1.  LRAMVA Summary'!E$78:E$79)*(MONTH($E135)-1)/12)*$H135</f>
        <v>395.34111449065847</v>
      </c>
      <c r="K135" s="230">
        <f>(SUM('1.  LRAMVA Summary'!F$54:F$77)+SUM('1.  LRAMVA Summary'!F$78:F$79)*(MONTH($E135)-1)/12)*$H135</f>
        <v>477.76976851840067</v>
      </c>
      <c r="L135" s="230">
        <f>(SUM('1.  LRAMVA Summary'!G$54:G$77)+SUM('1.  LRAMVA Summary'!G$78:G$79)*(MONTH($E135)-1)/12)*$H135</f>
        <v>120.41928509330404</v>
      </c>
      <c r="M135" s="230">
        <f>(SUM('1.  LRAMVA Summary'!H$54:H$77)+SUM('1.  LRAMVA Summary'!H$78:H$79)*(MONTH($E135)-1)/12)*$H135</f>
        <v>69.120741445315417</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2005.7359069476788</v>
      </c>
    </row>
    <row r="136" spans="2:23" s="9" customFormat="1">
      <c r="B136" s="66"/>
      <c r="E136" s="214">
        <v>43497</v>
      </c>
      <c r="F136" s="214" t="s">
        <v>186</v>
      </c>
      <c r="G136" s="215" t="s">
        <v>65</v>
      </c>
      <c r="H136" s="240">
        <f t="shared" ref="H136:H137" si="76">$C$47/12</f>
        <v>2.0416666666666669E-3</v>
      </c>
      <c r="I136" s="230">
        <f>(SUM('1.  LRAMVA Summary'!D$54:D$77)+SUM('1.  LRAMVA Summary'!D$78:D$79)*(MONTH($E136)-1)/12)*$H136</f>
        <v>943.08499740000013</v>
      </c>
      <c r="J136" s="230">
        <f>(SUM('1.  LRAMVA Summary'!E$54:E$77)+SUM('1.  LRAMVA Summary'!E$78:E$79)*(MONTH($E136)-1)/12)*$H136</f>
        <v>395.34111449065847</v>
      </c>
      <c r="K136" s="230">
        <f>(SUM('1.  LRAMVA Summary'!F$54:F$77)+SUM('1.  LRAMVA Summary'!F$78:F$79)*(MONTH($E136)-1)/12)*$H136</f>
        <v>477.76976851840067</v>
      </c>
      <c r="L136" s="230">
        <f>(SUM('1.  LRAMVA Summary'!G$54:G$77)+SUM('1.  LRAMVA Summary'!G$78:G$79)*(MONTH($E136)-1)/12)*$H136</f>
        <v>120.41928509330404</v>
      </c>
      <c r="M136" s="230">
        <f>(SUM('1.  LRAMVA Summary'!H$54:H$77)+SUM('1.  LRAMVA Summary'!H$78:H$79)*(MONTH($E136)-1)/12)*$H136</f>
        <v>69.120741445315417</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7">SUM(I136:V136)</f>
        <v>2005.7359069476788</v>
      </c>
    </row>
    <row r="137" spans="2:23" s="9" customFormat="1">
      <c r="B137" s="66"/>
      <c r="E137" s="214">
        <v>43525</v>
      </c>
      <c r="F137" s="214" t="s">
        <v>186</v>
      </c>
      <c r="G137" s="215" t="s">
        <v>65</v>
      </c>
      <c r="H137" s="240">
        <f t="shared" si="76"/>
        <v>2.0416666666666669E-3</v>
      </c>
      <c r="I137" s="230">
        <f>(SUM('1.  LRAMVA Summary'!D$54:D$77)+SUM('1.  LRAMVA Summary'!D$78:D$79)*(MONTH($E137)-1)/12)*$H137</f>
        <v>943.08499740000013</v>
      </c>
      <c r="J137" s="230">
        <f>(SUM('1.  LRAMVA Summary'!E$54:E$77)+SUM('1.  LRAMVA Summary'!E$78:E$79)*(MONTH($E137)-1)/12)*$H137</f>
        <v>395.34111449065847</v>
      </c>
      <c r="K137" s="230">
        <f>(SUM('1.  LRAMVA Summary'!F$54:F$77)+SUM('1.  LRAMVA Summary'!F$78:F$79)*(MONTH($E137)-1)/12)*$H137</f>
        <v>477.76976851840067</v>
      </c>
      <c r="L137" s="230">
        <f>(SUM('1.  LRAMVA Summary'!G$54:G$77)+SUM('1.  LRAMVA Summary'!G$78:G$79)*(MONTH($E137)-1)/12)*$H137</f>
        <v>120.41928509330404</v>
      </c>
      <c r="M137" s="230">
        <f>(SUM('1.  LRAMVA Summary'!H$54:H$77)+SUM('1.  LRAMVA Summary'!H$78:H$79)*(MONTH($E137)-1)/12)*$H137</f>
        <v>69.120741445315417</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7"/>
        <v>2005.7359069476788</v>
      </c>
    </row>
    <row r="138" spans="2:23" s="8" customFormat="1">
      <c r="B138" s="239"/>
      <c r="E138" s="214">
        <v>43556</v>
      </c>
      <c r="F138" s="214" t="s">
        <v>186</v>
      </c>
      <c r="G138" s="215" t="s">
        <v>66</v>
      </c>
      <c r="H138" s="240">
        <f>$C$48/12</f>
        <v>1.8166666666666667E-3</v>
      </c>
      <c r="I138" s="230">
        <f>(SUM('1.  LRAMVA Summary'!D$54:D$77)+SUM('1.  LRAMVA Summary'!D$78:D$79)*(MONTH($E138)-1)/12)*$H138</f>
        <v>839.15318135999996</v>
      </c>
      <c r="J138" s="230">
        <f>(SUM('1.  LRAMVA Summary'!E$54:E$77)+SUM('1.  LRAMVA Summary'!E$78:E$79)*(MONTH($E138)-1)/12)*$H138</f>
        <v>351.77291003658587</v>
      </c>
      <c r="K138" s="230">
        <f>(SUM('1.  LRAMVA Summary'!F$54:F$77)+SUM('1.  LRAMVA Summary'!F$78:F$79)*(MONTH($E138)-1)/12)*$H138</f>
        <v>425.11758994698505</v>
      </c>
      <c r="L138" s="230">
        <f>(SUM('1.  LRAMVA Summary'!G$54:G$77)+SUM('1.  LRAMVA Summary'!G$78:G$79)*(MONTH($E138)-1)/12)*$H138</f>
        <v>107.14858836873583</v>
      </c>
      <c r="M138" s="230">
        <f>(SUM('1.  LRAMVA Summary'!H$54:H$77)+SUM('1.  LRAMVA Summary'!H$78:H$79)*(MONTH($E138)-1)/12)*$H138</f>
        <v>61.503353612566364</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7"/>
        <v>1784.6956233248729</v>
      </c>
    </row>
    <row r="139" spans="2:23" s="9" customFormat="1">
      <c r="B139" s="66"/>
      <c r="E139" s="214">
        <v>43586</v>
      </c>
      <c r="F139" s="214" t="s">
        <v>186</v>
      </c>
      <c r="G139" s="215" t="s">
        <v>66</v>
      </c>
      <c r="H139" s="240">
        <f>$C$48/12</f>
        <v>1.8166666666666667E-3</v>
      </c>
      <c r="I139" s="230">
        <f>(SUM('1.  LRAMVA Summary'!D$54:D$77)+SUM('1.  LRAMVA Summary'!D$78:D$79)*(MONTH($E139)-1)/12)*$H139</f>
        <v>839.15318135999996</v>
      </c>
      <c r="J139" s="230">
        <f>(SUM('1.  LRAMVA Summary'!E$54:E$77)+SUM('1.  LRAMVA Summary'!E$78:E$79)*(MONTH($E139)-1)/12)*$H139</f>
        <v>351.77291003658587</v>
      </c>
      <c r="K139" s="230">
        <f>(SUM('1.  LRAMVA Summary'!F$54:F$77)+SUM('1.  LRAMVA Summary'!F$78:F$79)*(MONTH($E139)-1)/12)*$H139</f>
        <v>425.11758994698505</v>
      </c>
      <c r="L139" s="230">
        <f>(SUM('1.  LRAMVA Summary'!G$54:G$77)+SUM('1.  LRAMVA Summary'!G$78:G$79)*(MONTH($E139)-1)/12)*$H139</f>
        <v>107.14858836873583</v>
      </c>
      <c r="M139" s="230">
        <f>(SUM('1.  LRAMVA Summary'!H$54:H$77)+SUM('1.  LRAMVA Summary'!H$78:H$79)*(MONTH($E139)-1)/12)*$H139</f>
        <v>61.503353612566364</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7"/>
        <v>1784.6956233248729</v>
      </c>
    </row>
    <row r="140" spans="2:23" s="9" customFormat="1">
      <c r="B140" s="66"/>
      <c r="E140" s="214">
        <v>43617</v>
      </c>
      <c r="F140" s="214" t="s">
        <v>186</v>
      </c>
      <c r="G140" s="215" t="s">
        <v>66</v>
      </c>
      <c r="H140" s="240">
        <f t="shared" ref="H140" si="78">$C$48/12</f>
        <v>1.8166666666666667E-3</v>
      </c>
      <c r="I140" s="230">
        <f>(SUM('1.  LRAMVA Summary'!D$54:D$77)+SUM('1.  LRAMVA Summary'!D$78:D$79)*(MONTH($E140)-1)/12)*$H140</f>
        <v>839.15318135999996</v>
      </c>
      <c r="J140" s="230">
        <f>(SUM('1.  LRAMVA Summary'!E$54:E$77)+SUM('1.  LRAMVA Summary'!E$78:E$79)*(MONTH($E140)-1)/12)*$H140</f>
        <v>351.77291003658587</v>
      </c>
      <c r="K140" s="230">
        <f>(SUM('1.  LRAMVA Summary'!F$54:F$77)+SUM('1.  LRAMVA Summary'!F$78:F$79)*(MONTH($E140)-1)/12)*$H140</f>
        <v>425.11758994698505</v>
      </c>
      <c r="L140" s="230">
        <f>(SUM('1.  LRAMVA Summary'!G$54:G$77)+SUM('1.  LRAMVA Summary'!G$78:G$79)*(MONTH($E140)-1)/12)*$H140</f>
        <v>107.14858836873583</v>
      </c>
      <c r="M140" s="230">
        <f>(SUM('1.  LRAMVA Summary'!H$54:H$77)+SUM('1.  LRAMVA Summary'!H$78:H$79)*(MONTH($E140)-1)/12)*$H140</f>
        <v>61.503353612566364</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7"/>
        <v>1784.6956233248729</v>
      </c>
    </row>
    <row r="141" spans="2:23" s="9" customFormat="1">
      <c r="B141" s="66"/>
      <c r="E141" s="214">
        <v>43647</v>
      </c>
      <c r="F141" s="214" t="s">
        <v>186</v>
      </c>
      <c r="G141" s="215" t="s">
        <v>68</v>
      </c>
      <c r="H141" s="240">
        <f>$C$49/12</f>
        <v>1.8166666666666667E-3</v>
      </c>
      <c r="I141" s="230">
        <f>(SUM('1.  LRAMVA Summary'!D$54:D$77)+SUM('1.  LRAMVA Summary'!D$78:D$79)*(MONTH($E141)-1)/12)*$H141</f>
        <v>839.15318135999996</v>
      </c>
      <c r="J141" s="230">
        <f>(SUM('1.  LRAMVA Summary'!E$54:E$77)+SUM('1.  LRAMVA Summary'!E$78:E$79)*(MONTH($E141)-1)/12)*$H141</f>
        <v>351.77291003658587</v>
      </c>
      <c r="K141" s="230">
        <f>(SUM('1.  LRAMVA Summary'!F$54:F$77)+SUM('1.  LRAMVA Summary'!F$78:F$79)*(MONTH($E141)-1)/12)*$H141</f>
        <v>425.11758994698505</v>
      </c>
      <c r="L141" s="230">
        <f>(SUM('1.  LRAMVA Summary'!G$54:G$77)+SUM('1.  LRAMVA Summary'!G$78:G$79)*(MONTH($E141)-1)/12)*$H141</f>
        <v>107.14858836873583</v>
      </c>
      <c r="M141" s="230">
        <f>(SUM('1.  LRAMVA Summary'!H$54:H$77)+SUM('1.  LRAMVA Summary'!H$78:H$79)*(MONTH($E141)-1)/12)*$H141</f>
        <v>61.503353612566364</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7"/>
        <v>1784.6956233248729</v>
      </c>
    </row>
    <row r="142" spans="2:23" s="9" customFormat="1">
      <c r="B142" s="66"/>
      <c r="E142" s="214">
        <v>43678</v>
      </c>
      <c r="F142" s="214" t="s">
        <v>186</v>
      </c>
      <c r="G142" s="215" t="s">
        <v>68</v>
      </c>
      <c r="H142" s="240">
        <f t="shared" ref="H142" si="79">$C$49/12</f>
        <v>1.8166666666666667E-3</v>
      </c>
      <c r="I142" s="230">
        <f>(SUM('1.  LRAMVA Summary'!D$54:D$77)+SUM('1.  LRAMVA Summary'!D$78:D$79)*(MONTH($E142)-1)/12)*$H142</f>
        <v>839.15318135999996</v>
      </c>
      <c r="J142" s="230">
        <f>(SUM('1.  LRAMVA Summary'!E$54:E$77)+SUM('1.  LRAMVA Summary'!E$78:E$79)*(MONTH($E142)-1)/12)*$H142</f>
        <v>351.77291003658587</v>
      </c>
      <c r="K142" s="230">
        <f>(SUM('1.  LRAMVA Summary'!F$54:F$77)+SUM('1.  LRAMVA Summary'!F$78:F$79)*(MONTH($E142)-1)/12)*$H142</f>
        <v>425.11758994698505</v>
      </c>
      <c r="L142" s="230">
        <f>(SUM('1.  LRAMVA Summary'!G$54:G$77)+SUM('1.  LRAMVA Summary'!G$78:G$79)*(MONTH($E142)-1)/12)*$H142</f>
        <v>107.14858836873583</v>
      </c>
      <c r="M142" s="230">
        <f>(SUM('1.  LRAMVA Summary'!H$54:H$77)+SUM('1.  LRAMVA Summary'!H$78:H$79)*(MONTH($E142)-1)/12)*$H142</f>
        <v>61.503353612566364</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7"/>
        <v>1784.6956233248729</v>
      </c>
    </row>
    <row r="143" spans="2:23" s="9" customFormat="1">
      <c r="B143" s="66"/>
      <c r="E143" s="214">
        <v>43709</v>
      </c>
      <c r="F143" s="214" t="s">
        <v>186</v>
      </c>
      <c r="G143" s="215" t="s">
        <v>68</v>
      </c>
      <c r="H143" s="240">
        <f>$C$49/12</f>
        <v>1.8166666666666667E-3</v>
      </c>
      <c r="I143" s="230">
        <f>(SUM('1.  LRAMVA Summary'!D$54:D$77)+SUM('1.  LRAMVA Summary'!D$78:D$79)*(MONTH($E143)-1)/12)*$H143</f>
        <v>839.15318135999996</v>
      </c>
      <c r="J143" s="230">
        <f>(SUM('1.  LRAMVA Summary'!E$54:E$77)+SUM('1.  LRAMVA Summary'!E$78:E$79)*(MONTH($E143)-1)/12)*$H143</f>
        <v>351.77291003658587</v>
      </c>
      <c r="K143" s="230">
        <f>(SUM('1.  LRAMVA Summary'!F$54:F$77)+SUM('1.  LRAMVA Summary'!F$78:F$79)*(MONTH($E143)-1)/12)*$H143</f>
        <v>425.11758994698505</v>
      </c>
      <c r="L143" s="230">
        <f>(SUM('1.  LRAMVA Summary'!G$54:G$77)+SUM('1.  LRAMVA Summary'!G$78:G$79)*(MONTH($E143)-1)/12)*$H143</f>
        <v>107.14858836873583</v>
      </c>
      <c r="M143" s="230">
        <f>(SUM('1.  LRAMVA Summary'!H$54:H$77)+SUM('1.  LRAMVA Summary'!H$78:H$79)*(MONTH($E143)-1)/12)*$H143</f>
        <v>61.503353612566364</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7"/>
        <v>1784.6956233248729</v>
      </c>
    </row>
    <row r="144" spans="2:23" s="9" customFormat="1">
      <c r="B144" s="66"/>
      <c r="E144" s="214">
        <v>43739</v>
      </c>
      <c r="F144" s="214" t="s">
        <v>186</v>
      </c>
      <c r="G144" s="215" t="s">
        <v>69</v>
      </c>
      <c r="H144" s="240">
        <f>$C$50/12</f>
        <v>1.8166666666666667E-3</v>
      </c>
      <c r="I144" s="230">
        <f>(SUM('1.  LRAMVA Summary'!D$54:D$77)+SUM('1.  LRAMVA Summary'!D$78:D$79)*(MONTH($E144)-1)/12)*$H144</f>
        <v>839.15318135999996</v>
      </c>
      <c r="J144" s="230">
        <f>(SUM('1.  LRAMVA Summary'!E$54:E$77)+SUM('1.  LRAMVA Summary'!E$78:E$79)*(MONTH($E144)-1)/12)*$H144</f>
        <v>351.77291003658587</v>
      </c>
      <c r="K144" s="230">
        <f>(SUM('1.  LRAMVA Summary'!F$54:F$77)+SUM('1.  LRAMVA Summary'!F$78:F$79)*(MONTH($E144)-1)/12)*$H144</f>
        <v>425.11758994698505</v>
      </c>
      <c r="L144" s="230">
        <f>(SUM('1.  LRAMVA Summary'!G$54:G$77)+SUM('1.  LRAMVA Summary'!G$78:G$79)*(MONTH($E144)-1)/12)*$H144</f>
        <v>107.14858836873583</v>
      </c>
      <c r="M144" s="230">
        <f>(SUM('1.  LRAMVA Summary'!H$54:H$77)+SUM('1.  LRAMVA Summary'!H$78:H$79)*(MONTH($E144)-1)/12)*$H144</f>
        <v>61.503353612566364</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7"/>
        <v>1784.6956233248729</v>
      </c>
    </row>
    <row r="145" spans="2:23" s="9" customFormat="1">
      <c r="B145" s="66"/>
      <c r="E145" s="214">
        <v>43770</v>
      </c>
      <c r="F145" s="214" t="s">
        <v>186</v>
      </c>
      <c r="G145" s="215" t="s">
        <v>69</v>
      </c>
      <c r="H145" s="240">
        <f t="shared" ref="H145:H146" si="80">$C$50/12</f>
        <v>1.8166666666666667E-3</v>
      </c>
      <c r="I145" s="230">
        <f>(SUM('1.  LRAMVA Summary'!D$54:D$77)+SUM('1.  LRAMVA Summary'!D$78:D$79)*(MONTH($E145)-1)/12)*$H145</f>
        <v>839.15318135999996</v>
      </c>
      <c r="J145" s="230">
        <f>(SUM('1.  LRAMVA Summary'!E$54:E$77)+SUM('1.  LRAMVA Summary'!E$78:E$79)*(MONTH($E145)-1)/12)*$H145</f>
        <v>351.77291003658587</v>
      </c>
      <c r="K145" s="230">
        <f>(SUM('1.  LRAMVA Summary'!F$54:F$77)+SUM('1.  LRAMVA Summary'!F$78:F$79)*(MONTH($E145)-1)/12)*$H145</f>
        <v>425.11758994698505</v>
      </c>
      <c r="L145" s="230">
        <f>(SUM('1.  LRAMVA Summary'!G$54:G$77)+SUM('1.  LRAMVA Summary'!G$78:G$79)*(MONTH($E145)-1)/12)*$H145</f>
        <v>107.14858836873583</v>
      </c>
      <c r="M145" s="230">
        <f>(SUM('1.  LRAMVA Summary'!H$54:H$77)+SUM('1.  LRAMVA Summary'!H$78:H$79)*(MONTH($E145)-1)/12)*$H145</f>
        <v>61.503353612566364</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7"/>
        <v>1784.6956233248729</v>
      </c>
    </row>
    <row r="146" spans="2:23" s="9" customFormat="1">
      <c r="B146" s="66"/>
      <c r="E146" s="214">
        <v>43800</v>
      </c>
      <c r="F146" s="214" t="s">
        <v>186</v>
      </c>
      <c r="G146" s="215" t="s">
        <v>69</v>
      </c>
      <c r="H146" s="240">
        <f t="shared" si="80"/>
        <v>1.8166666666666667E-3</v>
      </c>
      <c r="I146" s="230">
        <f>(SUM('1.  LRAMVA Summary'!D$54:D$77)+SUM('1.  LRAMVA Summary'!D$78:D$79)*(MONTH($E146)-1)/12)*$H146</f>
        <v>839.15318135999996</v>
      </c>
      <c r="J146" s="230">
        <f>(SUM('1.  LRAMVA Summary'!E$54:E$77)+SUM('1.  LRAMVA Summary'!E$78:E$79)*(MONTH($E146)-1)/12)*$H146</f>
        <v>351.77291003658587</v>
      </c>
      <c r="K146" s="230">
        <f>(SUM('1.  LRAMVA Summary'!F$54:F$77)+SUM('1.  LRAMVA Summary'!F$78:F$79)*(MONTH($E146)-1)/12)*$H146</f>
        <v>425.11758994698505</v>
      </c>
      <c r="L146" s="230">
        <f>(SUM('1.  LRAMVA Summary'!G$54:G$77)+SUM('1.  LRAMVA Summary'!G$78:G$79)*(MONTH($E146)-1)/12)*$H146</f>
        <v>107.14858836873583</v>
      </c>
      <c r="M146" s="230">
        <f>(SUM('1.  LRAMVA Summary'!H$54:H$77)+SUM('1.  LRAMVA Summary'!H$78:H$79)*(MONTH($E146)-1)/12)*$H146</f>
        <v>61.503353612566364</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7"/>
        <v>1784.6956233248729</v>
      </c>
    </row>
    <row r="147" spans="2:23" s="9" customFormat="1" ht="15" thickBot="1">
      <c r="B147" s="66"/>
      <c r="E147" s="216" t="s">
        <v>468</v>
      </c>
      <c r="F147" s="216"/>
      <c r="G147" s="217"/>
      <c r="H147" s="218"/>
      <c r="I147" s="219">
        <f>SUM(I134:I146)</f>
        <v>31973.468406750013</v>
      </c>
      <c r="J147" s="219">
        <f>SUM(J134:J146)</f>
        <v>13403.274009134817</v>
      </c>
      <c r="K147" s="219">
        <f t="shared" ref="K147:O147" si="81">SUM(K134:K146)</f>
        <v>16197.857713289659</v>
      </c>
      <c r="L147" s="219">
        <f t="shared" si="81"/>
        <v>4082.5823951275797</v>
      </c>
      <c r="M147" s="219">
        <f t="shared" si="81"/>
        <v>2343.4047291026582</v>
      </c>
      <c r="N147" s="219">
        <f t="shared" si="81"/>
        <v>0</v>
      </c>
      <c r="O147" s="219">
        <f t="shared" si="81"/>
        <v>0</v>
      </c>
      <c r="P147" s="219">
        <f t="shared" ref="P147:V147" si="82">SUM(P134:P146)</f>
        <v>0</v>
      </c>
      <c r="Q147" s="219">
        <f t="shared" si="82"/>
        <v>0</v>
      </c>
      <c r="R147" s="219">
        <f t="shared" si="82"/>
        <v>0</v>
      </c>
      <c r="S147" s="219">
        <f t="shared" si="82"/>
        <v>0</v>
      </c>
      <c r="T147" s="219">
        <f t="shared" si="82"/>
        <v>0</v>
      </c>
      <c r="U147" s="219">
        <f t="shared" si="82"/>
        <v>0</v>
      </c>
      <c r="V147" s="219">
        <f t="shared" si="82"/>
        <v>0</v>
      </c>
      <c r="W147" s="219">
        <f>SUM(W134:W146)</f>
        <v>68000.587253404708</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31973.468406750013</v>
      </c>
      <c r="J149" s="228">
        <f t="shared" ref="J149" si="83">J147+J148</f>
        <v>13403.274009134817</v>
      </c>
      <c r="K149" s="228">
        <f t="shared" ref="K149" si="84">K147+K148</f>
        <v>16197.857713289659</v>
      </c>
      <c r="L149" s="228">
        <f t="shared" ref="L149" si="85">L147+L148</f>
        <v>4082.5823951275797</v>
      </c>
      <c r="M149" s="228">
        <f t="shared" ref="M149" si="86">M147+M148</f>
        <v>2343.4047291026582</v>
      </c>
      <c r="N149" s="228">
        <f t="shared" ref="N149" si="87">N147+N148</f>
        <v>0</v>
      </c>
      <c r="O149" s="228">
        <f t="shared" ref="O149:V149" si="88">O147+O148</f>
        <v>0</v>
      </c>
      <c r="P149" s="228">
        <f t="shared" si="88"/>
        <v>0</v>
      </c>
      <c r="Q149" s="228">
        <f t="shared" si="88"/>
        <v>0</v>
      </c>
      <c r="R149" s="228">
        <f t="shared" si="88"/>
        <v>0</v>
      </c>
      <c r="S149" s="228">
        <f t="shared" si="88"/>
        <v>0</v>
      </c>
      <c r="T149" s="228">
        <f t="shared" si="88"/>
        <v>0</v>
      </c>
      <c r="U149" s="228">
        <f t="shared" si="88"/>
        <v>0</v>
      </c>
      <c r="V149" s="228">
        <f t="shared" si="88"/>
        <v>0</v>
      </c>
      <c r="W149" s="228">
        <f>W147+W148</f>
        <v>68000.587253404708</v>
      </c>
    </row>
    <row r="150" spans="2:23" s="9" customFormat="1">
      <c r="B150" s="66"/>
      <c r="E150" s="214">
        <v>43831</v>
      </c>
      <c r="F150" s="214" t="s">
        <v>187</v>
      </c>
      <c r="G150" s="215" t="s">
        <v>65</v>
      </c>
      <c r="H150" s="240">
        <f>$C$51/12</f>
        <v>1.8166666666666667E-3</v>
      </c>
      <c r="I150" s="230">
        <f>(SUM('1.  LRAMVA Summary'!D$54:D$80)+SUM('1.  LRAMVA Summary'!D$81:D$82)*(MONTH($E150)-1)/12)*$H150</f>
        <v>839.15318135999996</v>
      </c>
      <c r="J150" s="230">
        <f>(SUM('1.  LRAMVA Summary'!E$54:E$80)+SUM('1.  LRAMVA Summary'!E$81:E$82)*(MONTH($E150)-1)/12)*$H150</f>
        <v>351.77291003658587</v>
      </c>
      <c r="K150" s="230">
        <f>(SUM('1.  LRAMVA Summary'!F$54:F$80)+SUM('1.  LRAMVA Summary'!F$81:F$82)*(MONTH($E150)-1)/12)*$H150</f>
        <v>425.11758994698505</v>
      </c>
      <c r="L150" s="230">
        <f>(SUM('1.  LRAMVA Summary'!G$54:G$80)+SUM('1.  LRAMVA Summary'!G$81:G$82)*(MONTH($E150)-1)/12)*$H150</f>
        <v>107.14858836873583</v>
      </c>
      <c r="M150" s="230">
        <f>(SUM('1.  LRAMVA Summary'!H$54:H$80)+SUM('1.  LRAMVA Summary'!H$81:H$82)*(MONTH($E150)-1)/12)*$H150</f>
        <v>61.503353612566364</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1784.6956233248729</v>
      </c>
    </row>
    <row r="151" spans="2:23" s="9" customFormat="1">
      <c r="B151" s="66"/>
      <c r="E151" s="214">
        <v>43862</v>
      </c>
      <c r="F151" s="214" t="s">
        <v>187</v>
      </c>
      <c r="G151" s="215" t="s">
        <v>65</v>
      </c>
      <c r="H151" s="240">
        <f t="shared" ref="H151:H152" si="89">$C$51/12</f>
        <v>1.8166666666666667E-3</v>
      </c>
      <c r="I151" s="230">
        <f>(SUM('1.  LRAMVA Summary'!D$54:D$80)+SUM('1.  LRAMVA Summary'!D$81:D$82)*(MONTH($E151)-1)/12)*$H151</f>
        <v>839.15318135999996</v>
      </c>
      <c r="J151" s="230">
        <f>(SUM('1.  LRAMVA Summary'!E$54:E$80)+SUM('1.  LRAMVA Summary'!E$81:E$82)*(MONTH($E151)-1)/12)*$H151</f>
        <v>351.77291003658587</v>
      </c>
      <c r="K151" s="230">
        <f>(SUM('1.  LRAMVA Summary'!F$54:F$80)+SUM('1.  LRAMVA Summary'!F$81:F$82)*(MONTH($E151)-1)/12)*$H151</f>
        <v>425.11758994698505</v>
      </c>
      <c r="L151" s="230">
        <f>(SUM('1.  LRAMVA Summary'!G$54:G$80)+SUM('1.  LRAMVA Summary'!G$81:G$82)*(MONTH($E151)-1)/12)*$H151</f>
        <v>107.14858836873583</v>
      </c>
      <c r="M151" s="230">
        <f>(SUM('1.  LRAMVA Summary'!H$54:H$80)+SUM('1.  LRAMVA Summary'!H$81:H$82)*(MONTH($E151)-1)/12)*$H151</f>
        <v>61.503353612566364</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90">SUM(I151:V151)</f>
        <v>1784.6956233248729</v>
      </c>
    </row>
    <row r="152" spans="2:23" s="9" customFormat="1">
      <c r="B152" s="66"/>
      <c r="E152" s="214">
        <v>43891</v>
      </c>
      <c r="F152" s="214" t="s">
        <v>187</v>
      </c>
      <c r="G152" s="215" t="s">
        <v>65</v>
      </c>
      <c r="H152" s="240">
        <f t="shared" si="89"/>
        <v>1.8166666666666667E-3</v>
      </c>
      <c r="I152" s="230">
        <f>(SUM('1.  LRAMVA Summary'!D$54:D$80)+SUM('1.  LRAMVA Summary'!D$81:D$82)*(MONTH($E152)-1)/12)*$H152</f>
        <v>839.15318135999996</v>
      </c>
      <c r="J152" s="230">
        <f>(SUM('1.  LRAMVA Summary'!E$54:E$80)+SUM('1.  LRAMVA Summary'!E$81:E$82)*(MONTH($E152)-1)/12)*$H152</f>
        <v>351.77291003658587</v>
      </c>
      <c r="K152" s="230">
        <f>(SUM('1.  LRAMVA Summary'!F$54:F$80)+SUM('1.  LRAMVA Summary'!F$81:F$82)*(MONTH($E152)-1)/12)*$H152</f>
        <v>425.11758994698505</v>
      </c>
      <c r="L152" s="230">
        <f>(SUM('1.  LRAMVA Summary'!G$54:G$80)+SUM('1.  LRAMVA Summary'!G$81:G$82)*(MONTH($E152)-1)/12)*$H152</f>
        <v>107.14858836873583</v>
      </c>
      <c r="M152" s="230">
        <f>(SUM('1.  LRAMVA Summary'!H$54:H$80)+SUM('1.  LRAMVA Summary'!H$81:H$82)*(MONTH($E152)-1)/12)*$H152</f>
        <v>61.503353612566364</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90"/>
        <v>1784.6956233248729</v>
      </c>
    </row>
    <row r="153" spans="2:23" s="9" customFormat="1">
      <c r="B153" s="66"/>
      <c r="E153" s="214">
        <v>43922</v>
      </c>
      <c r="F153" s="214" t="s">
        <v>187</v>
      </c>
      <c r="G153" s="215" t="s">
        <v>66</v>
      </c>
      <c r="H153" s="240">
        <f>$C$52/12</f>
        <v>1.8166666666666667E-3</v>
      </c>
      <c r="I153" s="230">
        <f>(SUM('1.  LRAMVA Summary'!D$54:D$80)+SUM('1.  LRAMVA Summary'!D$81:D$82)*(MONTH($E153)-1)/12)*$H153</f>
        <v>839.15318135999996</v>
      </c>
      <c r="J153" s="230">
        <f>(SUM('1.  LRAMVA Summary'!E$54:E$80)+SUM('1.  LRAMVA Summary'!E$81:E$82)*(MONTH($E153)-1)/12)*$H153</f>
        <v>351.77291003658587</v>
      </c>
      <c r="K153" s="230">
        <f>(SUM('1.  LRAMVA Summary'!F$54:F$80)+SUM('1.  LRAMVA Summary'!F$81:F$82)*(MONTH($E153)-1)/12)*$H153</f>
        <v>425.11758994698505</v>
      </c>
      <c r="L153" s="230">
        <f>(SUM('1.  LRAMVA Summary'!G$54:G$80)+SUM('1.  LRAMVA Summary'!G$81:G$82)*(MONTH($E153)-1)/12)*$H153</f>
        <v>107.14858836873583</v>
      </c>
      <c r="M153" s="230">
        <f>(SUM('1.  LRAMVA Summary'!H$54:H$80)+SUM('1.  LRAMVA Summary'!H$81:H$82)*(MONTH($E153)-1)/12)*$H153</f>
        <v>61.503353612566364</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90"/>
        <v>1784.6956233248729</v>
      </c>
    </row>
    <row r="154" spans="2:23" s="9" customFormat="1">
      <c r="B154" s="66"/>
      <c r="E154" s="214">
        <v>43952</v>
      </c>
      <c r="F154" s="214" t="s">
        <v>187</v>
      </c>
      <c r="G154" s="215" t="s">
        <v>66</v>
      </c>
      <c r="H154" s="240">
        <f t="shared" ref="H154:H155" si="91">$C$52/12</f>
        <v>1.8166666666666667E-3</v>
      </c>
      <c r="I154" s="230">
        <f>(SUM('1.  LRAMVA Summary'!D$54:D$80)+SUM('1.  LRAMVA Summary'!D$81:D$82)*(MONTH($E154)-1)/12)*$H154</f>
        <v>839.15318135999996</v>
      </c>
      <c r="J154" s="230">
        <f>(SUM('1.  LRAMVA Summary'!E$54:E$80)+SUM('1.  LRAMVA Summary'!E$81:E$82)*(MONTH($E154)-1)/12)*$H154</f>
        <v>351.77291003658587</v>
      </c>
      <c r="K154" s="230">
        <f>(SUM('1.  LRAMVA Summary'!F$54:F$80)+SUM('1.  LRAMVA Summary'!F$81:F$82)*(MONTH($E154)-1)/12)*$H154</f>
        <v>425.11758994698505</v>
      </c>
      <c r="L154" s="230">
        <f>(SUM('1.  LRAMVA Summary'!G$54:G$80)+SUM('1.  LRAMVA Summary'!G$81:G$82)*(MONTH($E154)-1)/12)*$H154</f>
        <v>107.14858836873583</v>
      </c>
      <c r="M154" s="230">
        <f>(SUM('1.  LRAMVA Summary'!H$54:H$80)+SUM('1.  LRAMVA Summary'!H$81:H$82)*(MONTH($E154)-1)/12)*$H154</f>
        <v>61.503353612566364</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90"/>
        <v>1784.6956233248729</v>
      </c>
    </row>
    <row r="155" spans="2:23" s="9" customFormat="1">
      <c r="B155" s="66"/>
      <c r="E155" s="214">
        <v>43983</v>
      </c>
      <c r="F155" s="214" t="s">
        <v>187</v>
      </c>
      <c r="G155" s="215" t="s">
        <v>66</v>
      </c>
      <c r="H155" s="240">
        <f t="shared" si="91"/>
        <v>1.8166666666666667E-3</v>
      </c>
      <c r="I155" s="230">
        <f>(SUM('1.  LRAMVA Summary'!D$54:D$80)+SUM('1.  LRAMVA Summary'!D$81:D$82)*(MONTH($E155)-1)/12)*$H155</f>
        <v>839.15318135999996</v>
      </c>
      <c r="J155" s="230">
        <f>(SUM('1.  LRAMVA Summary'!E$54:E$80)+SUM('1.  LRAMVA Summary'!E$81:E$82)*(MONTH($E155)-1)/12)*$H155</f>
        <v>351.77291003658587</v>
      </c>
      <c r="K155" s="230">
        <f>(SUM('1.  LRAMVA Summary'!F$54:F$80)+SUM('1.  LRAMVA Summary'!F$81:F$82)*(MONTH($E155)-1)/12)*$H155</f>
        <v>425.11758994698505</v>
      </c>
      <c r="L155" s="230">
        <f>(SUM('1.  LRAMVA Summary'!G$54:G$80)+SUM('1.  LRAMVA Summary'!G$81:G$82)*(MONTH($E155)-1)/12)*$H155</f>
        <v>107.14858836873583</v>
      </c>
      <c r="M155" s="230">
        <f>(SUM('1.  LRAMVA Summary'!H$54:H$80)+SUM('1.  LRAMVA Summary'!H$81:H$82)*(MONTH($E155)-1)/12)*$H155</f>
        <v>61.503353612566364</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90"/>
        <v>1784.6956233248729</v>
      </c>
    </row>
    <row r="156" spans="2:23" s="9" customFormat="1">
      <c r="B156" s="66"/>
      <c r="E156" s="214">
        <v>44013</v>
      </c>
      <c r="F156" s="214" t="s">
        <v>187</v>
      </c>
      <c r="G156" s="215" t="s">
        <v>68</v>
      </c>
      <c r="H156" s="240">
        <f>$C$53/12</f>
        <v>1.8166666666666667E-3</v>
      </c>
      <c r="I156" s="230">
        <f>(SUM('1.  LRAMVA Summary'!D$54:D$80)+SUM('1.  LRAMVA Summary'!D$81:D$82)*(MONTH($E156)-1)/12)*$H156</f>
        <v>839.15318135999996</v>
      </c>
      <c r="J156" s="230">
        <f>(SUM('1.  LRAMVA Summary'!E$54:E$80)+SUM('1.  LRAMVA Summary'!E$81:E$82)*(MONTH($E156)-1)/12)*$H156</f>
        <v>351.77291003658587</v>
      </c>
      <c r="K156" s="230">
        <f>(SUM('1.  LRAMVA Summary'!F$54:F$80)+SUM('1.  LRAMVA Summary'!F$81:F$82)*(MONTH($E156)-1)/12)*$H156</f>
        <v>425.11758994698505</v>
      </c>
      <c r="L156" s="230">
        <f>(SUM('1.  LRAMVA Summary'!G$54:G$80)+SUM('1.  LRAMVA Summary'!G$81:G$82)*(MONTH($E156)-1)/12)*$H156</f>
        <v>107.14858836873583</v>
      </c>
      <c r="M156" s="230">
        <f>(SUM('1.  LRAMVA Summary'!H$54:H$80)+SUM('1.  LRAMVA Summary'!H$81:H$82)*(MONTH($E156)-1)/12)*$H156</f>
        <v>61.503353612566364</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90"/>
        <v>1784.6956233248729</v>
      </c>
    </row>
    <row r="157" spans="2:23" s="9" customFormat="1">
      <c r="B157" s="66"/>
      <c r="E157" s="214">
        <v>44044</v>
      </c>
      <c r="F157" s="214" t="s">
        <v>187</v>
      </c>
      <c r="G157" s="215" t="s">
        <v>68</v>
      </c>
      <c r="H157" s="240">
        <f t="shared" ref="H157:H158" si="92">$C$53/12</f>
        <v>1.8166666666666667E-3</v>
      </c>
      <c r="I157" s="230">
        <f>(SUM('1.  LRAMVA Summary'!D$54:D$80)+SUM('1.  LRAMVA Summary'!D$81:D$82)*(MONTH($E157)-1)/12)*$H157</f>
        <v>839.15318135999996</v>
      </c>
      <c r="J157" s="230">
        <f>(SUM('1.  LRAMVA Summary'!E$54:E$80)+SUM('1.  LRAMVA Summary'!E$81:E$82)*(MONTH($E157)-1)/12)*$H157</f>
        <v>351.77291003658587</v>
      </c>
      <c r="K157" s="230">
        <f>(SUM('1.  LRAMVA Summary'!F$54:F$80)+SUM('1.  LRAMVA Summary'!F$81:F$82)*(MONTH($E157)-1)/12)*$H157</f>
        <v>425.11758994698505</v>
      </c>
      <c r="L157" s="230">
        <f>(SUM('1.  LRAMVA Summary'!G$54:G$80)+SUM('1.  LRAMVA Summary'!G$81:G$82)*(MONTH($E157)-1)/12)*$H157</f>
        <v>107.14858836873583</v>
      </c>
      <c r="M157" s="230">
        <f>(SUM('1.  LRAMVA Summary'!H$54:H$80)+SUM('1.  LRAMVA Summary'!H$81:H$82)*(MONTH($E157)-1)/12)*$H157</f>
        <v>61.503353612566364</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90"/>
        <v>1784.6956233248729</v>
      </c>
    </row>
    <row r="158" spans="2:23" s="9" customFormat="1">
      <c r="B158" s="66"/>
      <c r="E158" s="214">
        <v>44075</v>
      </c>
      <c r="F158" s="214" t="s">
        <v>187</v>
      </c>
      <c r="G158" s="215" t="s">
        <v>68</v>
      </c>
      <c r="H158" s="240">
        <f t="shared" si="92"/>
        <v>1.8166666666666667E-3</v>
      </c>
      <c r="I158" s="230">
        <f>(SUM('1.  LRAMVA Summary'!D$54:D$80)+SUM('1.  LRAMVA Summary'!D$81:D$82)*(MONTH($E158)-1)/12)*$H158</f>
        <v>839.15318135999996</v>
      </c>
      <c r="J158" s="230">
        <f>(SUM('1.  LRAMVA Summary'!E$54:E$80)+SUM('1.  LRAMVA Summary'!E$81:E$82)*(MONTH($E158)-1)/12)*$H158</f>
        <v>351.77291003658587</v>
      </c>
      <c r="K158" s="230">
        <f>(SUM('1.  LRAMVA Summary'!F$54:F$80)+SUM('1.  LRAMVA Summary'!F$81:F$82)*(MONTH($E158)-1)/12)*$H158</f>
        <v>425.11758994698505</v>
      </c>
      <c r="L158" s="230">
        <f>(SUM('1.  LRAMVA Summary'!G$54:G$80)+SUM('1.  LRAMVA Summary'!G$81:G$82)*(MONTH($E158)-1)/12)*$H158</f>
        <v>107.14858836873583</v>
      </c>
      <c r="M158" s="230">
        <f>(SUM('1.  LRAMVA Summary'!H$54:H$80)+SUM('1.  LRAMVA Summary'!H$81:H$82)*(MONTH($E158)-1)/12)*$H158</f>
        <v>61.503353612566364</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90"/>
        <v>1784.6956233248729</v>
      </c>
    </row>
    <row r="159" spans="2:23" s="9" customFormat="1">
      <c r="B159" s="66"/>
      <c r="E159" s="214">
        <v>44105</v>
      </c>
      <c r="F159" s="214" t="s">
        <v>187</v>
      </c>
      <c r="G159" s="215" t="s">
        <v>69</v>
      </c>
      <c r="H159" s="240">
        <f>$C$54/12</f>
        <v>1.8166666666666667E-3</v>
      </c>
      <c r="I159" s="230">
        <f>(SUM('1.  LRAMVA Summary'!D$54:D$80)+SUM('1.  LRAMVA Summary'!D$81:D$82)*(MONTH($E159)-1)/12)*$H159</f>
        <v>839.15318135999996</v>
      </c>
      <c r="J159" s="230">
        <f>(SUM('1.  LRAMVA Summary'!E$54:E$80)+SUM('1.  LRAMVA Summary'!E$81:E$82)*(MONTH($E159)-1)/12)*$H159</f>
        <v>351.77291003658587</v>
      </c>
      <c r="K159" s="230">
        <f>(SUM('1.  LRAMVA Summary'!F$54:F$80)+SUM('1.  LRAMVA Summary'!F$81:F$82)*(MONTH($E159)-1)/12)*$H159</f>
        <v>425.11758994698505</v>
      </c>
      <c r="L159" s="230">
        <f>(SUM('1.  LRAMVA Summary'!G$54:G$80)+SUM('1.  LRAMVA Summary'!G$81:G$82)*(MONTH($E159)-1)/12)*$H159</f>
        <v>107.14858836873583</v>
      </c>
      <c r="M159" s="230">
        <f>(SUM('1.  LRAMVA Summary'!H$54:H$80)+SUM('1.  LRAMVA Summary'!H$81:H$82)*(MONTH($E159)-1)/12)*$H159</f>
        <v>61.503353612566364</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90"/>
        <v>1784.6956233248729</v>
      </c>
    </row>
    <row r="160" spans="2:23" s="9" customFormat="1">
      <c r="B160" s="66"/>
      <c r="E160" s="214">
        <v>44136</v>
      </c>
      <c r="F160" s="214" t="s">
        <v>187</v>
      </c>
      <c r="G160" s="215" t="s">
        <v>69</v>
      </c>
      <c r="H160" s="240">
        <f t="shared" ref="H160:H161" si="93">$C$54/12</f>
        <v>1.8166666666666667E-3</v>
      </c>
      <c r="I160" s="230">
        <f>(SUM('1.  LRAMVA Summary'!D$54:D$80)+SUM('1.  LRAMVA Summary'!D$81:D$82)*(MONTH($E160)-1)/12)*$H160</f>
        <v>839.15318135999996</v>
      </c>
      <c r="J160" s="230">
        <f>(SUM('1.  LRAMVA Summary'!E$54:E$80)+SUM('1.  LRAMVA Summary'!E$81:E$82)*(MONTH($E160)-1)/12)*$H160</f>
        <v>351.77291003658587</v>
      </c>
      <c r="K160" s="230">
        <f>(SUM('1.  LRAMVA Summary'!F$54:F$80)+SUM('1.  LRAMVA Summary'!F$81:F$82)*(MONTH($E160)-1)/12)*$H160</f>
        <v>425.11758994698505</v>
      </c>
      <c r="L160" s="230">
        <f>(SUM('1.  LRAMVA Summary'!G$54:G$80)+SUM('1.  LRAMVA Summary'!G$81:G$82)*(MONTH($E160)-1)/12)*$H160</f>
        <v>107.14858836873583</v>
      </c>
      <c r="M160" s="230">
        <f>(SUM('1.  LRAMVA Summary'!H$54:H$80)+SUM('1.  LRAMVA Summary'!H$81:H$82)*(MONTH($E160)-1)/12)*$H160</f>
        <v>61.503353612566364</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90"/>
        <v>1784.6956233248729</v>
      </c>
    </row>
    <row r="161" spans="2:23" s="9" customFormat="1">
      <c r="B161" s="66"/>
      <c r="E161" s="214">
        <v>44166</v>
      </c>
      <c r="F161" s="214" t="s">
        <v>187</v>
      </c>
      <c r="G161" s="215" t="s">
        <v>69</v>
      </c>
      <c r="H161" s="240">
        <f t="shared" si="93"/>
        <v>1.8166666666666667E-3</v>
      </c>
      <c r="I161" s="230">
        <f>(SUM('1.  LRAMVA Summary'!D$54:D$80)+SUM('1.  LRAMVA Summary'!D$81:D$82)*(MONTH($E161)-1)/12)*$H161</f>
        <v>839.15318135999996</v>
      </c>
      <c r="J161" s="230">
        <f>(SUM('1.  LRAMVA Summary'!E$54:E$80)+SUM('1.  LRAMVA Summary'!E$81:E$82)*(MONTH($E161)-1)/12)*$H161</f>
        <v>351.77291003658587</v>
      </c>
      <c r="K161" s="230">
        <f>(SUM('1.  LRAMVA Summary'!F$54:F$80)+SUM('1.  LRAMVA Summary'!F$81:F$82)*(MONTH($E161)-1)/12)*$H161</f>
        <v>425.11758994698505</v>
      </c>
      <c r="L161" s="230">
        <f>(SUM('1.  LRAMVA Summary'!G$54:G$80)+SUM('1.  LRAMVA Summary'!G$81:G$82)*(MONTH($E161)-1)/12)*$H161</f>
        <v>107.14858836873583</v>
      </c>
      <c r="M161" s="230">
        <f>(SUM('1.  LRAMVA Summary'!H$54:H$80)+SUM('1.  LRAMVA Summary'!H$81:H$82)*(MONTH($E161)-1)/12)*$H161</f>
        <v>61.503353612566364</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1784.6956233248729</v>
      </c>
    </row>
    <row r="162" spans="2:23" s="9" customFormat="1" ht="15" thickBot="1">
      <c r="B162" s="66"/>
      <c r="E162" s="216" t="s">
        <v>469</v>
      </c>
      <c r="F162" s="216"/>
      <c r="G162" s="217"/>
      <c r="H162" s="218"/>
      <c r="I162" s="219">
        <f>SUM(I149:I161)</f>
        <v>42043.306583070029</v>
      </c>
      <c r="J162" s="219">
        <f>SUM(J149:J161)</f>
        <v>17624.548929573844</v>
      </c>
      <c r="K162" s="219">
        <f t="shared" ref="K162:O162" si="94">SUM(K149:K161)</f>
        <v>21299.268792653482</v>
      </c>
      <c r="L162" s="219">
        <f t="shared" si="94"/>
        <v>5368.3654555524063</v>
      </c>
      <c r="M162" s="219">
        <f t="shared" si="94"/>
        <v>3081.444972453457</v>
      </c>
      <c r="N162" s="219">
        <f t="shared" si="94"/>
        <v>0</v>
      </c>
      <c r="O162" s="219">
        <f t="shared" si="94"/>
        <v>0</v>
      </c>
      <c r="P162" s="219">
        <f t="shared" ref="P162:V162" si="95">SUM(P149:P161)</f>
        <v>0</v>
      </c>
      <c r="Q162" s="219">
        <f t="shared" si="95"/>
        <v>0</v>
      </c>
      <c r="R162" s="219">
        <f t="shared" si="95"/>
        <v>0</v>
      </c>
      <c r="S162" s="219">
        <f t="shared" si="95"/>
        <v>0</v>
      </c>
      <c r="T162" s="219">
        <f t="shared" si="95"/>
        <v>0</v>
      </c>
      <c r="U162" s="219">
        <f t="shared" si="95"/>
        <v>0</v>
      </c>
      <c r="V162" s="219">
        <f t="shared" si="95"/>
        <v>0</v>
      </c>
      <c r="W162" s="219">
        <f>SUM(W149:W161)</f>
        <v>89416.934733303249</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H164" s="18"/>
    </row>
    <row r="165" spans="2:23">
      <c r="E165" s="589" t="s">
        <v>525</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U122"/>
  <sheetViews>
    <sheetView topLeftCell="B7" zoomScaleNormal="100" workbookViewId="0">
      <selection activeCell="D90" sqref="D90"/>
    </sheetView>
  </sheetViews>
  <sheetFormatPr defaultColWidth="9.1796875" defaultRowHeight="14.5" outlineLevelRow="1"/>
  <cols>
    <col min="1" max="1" width="5.81640625" style="12" customWidth="1"/>
    <col min="2" max="2" width="24.26953125" style="12" customWidth="1"/>
    <col min="3" max="3" width="11.453125" style="12" customWidth="1"/>
    <col min="4" max="4" width="37.7265625" style="12" customWidth="1"/>
    <col min="5" max="5" width="35.1796875" style="12" bestFit="1" customWidth="1"/>
    <col min="6" max="6" width="26.7265625" style="12" customWidth="1"/>
    <col min="7" max="7" width="17" style="12" customWidth="1"/>
    <col min="8" max="8" width="19.453125" style="12" customWidth="1"/>
    <col min="9" max="10" width="23" style="635" customWidth="1"/>
    <col min="11" max="11" width="2" style="16" customWidth="1"/>
    <col min="12" max="41" width="9.1796875" style="12"/>
    <col min="42" max="42" width="2.1796875" style="12" customWidth="1"/>
    <col min="43" max="43" width="12.54296875" style="12" customWidth="1"/>
    <col min="44" max="64" width="12" style="12" bestFit="1" customWidth="1"/>
    <col min="65" max="72" width="9.1796875" style="12"/>
    <col min="73" max="73" width="9.1796875" style="16"/>
    <col min="74" max="16384" width="9.17968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550</v>
      </c>
      <c r="I14" s="12"/>
      <c r="J14" s="12"/>
      <c r="BU14" s="12"/>
    </row>
    <row r="15" spans="2:73" ht="26.25" customHeight="1" outlineLevel="1">
      <c r="C15" s="90"/>
      <c r="I15" s="12"/>
      <c r="J15" s="12"/>
    </row>
    <row r="16" spans="2:73" ht="23.25" customHeight="1" outlineLevel="1">
      <c r="B16" s="116" t="s">
        <v>504</v>
      </c>
      <c r="C16" s="90"/>
      <c r="D16" s="615" t="s">
        <v>619</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613</v>
      </c>
      <c r="C17" s="90"/>
      <c r="D17" s="611" t="s">
        <v>591</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626</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625</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627</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3" t="s">
        <v>637</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5">
      <c r="B23" s="182" t="s">
        <v>596</v>
      </c>
      <c r="H23" s="10"/>
      <c r="I23" s="10"/>
      <c r="J23" s="10"/>
    </row>
    <row r="24" spans="2:73" s="670" customFormat="1" ht="21" customHeight="1">
      <c r="B24" s="702" t="s">
        <v>600</v>
      </c>
      <c r="C24" s="824" t="s">
        <v>601</v>
      </c>
      <c r="D24" s="824"/>
      <c r="E24" s="824"/>
      <c r="F24" s="824"/>
      <c r="G24" s="824"/>
      <c r="H24" s="678" t="s">
        <v>598</v>
      </c>
      <c r="I24" s="678" t="s">
        <v>597</v>
      </c>
      <c r="J24" s="678" t="s">
        <v>599</v>
      </c>
      <c r="K24" s="669"/>
      <c r="L24" s="670" t="s">
        <v>601</v>
      </c>
      <c r="AQ24" s="670" t="s">
        <v>601</v>
      </c>
      <c r="BU24" s="669"/>
    </row>
    <row r="25" spans="2:73" s="250" customFormat="1" ht="49.5" customHeight="1">
      <c r="B25" s="245" t="s">
        <v>472</v>
      </c>
      <c r="C25" s="245" t="s">
        <v>211</v>
      </c>
      <c r="D25" s="628" t="s">
        <v>473</v>
      </c>
      <c r="E25" s="245" t="s">
        <v>208</v>
      </c>
      <c r="F25" s="245" t="s">
        <v>474</v>
      </c>
      <c r="G25" s="245" t="s">
        <v>475</v>
      </c>
      <c r="H25" s="628" t="s">
        <v>476</v>
      </c>
      <c r="I25" s="636" t="s">
        <v>589</v>
      </c>
      <c r="J25" s="643" t="s">
        <v>590</v>
      </c>
      <c r="K25" s="641"/>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1"/>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5">
      <c r="B27" s="692"/>
      <c r="C27" s="692">
        <v>7</v>
      </c>
      <c r="D27" s="692" t="s">
        <v>118</v>
      </c>
      <c r="E27" s="692" t="s">
        <v>732</v>
      </c>
      <c r="F27" s="692"/>
      <c r="G27" s="692"/>
      <c r="H27" s="692">
        <v>2015</v>
      </c>
      <c r="I27" s="644" t="s">
        <v>581</v>
      </c>
      <c r="J27" s="644" t="s">
        <v>595</v>
      </c>
      <c r="K27" s="633"/>
      <c r="L27" s="696"/>
      <c r="M27" s="697"/>
      <c r="N27" s="697"/>
      <c r="O27" s="697"/>
      <c r="P27" s="697">
        <v>190</v>
      </c>
      <c r="Q27" s="697">
        <v>190</v>
      </c>
      <c r="R27" s="697">
        <v>185</v>
      </c>
      <c r="S27" s="697">
        <v>185</v>
      </c>
      <c r="T27" s="697">
        <v>185</v>
      </c>
      <c r="U27" s="697">
        <v>184</v>
      </c>
      <c r="V27" s="697">
        <v>175</v>
      </c>
      <c r="W27" s="697">
        <v>175</v>
      </c>
      <c r="X27" s="697">
        <v>173</v>
      </c>
      <c r="Y27" s="697">
        <v>142</v>
      </c>
      <c r="Z27" s="697">
        <v>63</v>
      </c>
      <c r="AA27" s="697">
        <v>63</v>
      </c>
      <c r="AB27" s="697">
        <v>54</v>
      </c>
      <c r="AC27" s="697">
        <v>53</v>
      </c>
      <c r="AD27" s="697">
        <v>53</v>
      </c>
      <c r="AE27" s="697">
        <v>42</v>
      </c>
      <c r="AF27" s="697">
        <v>30</v>
      </c>
      <c r="AG27" s="697">
        <v>30</v>
      </c>
      <c r="AH27" s="697">
        <v>30</v>
      </c>
      <c r="AI27" s="697">
        <v>30</v>
      </c>
      <c r="AJ27" s="697">
        <v>0</v>
      </c>
      <c r="AK27" s="697">
        <v>0</v>
      </c>
      <c r="AL27" s="697">
        <v>0</v>
      </c>
      <c r="AM27" s="697">
        <v>0</v>
      </c>
      <c r="AN27" s="697">
        <v>0</v>
      </c>
      <c r="AO27" s="698">
        <v>0</v>
      </c>
      <c r="AP27" s="633"/>
      <c r="AQ27" s="696"/>
      <c r="AR27" s="697"/>
      <c r="AS27" s="697"/>
      <c r="AT27" s="697"/>
      <c r="AU27" s="697">
        <v>1541118</v>
      </c>
      <c r="AV27" s="697">
        <v>1541118</v>
      </c>
      <c r="AW27" s="697">
        <v>1524334</v>
      </c>
      <c r="AX27" s="697">
        <v>1524334</v>
      </c>
      <c r="AY27" s="697">
        <v>1524334</v>
      </c>
      <c r="AZ27" s="697">
        <v>1523822</v>
      </c>
      <c r="BA27" s="697">
        <v>1464713</v>
      </c>
      <c r="BB27" s="697">
        <v>1464713</v>
      </c>
      <c r="BC27" s="697">
        <v>1449370</v>
      </c>
      <c r="BD27" s="697">
        <v>1252271</v>
      </c>
      <c r="BE27" s="697">
        <v>720567</v>
      </c>
      <c r="BF27" s="697">
        <v>689654</v>
      </c>
      <c r="BG27" s="697">
        <v>296111</v>
      </c>
      <c r="BH27" s="697">
        <v>293800</v>
      </c>
      <c r="BI27" s="697">
        <v>293800</v>
      </c>
      <c r="BJ27" s="697">
        <v>214238</v>
      </c>
      <c r="BK27" s="697">
        <v>71739</v>
      </c>
      <c r="BL27" s="697">
        <v>71739</v>
      </c>
      <c r="BM27" s="697">
        <v>71739</v>
      </c>
      <c r="BN27" s="697">
        <v>71739</v>
      </c>
      <c r="BO27" s="697">
        <v>0</v>
      </c>
      <c r="BP27" s="697">
        <v>0</v>
      </c>
      <c r="BQ27" s="697">
        <v>0</v>
      </c>
      <c r="BR27" s="697">
        <v>0</v>
      </c>
      <c r="BS27" s="697">
        <v>0</v>
      </c>
      <c r="BT27" s="698">
        <v>0</v>
      </c>
      <c r="BU27" s="16"/>
    </row>
    <row r="28" spans="2:73" s="17" customFormat="1" ht="15.5">
      <c r="B28" s="692"/>
      <c r="C28" s="692">
        <v>62</v>
      </c>
      <c r="D28" s="692" t="s">
        <v>109</v>
      </c>
      <c r="E28" s="692" t="s">
        <v>732</v>
      </c>
      <c r="F28" s="692"/>
      <c r="G28" s="692"/>
      <c r="H28" s="692">
        <v>2015</v>
      </c>
      <c r="I28" s="644" t="s">
        <v>581</v>
      </c>
      <c r="J28" s="644" t="s">
        <v>595</v>
      </c>
      <c r="K28" s="633"/>
      <c r="L28" s="696"/>
      <c r="M28" s="697"/>
      <c r="N28" s="697"/>
      <c r="O28" s="697"/>
      <c r="P28" s="697">
        <v>89</v>
      </c>
      <c r="Q28" s="697">
        <v>89</v>
      </c>
      <c r="R28" s="697">
        <v>89</v>
      </c>
      <c r="S28" s="697">
        <v>89</v>
      </c>
      <c r="T28" s="697">
        <v>89</v>
      </c>
      <c r="U28" s="697">
        <v>89</v>
      </c>
      <c r="V28" s="697">
        <v>89</v>
      </c>
      <c r="W28" s="697">
        <v>89</v>
      </c>
      <c r="X28" s="697">
        <v>89</v>
      </c>
      <c r="Y28" s="697">
        <v>89</v>
      </c>
      <c r="Z28" s="697">
        <v>0</v>
      </c>
      <c r="AA28" s="697">
        <v>0</v>
      </c>
      <c r="AB28" s="697">
        <v>0</v>
      </c>
      <c r="AC28" s="697">
        <v>0</v>
      </c>
      <c r="AD28" s="697">
        <v>0</v>
      </c>
      <c r="AE28" s="697">
        <v>0</v>
      </c>
      <c r="AF28" s="697">
        <v>0</v>
      </c>
      <c r="AG28" s="697">
        <v>0</v>
      </c>
      <c r="AH28" s="697">
        <v>0</v>
      </c>
      <c r="AI28" s="697">
        <v>0</v>
      </c>
      <c r="AJ28" s="697">
        <v>0</v>
      </c>
      <c r="AK28" s="697">
        <v>0</v>
      </c>
      <c r="AL28" s="697">
        <v>0</v>
      </c>
      <c r="AM28" s="697">
        <v>0</v>
      </c>
      <c r="AN28" s="697">
        <v>0</v>
      </c>
      <c r="AO28" s="698">
        <v>0</v>
      </c>
      <c r="AP28" s="633"/>
      <c r="AQ28" s="696"/>
      <c r="AR28" s="697"/>
      <c r="AS28" s="697"/>
      <c r="AT28" s="697"/>
      <c r="AU28" s="697">
        <v>1137198</v>
      </c>
      <c r="AV28" s="697">
        <v>1137198</v>
      </c>
      <c r="AW28" s="697">
        <v>1137198</v>
      </c>
      <c r="AX28" s="697">
        <v>1137198</v>
      </c>
      <c r="AY28" s="697">
        <v>1137198</v>
      </c>
      <c r="AZ28" s="697">
        <v>1137198</v>
      </c>
      <c r="BA28" s="697">
        <v>1137198</v>
      </c>
      <c r="BB28" s="697">
        <v>1137198</v>
      </c>
      <c r="BC28" s="697">
        <v>1137198</v>
      </c>
      <c r="BD28" s="697">
        <v>1137198</v>
      </c>
      <c r="BE28" s="697">
        <v>0</v>
      </c>
      <c r="BF28" s="697">
        <v>0</v>
      </c>
      <c r="BG28" s="697">
        <v>0</v>
      </c>
      <c r="BH28" s="697">
        <v>0</v>
      </c>
      <c r="BI28" s="697">
        <v>0</v>
      </c>
      <c r="BJ28" s="697">
        <v>0</v>
      </c>
      <c r="BK28" s="697">
        <v>0</v>
      </c>
      <c r="BL28" s="697">
        <v>0</v>
      </c>
      <c r="BM28" s="697">
        <v>0</v>
      </c>
      <c r="BN28" s="697">
        <v>0</v>
      </c>
      <c r="BO28" s="697">
        <v>0</v>
      </c>
      <c r="BP28" s="697">
        <v>0</v>
      </c>
      <c r="BQ28" s="697">
        <v>0</v>
      </c>
      <c r="BR28" s="697">
        <v>0</v>
      </c>
      <c r="BS28" s="697">
        <v>0</v>
      </c>
      <c r="BT28" s="698">
        <v>0</v>
      </c>
      <c r="BU28" s="16"/>
    </row>
    <row r="29" spans="2:73" s="17" customFormat="1" ht="16.5" customHeight="1">
      <c r="B29" s="692"/>
      <c r="C29" s="692">
        <v>67</v>
      </c>
      <c r="D29" s="692" t="s">
        <v>97</v>
      </c>
      <c r="E29" s="692" t="s">
        <v>732</v>
      </c>
      <c r="F29" s="692"/>
      <c r="G29" s="692"/>
      <c r="H29" s="692">
        <v>2015</v>
      </c>
      <c r="I29" s="644" t="s">
        <v>581</v>
      </c>
      <c r="J29" s="644" t="s">
        <v>595</v>
      </c>
      <c r="K29" s="633"/>
      <c r="L29" s="696"/>
      <c r="M29" s="697"/>
      <c r="N29" s="697"/>
      <c r="O29" s="697"/>
      <c r="P29" s="697">
        <v>57</v>
      </c>
      <c r="Q29" s="697">
        <v>57</v>
      </c>
      <c r="R29" s="697">
        <v>57</v>
      </c>
      <c r="S29" s="697">
        <v>56</v>
      </c>
      <c r="T29" s="697">
        <v>32</v>
      </c>
      <c r="U29" s="697">
        <v>0</v>
      </c>
      <c r="V29" s="697">
        <v>0</v>
      </c>
      <c r="W29" s="697">
        <v>0</v>
      </c>
      <c r="X29" s="697">
        <v>0</v>
      </c>
      <c r="Y29" s="697">
        <v>0</v>
      </c>
      <c r="Z29" s="697">
        <v>0</v>
      </c>
      <c r="AA29" s="697">
        <v>0</v>
      </c>
      <c r="AB29" s="697">
        <v>0</v>
      </c>
      <c r="AC29" s="697">
        <v>0</v>
      </c>
      <c r="AD29" s="697">
        <v>0</v>
      </c>
      <c r="AE29" s="697">
        <v>0</v>
      </c>
      <c r="AF29" s="697">
        <v>0</v>
      </c>
      <c r="AG29" s="697">
        <v>0</v>
      </c>
      <c r="AH29" s="697">
        <v>0</v>
      </c>
      <c r="AI29" s="697">
        <v>0</v>
      </c>
      <c r="AJ29" s="697">
        <v>0</v>
      </c>
      <c r="AK29" s="697">
        <v>0</v>
      </c>
      <c r="AL29" s="697">
        <v>0</v>
      </c>
      <c r="AM29" s="697">
        <v>0</v>
      </c>
      <c r="AN29" s="697">
        <v>0</v>
      </c>
      <c r="AO29" s="698">
        <v>0</v>
      </c>
      <c r="AP29" s="633"/>
      <c r="AQ29" s="696"/>
      <c r="AR29" s="697"/>
      <c r="AS29" s="697"/>
      <c r="AT29" s="697"/>
      <c r="AU29" s="697">
        <v>373322</v>
      </c>
      <c r="AV29" s="697">
        <v>373322</v>
      </c>
      <c r="AW29" s="697">
        <v>373322</v>
      </c>
      <c r="AX29" s="697">
        <v>372278</v>
      </c>
      <c r="AY29" s="697">
        <v>220987</v>
      </c>
      <c r="AZ29" s="697">
        <v>0</v>
      </c>
      <c r="BA29" s="697">
        <v>0</v>
      </c>
      <c r="BB29" s="697">
        <v>0</v>
      </c>
      <c r="BC29" s="697">
        <v>0</v>
      </c>
      <c r="BD29" s="697">
        <v>0</v>
      </c>
      <c r="BE29" s="697">
        <v>0</v>
      </c>
      <c r="BF29" s="697">
        <v>0</v>
      </c>
      <c r="BG29" s="697">
        <v>0</v>
      </c>
      <c r="BH29" s="697">
        <v>0</v>
      </c>
      <c r="BI29" s="697">
        <v>0</v>
      </c>
      <c r="BJ29" s="697">
        <v>0</v>
      </c>
      <c r="BK29" s="697">
        <v>0</v>
      </c>
      <c r="BL29" s="697">
        <v>0</v>
      </c>
      <c r="BM29" s="697">
        <v>0</v>
      </c>
      <c r="BN29" s="697">
        <v>0</v>
      </c>
      <c r="BO29" s="697">
        <v>0</v>
      </c>
      <c r="BP29" s="697">
        <v>0</v>
      </c>
      <c r="BQ29" s="697">
        <v>0</v>
      </c>
      <c r="BR29" s="697">
        <v>0</v>
      </c>
      <c r="BS29" s="697">
        <v>0</v>
      </c>
      <c r="BT29" s="698">
        <v>0</v>
      </c>
      <c r="BU29" s="16"/>
    </row>
    <row r="30" spans="2:73" s="17" customFormat="1" ht="15.5">
      <c r="B30" s="692"/>
      <c r="C30" s="692">
        <v>68</v>
      </c>
      <c r="D30" s="692" t="s">
        <v>95</v>
      </c>
      <c r="E30" s="692" t="s">
        <v>732</v>
      </c>
      <c r="F30" s="692"/>
      <c r="G30" s="692"/>
      <c r="H30" s="692">
        <v>2015</v>
      </c>
      <c r="I30" s="644" t="s">
        <v>581</v>
      </c>
      <c r="J30" s="644" t="s">
        <v>595</v>
      </c>
      <c r="K30" s="633"/>
      <c r="L30" s="696"/>
      <c r="M30" s="697"/>
      <c r="N30" s="697"/>
      <c r="O30" s="697"/>
      <c r="P30" s="697">
        <v>303</v>
      </c>
      <c r="Q30" s="697">
        <v>301</v>
      </c>
      <c r="R30" s="697">
        <v>301</v>
      </c>
      <c r="S30" s="697">
        <v>301</v>
      </c>
      <c r="T30" s="697">
        <v>301</v>
      </c>
      <c r="U30" s="697">
        <v>301</v>
      </c>
      <c r="V30" s="697">
        <v>301</v>
      </c>
      <c r="W30" s="697">
        <v>301</v>
      </c>
      <c r="X30" s="697">
        <v>301</v>
      </c>
      <c r="Y30" s="697">
        <v>301</v>
      </c>
      <c r="Z30" s="697">
        <v>277</v>
      </c>
      <c r="AA30" s="697">
        <v>277</v>
      </c>
      <c r="AB30" s="697">
        <v>277</v>
      </c>
      <c r="AC30" s="697">
        <v>277</v>
      </c>
      <c r="AD30" s="697">
        <v>277</v>
      </c>
      <c r="AE30" s="697">
        <v>277</v>
      </c>
      <c r="AF30" s="697">
        <v>99</v>
      </c>
      <c r="AG30" s="697">
        <v>99</v>
      </c>
      <c r="AH30" s="697">
        <v>99</v>
      </c>
      <c r="AI30" s="697">
        <v>99</v>
      </c>
      <c r="AJ30" s="697">
        <v>0</v>
      </c>
      <c r="AK30" s="697">
        <v>0</v>
      </c>
      <c r="AL30" s="697">
        <v>0</v>
      </c>
      <c r="AM30" s="697">
        <v>0</v>
      </c>
      <c r="AN30" s="697">
        <v>0</v>
      </c>
      <c r="AO30" s="698">
        <v>0</v>
      </c>
      <c r="AP30" s="633"/>
      <c r="AQ30" s="696"/>
      <c r="AR30" s="697"/>
      <c r="AS30" s="697"/>
      <c r="AT30" s="697"/>
      <c r="AU30" s="697">
        <v>4706527</v>
      </c>
      <c r="AV30" s="697">
        <v>4669408</v>
      </c>
      <c r="AW30" s="697">
        <v>4669408</v>
      </c>
      <c r="AX30" s="697">
        <v>4669408</v>
      </c>
      <c r="AY30" s="697">
        <v>4669408</v>
      </c>
      <c r="AZ30" s="697">
        <v>4669408</v>
      </c>
      <c r="BA30" s="697">
        <v>4669408</v>
      </c>
      <c r="BB30" s="697">
        <v>4667743</v>
      </c>
      <c r="BC30" s="697">
        <v>4667743</v>
      </c>
      <c r="BD30" s="697">
        <v>4667743</v>
      </c>
      <c r="BE30" s="697">
        <v>4439997</v>
      </c>
      <c r="BF30" s="697">
        <v>4417776</v>
      </c>
      <c r="BG30" s="697">
        <v>4417776</v>
      </c>
      <c r="BH30" s="697">
        <v>4406947</v>
      </c>
      <c r="BI30" s="697">
        <v>4406947</v>
      </c>
      <c r="BJ30" s="697">
        <v>4405397</v>
      </c>
      <c r="BK30" s="697">
        <v>1572528</v>
      </c>
      <c r="BL30" s="697">
        <v>1572528</v>
      </c>
      <c r="BM30" s="697">
        <v>1572528</v>
      </c>
      <c r="BN30" s="697">
        <v>1572528</v>
      </c>
      <c r="BO30" s="697">
        <v>0</v>
      </c>
      <c r="BP30" s="697">
        <v>0</v>
      </c>
      <c r="BQ30" s="697">
        <v>0</v>
      </c>
      <c r="BR30" s="697">
        <v>0</v>
      </c>
      <c r="BS30" s="697">
        <v>0</v>
      </c>
      <c r="BT30" s="698">
        <v>0</v>
      </c>
      <c r="BU30" s="16"/>
    </row>
    <row r="31" spans="2:73" s="17" customFormat="1" ht="15.5">
      <c r="B31" s="692"/>
      <c r="C31" s="692">
        <v>69</v>
      </c>
      <c r="D31" s="692" t="s">
        <v>96</v>
      </c>
      <c r="E31" s="692" t="s">
        <v>732</v>
      </c>
      <c r="F31" s="692"/>
      <c r="G31" s="692"/>
      <c r="H31" s="692">
        <v>2015</v>
      </c>
      <c r="I31" s="644" t="s">
        <v>581</v>
      </c>
      <c r="J31" s="644" t="s">
        <v>595</v>
      </c>
      <c r="K31" s="633"/>
      <c r="L31" s="696"/>
      <c r="M31" s="697"/>
      <c r="N31" s="697"/>
      <c r="O31" s="697"/>
      <c r="P31" s="697">
        <v>338</v>
      </c>
      <c r="Q31" s="697">
        <v>332</v>
      </c>
      <c r="R31" s="697">
        <v>332</v>
      </c>
      <c r="S31" s="697">
        <v>332</v>
      </c>
      <c r="T31" s="697">
        <v>332</v>
      </c>
      <c r="U31" s="697">
        <v>332</v>
      </c>
      <c r="V31" s="697">
        <v>332</v>
      </c>
      <c r="W31" s="697">
        <v>332</v>
      </c>
      <c r="X31" s="697">
        <v>332</v>
      </c>
      <c r="Y31" s="697">
        <v>332</v>
      </c>
      <c r="Z31" s="697">
        <v>280</v>
      </c>
      <c r="AA31" s="697">
        <v>266</v>
      </c>
      <c r="AB31" s="697">
        <v>266</v>
      </c>
      <c r="AC31" s="697">
        <v>264</v>
      </c>
      <c r="AD31" s="697">
        <v>264</v>
      </c>
      <c r="AE31" s="697">
        <v>263</v>
      </c>
      <c r="AF31" s="697">
        <v>98</v>
      </c>
      <c r="AG31" s="697">
        <v>98</v>
      </c>
      <c r="AH31" s="697">
        <v>98</v>
      </c>
      <c r="AI31" s="697">
        <v>98</v>
      </c>
      <c r="AJ31" s="697">
        <v>0</v>
      </c>
      <c r="AK31" s="697">
        <v>0</v>
      </c>
      <c r="AL31" s="697">
        <v>0</v>
      </c>
      <c r="AM31" s="697">
        <v>0</v>
      </c>
      <c r="AN31" s="697">
        <v>0</v>
      </c>
      <c r="AO31" s="698">
        <v>0</v>
      </c>
      <c r="AP31" s="633"/>
      <c r="AQ31" s="696"/>
      <c r="AR31" s="697"/>
      <c r="AS31" s="697"/>
      <c r="AT31" s="697"/>
      <c r="AU31" s="697">
        <v>5004917</v>
      </c>
      <c r="AV31" s="697">
        <v>4915968</v>
      </c>
      <c r="AW31" s="697">
        <v>4915968</v>
      </c>
      <c r="AX31" s="697">
        <v>4915968</v>
      </c>
      <c r="AY31" s="697">
        <v>4915968</v>
      </c>
      <c r="AZ31" s="697">
        <v>4915968</v>
      </c>
      <c r="BA31" s="697">
        <v>4915968</v>
      </c>
      <c r="BB31" s="697">
        <v>4913394</v>
      </c>
      <c r="BC31" s="697">
        <v>4913394</v>
      </c>
      <c r="BD31" s="697">
        <v>4913394</v>
      </c>
      <c r="BE31" s="697">
        <v>4530855</v>
      </c>
      <c r="BF31" s="697">
        <v>4297562</v>
      </c>
      <c r="BG31" s="697">
        <v>4297562</v>
      </c>
      <c r="BH31" s="697">
        <v>4205125</v>
      </c>
      <c r="BI31" s="697">
        <v>4205125</v>
      </c>
      <c r="BJ31" s="697">
        <v>4195321</v>
      </c>
      <c r="BK31" s="697">
        <v>1554212</v>
      </c>
      <c r="BL31" s="697">
        <v>1554212</v>
      </c>
      <c r="BM31" s="697">
        <v>1554212</v>
      </c>
      <c r="BN31" s="697">
        <v>1554212</v>
      </c>
      <c r="BO31" s="697">
        <v>0</v>
      </c>
      <c r="BP31" s="697">
        <v>0</v>
      </c>
      <c r="BQ31" s="697">
        <v>0</v>
      </c>
      <c r="BR31" s="697">
        <v>0</v>
      </c>
      <c r="BS31" s="697">
        <v>0</v>
      </c>
      <c r="BT31" s="698">
        <v>0</v>
      </c>
      <c r="BU31" s="16"/>
    </row>
    <row r="32" spans="2:73" s="17" customFormat="1" ht="15.5">
      <c r="B32" s="692"/>
      <c r="C32" s="692">
        <v>70</v>
      </c>
      <c r="D32" s="692" t="s">
        <v>682</v>
      </c>
      <c r="E32" s="692" t="s">
        <v>732</v>
      </c>
      <c r="F32" s="692"/>
      <c r="G32" s="692"/>
      <c r="H32" s="692">
        <v>2015</v>
      </c>
      <c r="I32" s="644" t="s">
        <v>581</v>
      </c>
      <c r="J32" s="644" t="s">
        <v>595</v>
      </c>
      <c r="K32" s="633"/>
      <c r="L32" s="696"/>
      <c r="M32" s="697"/>
      <c r="N32" s="697"/>
      <c r="O32" s="697"/>
      <c r="P32" s="697">
        <v>2261</v>
      </c>
      <c r="Q32" s="697">
        <v>2261</v>
      </c>
      <c r="R32" s="697">
        <v>2261</v>
      </c>
      <c r="S32" s="697">
        <v>2261</v>
      </c>
      <c r="T32" s="697">
        <v>2261</v>
      </c>
      <c r="U32" s="697">
        <v>2261</v>
      </c>
      <c r="V32" s="697">
        <v>2261</v>
      </c>
      <c r="W32" s="697">
        <v>2261</v>
      </c>
      <c r="X32" s="697">
        <v>2261</v>
      </c>
      <c r="Y32" s="697">
        <v>2261</v>
      </c>
      <c r="Z32" s="697">
        <v>2261</v>
      </c>
      <c r="AA32" s="697">
        <v>2261</v>
      </c>
      <c r="AB32" s="697">
        <v>2261</v>
      </c>
      <c r="AC32" s="697">
        <v>2261</v>
      </c>
      <c r="AD32" s="697">
        <v>2261</v>
      </c>
      <c r="AE32" s="697">
        <v>2261</v>
      </c>
      <c r="AF32" s="697">
        <v>2261</v>
      </c>
      <c r="AG32" s="697">
        <v>2261</v>
      </c>
      <c r="AH32" s="697">
        <v>2087</v>
      </c>
      <c r="AI32" s="697">
        <v>0</v>
      </c>
      <c r="AJ32" s="697">
        <v>0</v>
      </c>
      <c r="AK32" s="697">
        <v>0</v>
      </c>
      <c r="AL32" s="697">
        <v>0</v>
      </c>
      <c r="AM32" s="697">
        <v>0</v>
      </c>
      <c r="AN32" s="697">
        <v>0</v>
      </c>
      <c r="AO32" s="698">
        <v>0</v>
      </c>
      <c r="AP32" s="633"/>
      <c r="AQ32" s="696"/>
      <c r="AR32" s="697"/>
      <c r="AS32" s="697"/>
      <c r="AT32" s="697"/>
      <c r="AU32" s="697">
        <v>4351035</v>
      </c>
      <c r="AV32" s="697">
        <v>4351035</v>
      </c>
      <c r="AW32" s="697">
        <v>4351035</v>
      </c>
      <c r="AX32" s="697">
        <v>4351035</v>
      </c>
      <c r="AY32" s="697">
        <v>4351035</v>
      </c>
      <c r="AZ32" s="697">
        <v>4351035</v>
      </c>
      <c r="BA32" s="697">
        <v>4351035</v>
      </c>
      <c r="BB32" s="697">
        <v>4351035</v>
      </c>
      <c r="BC32" s="697">
        <v>4351035</v>
      </c>
      <c r="BD32" s="697">
        <v>4351035</v>
      </c>
      <c r="BE32" s="697">
        <v>4351035</v>
      </c>
      <c r="BF32" s="697">
        <v>4351035</v>
      </c>
      <c r="BG32" s="697">
        <v>4351035</v>
      </c>
      <c r="BH32" s="697">
        <v>4351035</v>
      </c>
      <c r="BI32" s="697">
        <v>4351035</v>
      </c>
      <c r="BJ32" s="697">
        <v>4351035</v>
      </c>
      <c r="BK32" s="697">
        <v>4351035</v>
      </c>
      <c r="BL32" s="697">
        <v>4351035</v>
      </c>
      <c r="BM32" s="697">
        <v>4195043</v>
      </c>
      <c r="BN32" s="697">
        <v>0</v>
      </c>
      <c r="BO32" s="697">
        <v>0</v>
      </c>
      <c r="BP32" s="697">
        <v>0</v>
      </c>
      <c r="BQ32" s="697">
        <v>0</v>
      </c>
      <c r="BR32" s="697">
        <v>0</v>
      </c>
      <c r="BS32" s="697">
        <v>0</v>
      </c>
      <c r="BT32" s="698">
        <v>0</v>
      </c>
      <c r="BU32" s="16"/>
    </row>
    <row r="33" spans="2:73" s="17" customFormat="1" ht="15.5">
      <c r="B33" s="692"/>
      <c r="C33" s="692">
        <v>71</v>
      </c>
      <c r="D33" s="692" t="s">
        <v>98</v>
      </c>
      <c r="E33" s="692" t="s">
        <v>732</v>
      </c>
      <c r="F33" s="692"/>
      <c r="G33" s="692"/>
      <c r="H33" s="692">
        <v>2015</v>
      </c>
      <c r="I33" s="644" t="s">
        <v>581</v>
      </c>
      <c r="J33" s="644" t="s">
        <v>595</v>
      </c>
      <c r="K33" s="633"/>
      <c r="L33" s="696"/>
      <c r="M33" s="697"/>
      <c r="N33" s="697"/>
      <c r="O33" s="697"/>
      <c r="P33" s="697">
        <v>123</v>
      </c>
      <c r="Q33" s="697">
        <v>123</v>
      </c>
      <c r="R33" s="697">
        <v>123</v>
      </c>
      <c r="S33" s="697">
        <v>123</v>
      </c>
      <c r="T33" s="697">
        <v>123</v>
      </c>
      <c r="U33" s="697">
        <v>123</v>
      </c>
      <c r="V33" s="697">
        <v>123</v>
      </c>
      <c r="W33" s="697">
        <v>123</v>
      </c>
      <c r="X33" s="697">
        <v>123</v>
      </c>
      <c r="Y33" s="697">
        <v>123</v>
      </c>
      <c r="Z33" s="697">
        <v>123</v>
      </c>
      <c r="AA33" s="697">
        <v>123</v>
      </c>
      <c r="AB33" s="697">
        <v>123</v>
      </c>
      <c r="AC33" s="697">
        <v>123</v>
      </c>
      <c r="AD33" s="697">
        <v>123</v>
      </c>
      <c r="AE33" s="697">
        <v>123</v>
      </c>
      <c r="AF33" s="697">
        <v>123</v>
      </c>
      <c r="AG33" s="697">
        <v>123</v>
      </c>
      <c r="AH33" s="697">
        <v>122</v>
      </c>
      <c r="AI33" s="697">
        <v>122</v>
      </c>
      <c r="AJ33" s="697">
        <v>95</v>
      </c>
      <c r="AK33" s="697">
        <v>95</v>
      </c>
      <c r="AL33" s="697">
        <v>95</v>
      </c>
      <c r="AM33" s="697">
        <v>0</v>
      </c>
      <c r="AN33" s="697">
        <v>0</v>
      </c>
      <c r="AO33" s="698">
        <v>0</v>
      </c>
      <c r="AP33" s="633"/>
      <c r="AQ33" s="696"/>
      <c r="AR33" s="697"/>
      <c r="AS33" s="697"/>
      <c r="AT33" s="697"/>
      <c r="AU33" s="697">
        <v>656805</v>
      </c>
      <c r="AV33" s="697">
        <v>656805</v>
      </c>
      <c r="AW33" s="697">
        <v>656805</v>
      </c>
      <c r="AX33" s="697">
        <v>656805</v>
      </c>
      <c r="AY33" s="697">
        <v>656805</v>
      </c>
      <c r="AZ33" s="697">
        <v>656805</v>
      </c>
      <c r="BA33" s="697">
        <v>656805</v>
      </c>
      <c r="BB33" s="697">
        <v>656805</v>
      </c>
      <c r="BC33" s="697">
        <v>656805</v>
      </c>
      <c r="BD33" s="697">
        <v>656805</v>
      </c>
      <c r="BE33" s="697">
        <v>654830</v>
      </c>
      <c r="BF33" s="697">
        <v>654830</v>
      </c>
      <c r="BG33" s="697">
        <v>654830</v>
      </c>
      <c r="BH33" s="697">
        <v>654830</v>
      </c>
      <c r="BI33" s="697">
        <v>654830</v>
      </c>
      <c r="BJ33" s="697">
        <v>654830</v>
      </c>
      <c r="BK33" s="697">
        <v>654830</v>
      </c>
      <c r="BL33" s="697">
        <v>654830</v>
      </c>
      <c r="BM33" s="697">
        <v>654230</v>
      </c>
      <c r="BN33" s="697">
        <v>654230</v>
      </c>
      <c r="BO33" s="697">
        <v>243528</v>
      </c>
      <c r="BP33" s="697">
        <v>243528</v>
      </c>
      <c r="BQ33" s="697">
        <v>243528</v>
      </c>
      <c r="BR33" s="697">
        <v>0</v>
      </c>
      <c r="BS33" s="697">
        <v>0</v>
      </c>
      <c r="BT33" s="698">
        <v>0</v>
      </c>
      <c r="BU33" s="16"/>
    </row>
    <row r="34" spans="2:73" s="17" customFormat="1" ht="15.5">
      <c r="B34" s="692"/>
      <c r="C34" s="692">
        <v>72</v>
      </c>
      <c r="D34" s="692" t="s">
        <v>99</v>
      </c>
      <c r="E34" s="692" t="s">
        <v>732</v>
      </c>
      <c r="F34" s="692"/>
      <c r="G34" s="692"/>
      <c r="H34" s="692">
        <v>2015</v>
      </c>
      <c r="I34" s="644" t="s">
        <v>581</v>
      </c>
      <c r="J34" s="644" t="s">
        <v>595</v>
      </c>
      <c r="K34" s="633"/>
      <c r="L34" s="696"/>
      <c r="M34" s="697"/>
      <c r="N34" s="697"/>
      <c r="O34" s="697"/>
      <c r="P34" s="697">
        <v>736</v>
      </c>
      <c r="Q34" s="697">
        <v>736</v>
      </c>
      <c r="R34" s="697">
        <v>736</v>
      </c>
      <c r="S34" s="697">
        <v>736</v>
      </c>
      <c r="T34" s="697">
        <v>0</v>
      </c>
      <c r="U34" s="697">
        <v>0</v>
      </c>
      <c r="V34" s="697">
        <v>0</v>
      </c>
      <c r="W34" s="697">
        <v>0</v>
      </c>
      <c r="X34" s="697">
        <v>0</v>
      </c>
      <c r="Y34" s="697">
        <v>0</v>
      </c>
      <c r="Z34" s="697">
        <v>0</v>
      </c>
      <c r="AA34" s="697">
        <v>0</v>
      </c>
      <c r="AB34" s="697">
        <v>0</v>
      </c>
      <c r="AC34" s="697">
        <v>0</v>
      </c>
      <c r="AD34" s="697">
        <v>0</v>
      </c>
      <c r="AE34" s="697">
        <v>0</v>
      </c>
      <c r="AF34" s="697">
        <v>0</v>
      </c>
      <c r="AG34" s="697">
        <v>0</v>
      </c>
      <c r="AH34" s="697">
        <v>0</v>
      </c>
      <c r="AI34" s="697">
        <v>0</v>
      </c>
      <c r="AJ34" s="697">
        <v>0</v>
      </c>
      <c r="AK34" s="697">
        <v>0</v>
      </c>
      <c r="AL34" s="697">
        <v>0</v>
      </c>
      <c r="AM34" s="697">
        <v>0</v>
      </c>
      <c r="AN34" s="697">
        <v>0</v>
      </c>
      <c r="AO34" s="698">
        <v>0</v>
      </c>
      <c r="AP34" s="633"/>
      <c r="AQ34" s="696"/>
      <c r="AR34" s="697"/>
      <c r="AS34" s="697"/>
      <c r="AT34" s="697"/>
      <c r="AU34" s="697">
        <v>3452201</v>
      </c>
      <c r="AV34" s="697">
        <v>3452201</v>
      </c>
      <c r="AW34" s="697">
        <v>3452201</v>
      </c>
      <c r="AX34" s="697">
        <v>3452201</v>
      </c>
      <c r="AY34" s="697">
        <v>0</v>
      </c>
      <c r="AZ34" s="697">
        <v>0</v>
      </c>
      <c r="BA34" s="697">
        <v>0</v>
      </c>
      <c r="BB34" s="697">
        <v>0</v>
      </c>
      <c r="BC34" s="697">
        <v>0</v>
      </c>
      <c r="BD34" s="697">
        <v>0</v>
      </c>
      <c r="BE34" s="697">
        <v>0</v>
      </c>
      <c r="BF34" s="697">
        <v>0</v>
      </c>
      <c r="BG34" s="697">
        <v>0</v>
      </c>
      <c r="BH34" s="697">
        <v>0</v>
      </c>
      <c r="BI34" s="697">
        <v>0</v>
      </c>
      <c r="BJ34" s="697">
        <v>0</v>
      </c>
      <c r="BK34" s="697">
        <v>0</v>
      </c>
      <c r="BL34" s="697">
        <v>0</v>
      </c>
      <c r="BM34" s="697">
        <v>0</v>
      </c>
      <c r="BN34" s="697">
        <v>0</v>
      </c>
      <c r="BO34" s="697">
        <v>0</v>
      </c>
      <c r="BP34" s="697">
        <v>0</v>
      </c>
      <c r="BQ34" s="697">
        <v>0</v>
      </c>
      <c r="BR34" s="697">
        <v>0</v>
      </c>
      <c r="BS34" s="697">
        <v>0</v>
      </c>
      <c r="BT34" s="698">
        <v>0</v>
      </c>
      <c r="BU34" s="16"/>
    </row>
    <row r="35" spans="2:73" s="17" customFormat="1" ht="15.5">
      <c r="B35" s="692"/>
      <c r="C35" s="692">
        <v>73</v>
      </c>
      <c r="D35" s="692" t="s">
        <v>100</v>
      </c>
      <c r="E35" s="692" t="s">
        <v>732</v>
      </c>
      <c r="F35" s="692"/>
      <c r="G35" s="692"/>
      <c r="H35" s="692">
        <v>2015</v>
      </c>
      <c r="I35" s="644" t="s">
        <v>581</v>
      </c>
      <c r="J35" s="644" t="s">
        <v>595</v>
      </c>
      <c r="K35" s="633"/>
      <c r="L35" s="696"/>
      <c r="M35" s="697"/>
      <c r="N35" s="697"/>
      <c r="O35" s="697"/>
      <c r="P35" s="697">
        <v>4824</v>
      </c>
      <c r="Q35" s="697">
        <v>4824</v>
      </c>
      <c r="R35" s="697">
        <v>4619</v>
      </c>
      <c r="S35" s="697">
        <v>4619</v>
      </c>
      <c r="T35" s="697">
        <v>4619</v>
      </c>
      <c r="U35" s="697">
        <v>4618</v>
      </c>
      <c r="V35" s="697">
        <v>4507</v>
      </c>
      <c r="W35" s="697">
        <v>4507</v>
      </c>
      <c r="X35" s="697">
        <v>4307</v>
      </c>
      <c r="Y35" s="697">
        <v>3942</v>
      </c>
      <c r="Z35" s="697">
        <v>2958</v>
      </c>
      <c r="AA35" s="697">
        <v>2881</v>
      </c>
      <c r="AB35" s="697">
        <v>2529</v>
      </c>
      <c r="AC35" s="697">
        <v>2327</v>
      </c>
      <c r="AD35" s="697">
        <v>2327</v>
      </c>
      <c r="AE35" s="697">
        <v>1710</v>
      </c>
      <c r="AF35" s="697">
        <v>419</v>
      </c>
      <c r="AG35" s="697">
        <v>419</v>
      </c>
      <c r="AH35" s="697">
        <v>419</v>
      </c>
      <c r="AI35" s="697">
        <v>419</v>
      </c>
      <c r="AJ35" s="697">
        <v>0</v>
      </c>
      <c r="AK35" s="697">
        <v>0</v>
      </c>
      <c r="AL35" s="697">
        <v>0</v>
      </c>
      <c r="AM35" s="697">
        <v>0</v>
      </c>
      <c r="AN35" s="697">
        <v>0</v>
      </c>
      <c r="AO35" s="698">
        <v>0</v>
      </c>
      <c r="AP35" s="633"/>
      <c r="AQ35" s="696"/>
      <c r="AR35" s="697"/>
      <c r="AS35" s="697"/>
      <c r="AT35" s="697"/>
      <c r="AU35" s="697">
        <v>30836699</v>
      </c>
      <c r="AV35" s="697">
        <v>30836699</v>
      </c>
      <c r="AW35" s="697">
        <v>30156595</v>
      </c>
      <c r="AX35" s="697">
        <v>30156595</v>
      </c>
      <c r="AY35" s="697">
        <v>30156595</v>
      </c>
      <c r="AZ35" s="697">
        <v>30154348</v>
      </c>
      <c r="BA35" s="697">
        <v>29373060</v>
      </c>
      <c r="BB35" s="697">
        <v>29373060</v>
      </c>
      <c r="BC35" s="697">
        <v>28560818</v>
      </c>
      <c r="BD35" s="697">
        <v>25918135</v>
      </c>
      <c r="BE35" s="697">
        <v>18838218</v>
      </c>
      <c r="BF35" s="697">
        <v>18168440</v>
      </c>
      <c r="BG35" s="697">
        <v>13130890</v>
      </c>
      <c r="BH35" s="697">
        <v>12445775</v>
      </c>
      <c r="BI35" s="697">
        <v>12445775</v>
      </c>
      <c r="BJ35" s="697">
        <v>8828529</v>
      </c>
      <c r="BK35" s="697">
        <v>1243116</v>
      </c>
      <c r="BL35" s="697">
        <v>1243116</v>
      </c>
      <c r="BM35" s="697">
        <v>1243116</v>
      </c>
      <c r="BN35" s="697">
        <v>1243116</v>
      </c>
      <c r="BO35" s="697">
        <v>0</v>
      </c>
      <c r="BP35" s="697">
        <v>0</v>
      </c>
      <c r="BQ35" s="697">
        <v>0</v>
      </c>
      <c r="BR35" s="697">
        <v>0</v>
      </c>
      <c r="BS35" s="697">
        <v>0</v>
      </c>
      <c r="BT35" s="698">
        <v>0</v>
      </c>
      <c r="BU35" s="16"/>
    </row>
    <row r="36" spans="2:73" s="17" customFormat="1" ht="15.5">
      <c r="B36" s="692"/>
      <c r="C36" s="692">
        <v>74</v>
      </c>
      <c r="D36" s="692" t="s">
        <v>101</v>
      </c>
      <c r="E36" s="692" t="s">
        <v>732</v>
      </c>
      <c r="F36" s="692"/>
      <c r="G36" s="692"/>
      <c r="H36" s="692">
        <v>2015</v>
      </c>
      <c r="I36" s="644" t="s">
        <v>581</v>
      </c>
      <c r="J36" s="644" t="s">
        <v>595</v>
      </c>
      <c r="K36" s="633"/>
      <c r="L36" s="696"/>
      <c r="M36" s="697"/>
      <c r="N36" s="697"/>
      <c r="O36" s="697"/>
      <c r="P36" s="697">
        <v>1169</v>
      </c>
      <c r="Q36" s="697">
        <v>853</v>
      </c>
      <c r="R36" s="697">
        <v>630</v>
      </c>
      <c r="S36" s="697">
        <v>629</v>
      </c>
      <c r="T36" s="697">
        <v>629</v>
      </c>
      <c r="U36" s="697">
        <v>629</v>
      </c>
      <c r="V36" s="697">
        <v>629</v>
      </c>
      <c r="W36" s="697">
        <v>629</v>
      </c>
      <c r="X36" s="697">
        <v>629</v>
      </c>
      <c r="Y36" s="697">
        <v>629</v>
      </c>
      <c r="Z36" s="697">
        <v>623</v>
      </c>
      <c r="AA36" s="697">
        <v>98</v>
      </c>
      <c r="AB36" s="697">
        <v>0</v>
      </c>
      <c r="AC36" s="697">
        <v>0</v>
      </c>
      <c r="AD36" s="697">
        <v>0</v>
      </c>
      <c r="AE36" s="697">
        <v>0</v>
      </c>
      <c r="AF36" s="697">
        <v>0</v>
      </c>
      <c r="AG36" s="697">
        <v>0</v>
      </c>
      <c r="AH36" s="697">
        <v>0</v>
      </c>
      <c r="AI36" s="697">
        <v>0</v>
      </c>
      <c r="AJ36" s="697">
        <v>0</v>
      </c>
      <c r="AK36" s="697">
        <v>0</v>
      </c>
      <c r="AL36" s="697">
        <v>0</v>
      </c>
      <c r="AM36" s="697">
        <v>0</v>
      </c>
      <c r="AN36" s="697">
        <v>0</v>
      </c>
      <c r="AO36" s="698">
        <v>0</v>
      </c>
      <c r="AP36" s="633"/>
      <c r="AQ36" s="696"/>
      <c r="AR36" s="697"/>
      <c r="AS36" s="697"/>
      <c r="AT36" s="697"/>
      <c r="AU36" s="697">
        <v>5000195</v>
      </c>
      <c r="AV36" s="697">
        <v>3617310</v>
      </c>
      <c r="AW36" s="697">
        <v>2777250</v>
      </c>
      <c r="AX36" s="697">
        <v>2775365</v>
      </c>
      <c r="AY36" s="697">
        <v>2775365</v>
      </c>
      <c r="AZ36" s="697">
        <v>2775365</v>
      </c>
      <c r="BA36" s="697">
        <v>2775365</v>
      </c>
      <c r="BB36" s="697">
        <v>2775214</v>
      </c>
      <c r="BC36" s="697">
        <v>2775214</v>
      </c>
      <c r="BD36" s="697">
        <v>2775214</v>
      </c>
      <c r="BE36" s="697">
        <v>2705723</v>
      </c>
      <c r="BF36" s="697">
        <v>378594</v>
      </c>
      <c r="BG36" s="697">
        <v>0</v>
      </c>
      <c r="BH36" s="697">
        <v>0</v>
      </c>
      <c r="BI36" s="697">
        <v>0</v>
      </c>
      <c r="BJ36" s="697">
        <v>0</v>
      </c>
      <c r="BK36" s="697">
        <v>0</v>
      </c>
      <c r="BL36" s="697">
        <v>0</v>
      </c>
      <c r="BM36" s="697">
        <v>0</v>
      </c>
      <c r="BN36" s="697">
        <v>0</v>
      </c>
      <c r="BO36" s="697">
        <v>0</v>
      </c>
      <c r="BP36" s="697">
        <v>0</v>
      </c>
      <c r="BQ36" s="697">
        <v>0</v>
      </c>
      <c r="BR36" s="697">
        <v>0</v>
      </c>
      <c r="BS36" s="697">
        <v>0</v>
      </c>
      <c r="BT36" s="698">
        <v>0</v>
      </c>
      <c r="BU36" s="16"/>
    </row>
    <row r="37" spans="2:73" s="17" customFormat="1" ht="15.5">
      <c r="B37" s="692"/>
      <c r="C37" s="692">
        <v>75</v>
      </c>
      <c r="D37" s="692" t="s">
        <v>102</v>
      </c>
      <c r="E37" s="692" t="s">
        <v>732</v>
      </c>
      <c r="F37" s="692"/>
      <c r="G37" s="692"/>
      <c r="H37" s="692">
        <v>2015</v>
      </c>
      <c r="I37" s="644" t="s">
        <v>581</v>
      </c>
      <c r="J37" s="644" t="s">
        <v>595</v>
      </c>
      <c r="K37" s="633"/>
      <c r="L37" s="696"/>
      <c r="M37" s="697"/>
      <c r="N37" s="697"/>
      <c r="O37" s="697"/>
      <c r="P37" s="697">
        <v>52</v>
      </c>
      <c r="Q37" s="697">
        <v>52</v>
      </c>
      <c r="R37" s="697">
        <v>52</v>
      </c>
      <c r="S37" s="697">
        <v>52</v>
      </c>
      <c r="T37" s="697">
        <v>52</v>
      </c>
      <c r="U37" s="697">
        <v>52</v>
      </c>
      <c r="V37" s="697">
        <v>52</v>
      </c>
      <c r="W37" s="697">
        <v>52</v>
      </c>
      <c r="X37" s="697">
        <v>42</v>
      </c>
      <c r="Y37" s="697">
        <v>42</v>
      </c>
      <c r="Z37" s="697">
        <v>31</v>
      </c>
      <c r="AA37" s="697">
        <v>31</v>
      </c>
      <c r="AB37" s="697">
        <v>2</v>
      </c>
      <c r="AC37" s="697">
        <v>2</v>
      </c>
      <c r="AD37" s="697">
        <v>1</v>
      </c>
      <c r="AE37" s="697">
        <v>0</v>
      </c>
      <c r="AF37" s="697">
        <v>0</v>
      </c>
      <c r="AG37" s="697">
        <v>0</v>
      </c>
      <c r="AH37" s="697">
        <v>0</v>
      </c>
      <c r="AI37" s="697">
        <v>0</v>
      </c>
      <c r="AJ37" s="697">
        <v>0</v>
      </c>
      <c r="AK37" s="697">
        <v>0</v>
      </c>
      <c r="AL37" s="697">
        <v>0</v>
      </c>
      <c r="AM37" s="697">
        <v>0</v>
      </c>
      <c r="AN37" s="697">
        <v>0</v>
      </c>
      <c r="AO37" s="698">
        <v>0</v>
      </c>
      <c r="AP37" s="633"/>
      <c r="AQ37" s="696"/>
      <c r="AR37" s="697"/>
      <c r="AS37" s="697"/>
      <c r="AT37" s="697"/>
      <c r="AU37" s="697">
        <v>328413</v>
      </c>
      <c r="AV37" s="697">
        <v>328413</v>
      </c>
      <c r="AW37" s="697">
        <v>328413</v>
      </c>
      <c r="AX37" s="697">
        <v>328413</v>
      </c>
      <c r="AY37" s="697">
        <v>328413</v>
      </c>
      <c r="AZ37" s="697">
        <v>328413</v>
      </c>
      <c r="BA37" s="697">
        <v>328413</v>
      </c>
      <c r="BB37" s="697">
        <v>328413</v>
      </c>
      <c r="BC37" s="697">
        <v>293369</v>
      </c>
      <c r="BD37" s="697">
        <v>293369</v>
      </c>
      <c r="BE37" s="697">
        <v>226089</v>
      </c>
      <c r="BF37" s="697">
        <v>226089</v>
      </c>
      <c r="BG37" s="697">
        <v>19150</v>
      </c>
      <c r="BH37" s="697">
        <v>19150</v>
      </c>
      <c r="BI37" s="697">
        <v>2979</v>
      </c>
      <c r="BJ37" s="697">
        <v>0</v>
      </c>
      <c r="BK37" s="697">
        <v>0</v>
      </c>
      <c r="BL37" s="697">
        <v>0</v>
      </c>
      <c r="BM37" s="697">
        <v>0</v>
      </c>
      <c r="BN37" s="697">
        <v>0</v>
      </c>
      <c r="BO37" s="697">
        <v>0</v>
      </c>
      <c r="BP37" s="697">
        <v>0</v>
      </c>
      <c r="BQ37" s="697">
        <v>0</v>
      </c>
      <c r="BR37" s="697">
        <v>0</v>
      </c>
      <c r="BS37" s="697">
        <v>0</v>
      </c>
      <c r="BT37" s="698">
        <v>0</v>
      </c>
      <c r="BU37" s="16"/>
    </row>
    <row r="38" spans="2:73" s="17" customFormat="1" ht="15.5">
      <c r="B38" s="692"/>
      <c r="C38" s="692">
        <v>78</v>
      </c>
      <c r="D38" s="692" t="s">
        <v>106</v>
      </c>
      <c r="E38" s="692" t="s">
        <v>732</v>
      </c>
      <c r="F38" s="692"/>
      <c r="G38" s="692"/>
      <c r="H38" s="692">
        <v>2015</v>
      </c>
      <c r="I38" s="644" t="s">
        <v>581</v>
      </c>
      <c r="J38" s="644" t="s">
        <v>595</v>
      </c>
      <c r="K38" s="633"/>
      <c r="L38" s="696"/>
      <c r="M38" s="697"/>
      <c r="N38" s="697"/>
      <c r="O38" s="697"/>
      <c r="P38" s="697">
        <v>434</v>
      </c>
      <c r="Q38" s="697">
        <v>433</v>
      </c>
      <c r="R38" s="697">
        <v>433</v>
      </c>
      <c r="S38" s="697">
        <v>433</v>
      </c>
      <c r="T38" s="697">
        <v>433</v>
      </c>
      <c r="U38" s="697">
        <v>433</v>
      </c>
      <c r="V38" s="697">
        <v>433</v>
      </c>
      <c r="W38" s="697">
        <v>433</v>
      </c>
      <c r="X38" s="697">
        <v>325</v>
      </c>
      <c r="Y38" s="697">
        <v>316</v>
      </c>
      <c r="Z38" s="697">
        <v>224</v>
      </c>
      <c r="AA38" s="697">
        <v>224</v>
      </c>
      <c r="AB38" s="697">
        <v>201</v>
      </c>
      <c r="AC38" s="697">
        <v>13</v>
      </c>
      <c r="AD38" s="697">
        <v>13</v>
      </c>
      <c r="AE38" s="697">
        <v>11</v>
      </c>
      <c r="AF38" s="697">
        <v>11</v>
      </c>
      <c r="AG38" s="697">
        <v>0</v>
      </c>
      <c r="AH38" s="697">
        <v>0</v>
      </c>
      <c r="AI38" s="697">
        <v>0</v>
      </c>
      <c r="AJ38" s="697">
        <v>0</v>
      </c>
      <c r="AK38" s="697">
        <v>0</v>
      </c>
      <c r="AL38" s="697">
        <v>0</v>
      </c>
      <c r="AM38" s="697">
        <v>0</v>
      </c>
      <c r="AN38" s="697">
        <v>0</v>
      </c>
      <c r="AO38" s="698">
        <v>0</v>
      </c>
      <c r="AP38" s="633"/>
      <c r="AQ38" s="696"/>
      <c r="AR38" s="697"/>
      <c r="AS38" s="697"/>
      <c r="AT38" s="697"/>
      <c r="AU38" s="697">
        <v>3527753</v>
      </c>
      <c r="AV38" s="697">
        <v>3477653</v>
      </c>
      <c r="AW38" s="697">
        <v>3477653</v>
      </c>
      <c r="AX38" s="697">
        <v>3477653</v>
      </c>
      <c r="AY38" s="697">
        <v>3477653</v>
      </c>
      <c r="AZ38" s="697">
        <v>3477653</v>
      </c>
      <c r="BA38" s="697">
        <v>3477653</v>
      </c>
      <c r="BB38" s="697">
        <v>3477653</v>
      </c>
      <c r="BC38" s="697">
        <v>2951442</v>
      </c>
      <c r="BD38" s="697">
        <v>2914969</v>
      </c>
      <c r="BE38" s="697">
        <v>2377254</v>
      </c>
      <c r="BF38" s="697">
        <v>2377254</v>
      </c>
      <c r="BG38" s="697">
        <v>2271166</v>
      </c>
      <c r="BH38" s="697">
        <v>1153966</v>
      </c>
      <c r="BI38" s="697">
        <v>137096</v>
      </c>
      <c r="BJ38" s="697">
        <v>125304</v>
      </c>
      <c r="BK38" s="697">
        <v>125304</v>
      </c>
      <c r="BL38" s="697">
        <v>0</v>
      </c>
      <c r="BM38" s="697">
        <v>0</v>
      </c>
      <c r="BN38" s="697">
        <v>0</v>
      </c>
      <c r="BO38" s="697">
        <v>0</v>
      </c>
      <c r="BP38" s="697">
        <v>0</v>
      </c>
      <c r="BQ38" s="697">
        <v>0</v>
      </c>
      <c r="BR38" s="697">
        <v>0</v>
      </c>
      <c r="BS38" s="697">
        <v>0</v>
      </c>
      <c r="BT38" s="698">
        <v>0</v>
      </c>
      <c r="BU38" s="16"/>
    </row>
    <row r="39" spans="2:73" s="17" customFormat="1" ht="15.5">
      <c r="B39" s="692"/>
      <c r="C39" s="692">
        <v>80</v>
      </c>
      <c r="D39" s="692" t="s">
        <v>108</v>
      </c>
      <c r="E39" s="692" t="s">
        <v>732</v>
      </c>
      <c r="F39" s="692"/>
      <c r="G39" s="692"/>
      <c r="H39" s="692">
        <v>2015</v>
      </c>
      <c r="I39" s="644" t="s">
        <v>581</v>
      </c>
      <c r="J39" s="644" t="s">
        <v>595</v>
      </c>
      <c r="K39" s="633"/>
      <c r="L39" s="696"/>
      <c r="M39" s="697"/>
      <c r="N39" s="697"/>
      <c r="O39" s="697"/>
      <c r="P39" s="697">
        <v>1039</v>
      </c>
      <c r="Q39" s="697">
        <v>1030</v>
      </c>
      <c r="R39" s="697">
        <v>1029</v>
      </c>
      <c r="S39" s="697">
        <v>1028</v>
      </c>
      <c r="T39" s="697">
        <v>1028</v>
      </c>
      <c r="U39" s="697">
        <v>1028</v>
      </c>
      <c r="V39" s="697">
        <v>1027</v>
      </c>
      <c r="W39" s="697">
        <v>1027</v>
      </c>
      <c r="X39" s="697">
        <v>1014</v>
      </c>
      <c r="Y39" s="697">
        <v>1013</v>
      </c>
      <c r="Z39" s="697">
        <v>1008</v>
      </c>
      <c r="AA39" s="697">
        <v>1008</v>
      </c>
      <c r="AB39" s="697">
        <v>1008</v>
      </c>
      <c r="AC39" s="697">
        <v>1008</v>
      </c>
      <c r="AD39" s="697">
        <v>963</v>
      </c>
      <c r="AE39" s="697">
        <v>958</v>
      </c>
      <c r="AF39" s="697">
        <v>958</v>
      </c>
      <c r="AG39" s="697">
        <v>958</v>
      </c>
      <c r="AH39" s="697">
        <v>958</v>
      </c>
      <c r="AI39" s="697">
        <v>958</v>
      </c>
      <c r="AJ39" s="697">
        <v>4</v>
      </c>
      <c r="AK39" s="697">
        <v>0</v>
      </c>
      <c r="AL39" s="697">
        <v>0</v>
      </c>
      <c r="AM39" s="697">
        <v>0</v>
      </c>
      <c r="AN39" s="697">
        <v>0</v>
      </c>
      <c r="AO39" s="698">
        <v>0</v>
      </c>
      <c r="AP39" s="633"/>
      <c r="AQ39" s="696"/>
      <c r="AR39" s="697"/>
      <c r="AS39" s="697"/>
      <c r="AT39" s="697"/>
      <c r="AU39" s="697">
        <v>3472200</v>
      </c>
      <c r="AV39" s="697">
        <v>3310504</v>
      </c>
      <c r="AW39" s="697">
        <v>3283038</v>
      </c>
      <c r="AX39" s="697">
        <v>3258041</v>
      </c>
      <c r="AY39" s="697">
        <v>3257821</v>
      </c>
      <c r="AZ39" s="697">
        <v>3257821</v>
      </c>
      <c r="BA39" s="697">
        <v>3238550</v>
      </c>
      <c r="BB39" s="697">
        <v>3237814</v>
      </c>
      <c r="BC39" s="697">
        <v>2997737</v>
      </c>
      <c r="BD39" s="697">
        <v>2996626</v>
      </c>
      <c r="BE39" s="697">
        <v>2923700</v>
      </c>
      <c r="BF39" s="697">
        <v>2835372</v>
      </c>
      <c r="BG39" s="697">
        <v>2834474</v>
      </c>
      <c r="BH39" s="697">
        <v>2834474</v>
      </c>
      <c r="BI39" s="697">
        <v>2488111</v>
      </c>
      <c r="BJ39" s="697">
        <v>2443702</v>
      </c>
      <c r="BK39" s="697">
        <v>2443702</v>
      </c>
      <c r="BL39" s="697">
        <v>2443702</v>
      </c>
      <c r="BM39" s="697">
        <v>2443702</v>
      </c>
      <c r="BN39" s="697">
        <v>2443702</v>
      </c>
      <c r="BO39" s="697">
        <v>29373</v>
      </c>
      <c r="BP39" s="697">
        <v>0</v>
      </c>
      <c r="BQ39" s="697">
        <v>0</v>
      </c>
      <c r="BR39" s="697">
        <v>0</v>
      </c>
      <c r="BS39" s="697">
        <v>0</v>
      </c>
      <c r="BT39" s="698">
        <v>0</v>
      </c>
      <c r="BU39" s="16"/>
    </row>
    <row r="40" spans="2:73" s="17" customFormat="1" ht="15.5">
      <c r="B40" s="692"/>
      <c r="C40" s="692">
        <v>89</v>
      </c>
      <c r="D40" s="692" t="s">
        <v>118</v>
      </c>
      <c r="E40" s="692" t="s">
        <v>732</v>
      </c>
      <c r="F40" s="692"/>
      <c r="G40" s="692"/>
      <c r="H40" s="692">
        <v>2015</v>
      </c>
      <c r="I40" s="644" t="s">
        <v>582</v>
      </c>
      <c r="J40" s="644" t="s">
        <v>588</v>
      </c>
      <c r="K40" s="633"/>
      <c r="L40" s="696"/>
      <c r="M40" s="697"/>
      <c r="N40" s="697"/>
      <c r="O40" s="697"/>
      <c r="P40" s="697">
        <v>879</v>
      </c>
      <c r="Q40" s="697">
        <v>850</v>
      </c>
      <c r="R40" s="697">
        <v>839</v>
      </c>
      <c r="S40" s="697">
        <v>777</v>
      </c>
      <c r="T40" s="697">
        <v>777</v>
      </c>
      <c r="U40" s="697">
        <v>777</v>
      </c>
      <c r="V40" s="697">
        <v>757</v>
      </c>
      <c r="W40" s="697">
        <v>757</v>
      </c>
      <c r="X40" s="697">
        <v>721</v>
      </c>
      <c r="Y40" s="697">
        <v>656</v>
      </c>
      <c r="Z40" s="697">
        <v>484</v>
      </c>
      <c r="AA40" s="697">
        <v>381</v>
      </c>
      <c r="AB40" s="697">
        <v>329</v>
      </c>
      <c r="AC40" s="697">
        <v>329</v>
      </c>
      <c r="AD40" s="697">
        <v>329</v>
      </c>
      <c r="AE40" s="697">
        <v>231</v>
      </c>
      <c r="AF40" s="697">
        <v>21</v>
      </c>
      <c r="AG40" s="697">
        <v>21</v>
      </c>
      <c r="AH40" s="697">
        <v>21</v>
      </c>
      <c r="AI40" s="697">
        <v>21</v>
      </c>
      <c r="AJ40" s="697">
        <v>0</v>
      </c>
      <c r="AK40" s="697">
        <v>0</v>
      </c>
      <c r="AL40" s="697">
        <v>0</v>
      </c>
      <c r="AM40" s="697">
        <v>0</v>
      </c>
      <c r="AN40" s="697">
        <v>0</v>
      </c>
      <c r="AO40" s="698">
        <v>0</v>
      </c>
      <c r="AP40" s="633"/>
      <c r="AQ40" s="696"/>
      <c r="AR40" s="697"/>
      <c r="AS40" s="697"/>
      <c r="AT40" s="697"/>
      <c r="AU40" s="697">
        <v>6812419</v>
      </c>
      <c r="AV40" s="697">
        <v>6707915</v>
      </c>
      <c r="AW40" s="697">
        <v>6670838</v>
      </c>
      <c r="AX40" s="697">
        <v>6449212</v>
      </c>
      <c r="AY40" s="697">
        <v>6449212</v>
      </c>
      <c r="AZ40" s="697">
        <v>6449212</v>
      </c>
      <c r="BA40" s="697">
        <v>6342204</v>
      </c>
      <c r="BB40" s="697">
        <v>6342204</v>
      </c>
      <c r="BC40" s="697">
        <v>6220940</v>
      </c>
      <c r="BD40" s="697">
        <v>5879839</v>
      </c>
      <c r="BE40" s="697">
        <v>4897588</v>
      </c>
      <c r="BF40" s="697">
        <v>4470307</v>
      </c>
      <c r="BG40" s="697">
        <v>3610007</v>
      </c>
      <c r="BH40" s="697">
        <v>3610007</v>
      </c>
      <c r="BI40" s="697">
        <v>3610007</v>
      </c>
      <c r="BJ40" s="697">
        <v>2485523</v>
      </c>
      <c r="BK40" s="697">
        <v>16982</v>
      </c>
      <c r="BL40" s="697">
        <v>16982</v>
      </c>
      <c r="BM40" s="697">
        <v>16982</v>
      </c>
      <c r="BN40" s="697">
        <v>16982</v>
      </c>
      <c r="BO40" s="697">
        <v>0</v>
      </c>
      <c r="BP40" s="697">
        <v>0</v>
      </c>
      <c r="BQ40" s="697">
        <v>0</v>
      </c>
      <c r="BR40" s="697">
        <v>0</v>
      </c>
      <c r="BS40" s="697">
        <v>0</v>
      </c>
      <c r="BT40" s="698">
        <v>0</v>
      </c>
      <c r="BU40" s="16"/>
    </row>
    <row r="41" spans="2:73" s="17" customFormat="1" ht="15.5">
      <c r="B41" s="692"/>
      <c r="C41" s="692">
        <v>150</v>
      </c>
      <c r="D41" s="692" t="s">
        <v>95</v>
      </c>
      <c r="E41" s="692" t="s">
        <v>732</v>
      </c>
      <c r="F41" s="692"/>
      <c r="G41" s="692"/>
      <c r="H41" s="692">
        <v>2015</v>
      </c>
      <c r="I41" s="644" t="s">
        <v>582</v>
      </c>
      <c r="J41" s="644" t="s">
        <v>588</v>
      </c>
      <c r="K41" s="633"/>
      <c r="L41" s="696"/>
      <c r="M41" s="697"/>
      <c r="N41" s="697"/>
      <c r="O41" s="697"/>
      <c r="P41" s="697">
        <v>49</v>
      </c>
      <c r="Q41" s="697">
        <v>49</v>
      </c>
      <c r="R41" s="697">
        <v>49</v>
      </c>
      <c r="S41" s="697">
        <v>49</v>
      </c>
      <c r="T41" s="697">
        <v>49</v>
      </c>
      <c r="U41" s="697">
        <v>49</v>
      </c>
      <c r="V41" s="697">
        <v>49</v>
      </c>
      <c r="W41" s="697">
        <v>48</v>
      </c>
      <c r="X41" s="697">
        <v>48</v>
      </c>
      <c r="Y41" s="697">
        <v>48</v>
      </c>
      <c r="Z41" s="697">
        <v>47</v>
      </c>
      <c r="AA41" s="697">
        <v>47</v>
      </c>
      <c r="AB41" s="697">
        <v>47</v>
      </c>
      <c r="AC41" s="697">
        <v>47</v>
      </c>
      <c r="AD41" s="697">
        <v>47</v>
      </c>
      <c r="AE41" s="697">
        <v>46</v>
      </c>
      <c r="AF41" s="697">
        <v>20</v>
      </c>
      <c r="AG41" s="697">
        <v>20</v>
      </c>
      <c r="AH41" s="697">
        <v>20</v>
      </c>
      <c r="AI41" s="697">
        <v>20</v>
      </c>
      <c r="AJ41" s="697">
        <v>0</v>
      </c>
      <c r="AK41" s="697">
        <v>0</v>
      </c>
      <c r="AL41" s="697">
        <v>0</v>
      </c>
      <c r="AM41" s="697">
        <v>0</v>
      </c>
      <c r="AN41" s="697">
        <v>0</v>
      </c>
      <c r="AO41" s="698">
        <v>0</v>
      </c>
      <c r="AP41" s="633"/>
      <c r="AQ41" s="696"/>
      <c r="AR41" s="697"/>
      <c r="AS41" s="697"/>
      <c r="AT41" s="697"/>
      <c r="AU41" s="697">
        <v>777931</v>
      </c>
      <c r="AV41" s="697">
        <v>769046</v>
      </c>
      <c r="AW41" s="697">
        <v>769046</v>
      </c>
      <c r="AX41" s="697">
        <v>769046</v>
      </c>
      <c r="AY41" s="697">
        <v>769046</v>
      </c>
      <c r="AZ41" s="697">
        <v>769046</v>
      </c>
      <c r="BA41" s="697">
        <v>769046</v>
      </c>
      <c r="BB41" s="697">
        <v>767904</v>
      </c>
      <c r="BC41" s="697">
        <v>767904</v>
      </c>
      <c r="BD41" s="697">
        <v>767904</v>
      </c>
      <c r="BE41" s="697">
        <v>752474</v>
      </c>
      <c r="BF41" s="697">
        <v>744571</v>
      </c>
      <c r="BG41" s="697">
        <v>744571</v>
      </c>
      <c r="BH41" s="697">
        <v>742296</v>
      </c>
      <c r="BI41" s="697">
        <v>742296</v>
      </c>
      <c r="BJ41" s="697">
        <v>740252</v>
      </c>
      <c r="BK41" s="697">
        <v>321356</v>
      </c>
      <c r="BL41" s="697">
        <v>321356</v>
      </c>
      <c r="BM41" s="697">
        <v>321356</v>
      </c>
      <c r="BN41" s="697">
        <v>321356</v>
      </c>
      <c r="BO41" s="697">
        <v>0</v>
      </c>
      <c r="BP41" s="697">
        <v>0</v>
      </c>
      <c r="BQ41" s="697">
        <v>0</v>
      </c>
      <c r="BR41" s="697">
        <v>0</v>
      </c>
      <c r="BS41" s="697">
        <v>0</v>
      </c>
      <c r="BT41" s="698">
        <v>0</v>
      </c>
      <c r="BU41" s="16"/>
    </row>
    <row r="42" spans="2:73" s="17" customFormat="1" ht="15.5">
      <c r="B42" s="692"/>
      <c r="C42" s="692">
        <v>151</v>
      </c>
      <c r="D42" s="692" t="s">
        <v>96</v>
      </c>
      <c r="E42" s="692" t="s">
        <v>732</v>
      </c>
      <c r="F42" s="692"/>
      <c r="G42" s="692"/>
      <c r="H42" s="692">
        <v>2015</v>
      </c>
      <c r="I42" s="644" t="s">
        <v>582</v>
      </c>
      <c r="J42" s="644" t="s">
        <v>588</v>
      </c>
      <c r="K42" s="633"/>
      <c r="L42" s="696"/>
      <c r="M42" s="697"/>
      <c r="N42" s="697"/>
      <c r="O42" s="697"/>
      <c r="P42" s="697">
        <v>3</v>
      </c>
      <c r="Q42" s="697">
        <v>3</v>
      </c>
      <c r="R42" s="697">
        <v>3</v>
      </c>
      <c r="S42" s="697">
        <v>3</v>
      </c>
      <c r="T42" s="697">
        <v>3</v>
      </c>
      <c r="U42" s="697">
        <v>3</v>
      </c>
      <c r="V42" s="697">
        <v>3</v>
      </c>
      <c r="W42" s="697">
        <v>3</v>
      </c>
      <c r="X42" s="697">
        <v>3</v>
      </c>
      <c r="Y42" s="697">
        <v>3</v>
      </c>
      <c r="Z42" s="697">
        <v>3</v>
      </c>
      <c r="AA42" s="697">
        <v>3</v>
      </c>
      <c r="AB42" s="697">
        <v>3</v>
      </c>
      <c r="AC42" s="697">
        <v>3</v>
      </c>
      <c r="AD42" s="697">
        <v>3</v>
      </c>
      <c r="AE42" s="697">
        <v>3</v>
      </c>
      <c r="AF42" s="697">
        <v>1</v>
      </c>
      <c r="AG42" s="697">
        <v>1</v>
      </c>
      <c r="AH42" s="697">
        <v>1</v>
      </c>
      <c r="AI42" s="697">
        <v>1</v>
      </c>
      <c r="AJ42" s="697">
        <v>0</v>
      </c>
      <c r="AK42" s="697">
        <v>0</v>
      </c>
      <c r="AL42" s="697">
        <v>0</v>
      </c>
      <c r="AM42" s="697">
        <v>0</v>
      </c>
      <c r="AN42" s="697">
        <v>0</v>
      </c>
      <c r="AO42" s="698">
        <v>0</v>
      </c>
      <c r="AP42" s="633"/>
      <c r="AQ42" s="696"/>
      <c r="AR42" s="697"/>
      <c r="AS42" s="697"/>
      <c r="AT42" s="697"/>
      <c r="AU42" s="697">
        <v>51769</v>
      </c>
      <c r="AV42" s="697">
        <v>51162</v>
      </c>
      <c r="AW42" s="697">
        <v>51162</v>
      </c>
      <c r="AX42" s="697">
        <v>51162</v>
      </c>
      <c r="AY42" s="697">
        <v>51162</v>
      </c>
      <c r="AZ42" s="697">
        <v>51162</v>
      </c>
      <c r="BA42" s="697">
        <v>51162</v>
      </c>
      <c r="BB42" s="697">
        <v>51034</v>
      </c>
      <c r="BC42" s="697">
        <v>51034</v>
      </c>
      <c r="BD42" s="697">
        <v>51034</v>
      </c>
      <c r="BE42" s="697">
        <v>43282</v>
      </c>
      <c r="BF42" s="697">
        <v>42928</v>
      </c>
      <c r="BG42" s="697">
        <v>42928</v>
      </c>
      <c r="BH42" s="697">
        <v>41608</v>
      </c>
      <c r="BI42" s="697">
        <v>41608</v>
      </c>
      <c r="BJ42" s="697">
        <v>41455</v>
      </c>
      <c r="BK42" s="697">
        <v>17322</v>
      </c>
      <c r="BL42" s="697">
        <v>17322</v>
      </c>
      <c r="BM42" s="697">
        <v>17322</v>
      </c>
      <c r="BN42" s="697">
        <v>17322</v>
      </c>
      <c r="BO42" s="697">
        <v>0</v>
      </c>
      <c r="BP42" s="697">
        <v>0</v>
      </c>
      <c r="BQ42" s="697">
        <v>0</v>
      </c>
      <c r="BR42" s="697">
        <v>0</v>
      </c>
      <c r="BS42" s="697">
        <v>0</v>
      </c>
      <c r="BT42" s="698">
        <v>0</v>
      </c>
      <c r="BU42" s="16"/>
    </row>
    <row r="43" spans="2:73" s="17" customFormat="1" ht="15.5">
      <c r="B43" s="692"/>
      <c r="C43" s="692">
        <v>152</v>
      </c>
      <c r="D43" s="692" t="s">
        <v>682</v>
      </c>
      <c r="E43" s="692" t="s">
        <v>732</v>
      </c>
      <c r="F43" s="692"/>
      <c r="G43" s="692"/>
      <c r="H43" s="692">
        <v>2015</v>
      </c>
      <c r="I43" s="644" t="s">
        <v>582</v>
      </c>
      <c r="J43" s="644" t="s">
        <v>588</v>
      </c>
      <c r="K43" s="633"/>
      <c r="L43" s="696"/>
      <c r="M43" s="697"/>
      <c r="N43" s="697"/>
      <c r="O43" s="697"/>
      <c r="P43" s="697">
        <v>71</v>
      </c>
      <c r="Q43" s="697">
        <v>71</v>
      </c>
      <c r="R43" s="697">
        <v>71</v>
      </c>
      <c r="S43" s="697">
        <v>71</v>
      </c>
      <c r="T43" s="697">
        <v>71</v>
      </c>
      <c r="U43" s="697">
        <v>71</v>
      </c>
      <c r="V43" s="697">
        <v>71</v>
      </c>
      <c r="W43" s="697">
        <v>71</v>
      </c>
      <c r="X43" s="697">
        <v>71</v>
      </c>
      <c r="Y43" s="697">
        <v>71</v>
      </c>
      <c r="Z43" s="697">
        <v>71</v>
      </c>
      <c r="AA43" s="697">
        <v>71</v>
      </c>
      <c r="AB43" s="697">
        <v>71</v>
      </c>
      <c r="AC43" s="697">
        <v>71</v>
      </c>
      <c r="AD43" s="697">
        <v>71</v>
      </c>
      <c r="AE43" s="697">
        <v>71</v>
      </c>
      <c r="AF43" s="697">
        <v>71</v>
      </c>
      <c r="AG43" s="697">
        <v>71</v>
      </c>
      <c r="AH43" s="697">
        <v>67</v>
      </c>
      <c r="AI43" s="697">
        <v>0</v>
      </c>
      <c r="AJ43" s="697">
        <v>0</v>
      </c>
      <c r="AK43" s="697">
        <v>0</v>
      </c>
      <c r="AL43" s="697">
        <v>0</v>
      </c>
      <c r="AM43" s="697">
        <v>0</v>
      </c>
      <c r="AN43" s="697">
        <v>0</v>
      </c>
      <c r="AO43" s="698">
        <v>0</v>
      </c>
      <c r="AP43" s="633"/>
      <c r="AQ43" s="696"/>
      <c r="AR43" s="697"/>
      <c r="AS43" s="697"/>
      <c r="AT43" s="697"/>
      <c r="AU43" s="697">
        <v>137637</v>
      </c>
      <c r="AV43" s="697">
        <v>137637</v>
      </c>
      <c r="AW43" s="697">
        <v>137637</v>
      </c>
      <c r="AX43" s="697">
        <v>137637</v>
      </c>
      <c r="AY43" s="697">
        <v>137637</v>
      </c>
      <c r="AZ43" s="697">
        <v>137637</v>
      </c>
      <c r="BA43" s="697">
        <v>137637</v>
      </c>
      <c r="BB43" s="697">
        <v>137637</v>
      </c>
      <c r="BC43" s="697">
        <v>137637</v>
      </c>
      <c r="BD43" s="697">
        <v>137637</v>
      </c>
      <c r="BE43" s="697">
        <v>137637</v>
      </c>
      <c r="BF43" s="697">
        <v>137637</v>
      </c>
      <c r="BG43" s="697">
        <v>137637</v>
      </c>
      <c r="BH43" s="697">
        <v>137637</v>
      </c>
      <c r="BI43" s="697">
        <v>137637</v>
      </c>
      <c r="BJ43" s="697">
        <v>137637</v>
      </c>
      <c r="BK43" s="697">
        <v>137637</v>
      </c>
      <c r="BL43" s="697">
        <v>137637</v>
      </c>
      <c r="BM43" s="697">
        <v>134319</v>
      </c>
      <c r="BN43" s="697">
        <v>0</v>
      </c>
      <c r="BO43" s="697">
        <v>0</v>
      </c>
      <c r="BP43" s="697">
        <v>0</v>
      </c>
      <c r="BQ43" s="697">
        <v>0</v>
      </c>
      <c r="BR43" s="697">
        <v>0</v>
      </c>
      <c r="BS43" s="697">
        <v>0</v>
      </c>
      <c r="BT43" s="698">
        <v>0</v>
      </c>
      <c r="BU43" s="16"/>
    </row>
    <row r="44" spans="2:73" s="17" customFormat="1" ht="15.5">
      <c r="B44" s="692"/>
      <c r="C44" s="692">
        <v>153</v>
      </c>
      <c r="D44" s="692" t="s">
        <v>98</v>
      </c>
      <c r="E44" s="692" t="s">
        <v>732</v>
      </c>
      <c r="F44" s="692"/>
      <c r="G44" s="692"/>
      <c r="H44" s="692">
        <v>2015</v>
      </c>
      <c r="I44" s="644" t="s">
        <v>582</v>
      </c>
      <c r="J44" s="644" t="s">
        <v>588</v>
      </c>
      <c r="K44" s="633"/>
      <c r="L44" s="696"/>
      <c r="M44" s="697"/>
      <c r="N44" s="697"/>
      <c r="O44" s="697"/>
      <c r="P44" s="697">
        <v>13</v>
      </c>
      <c r="Q44" s="697">
        <v>13</v>
      </c>
      <c r="R44" s="697">
        <v>13</v>
      </c>
      <c r="S44" s="697">
        <v>13</v>
      </c>
      <c r="T44" s="697">
        <v>13</v>
      </c>
      <c r="U44" s="697">
        <v>13</v>
      </c>
      <c r="V44" s="697">
        <v>13</v>
      </c>
      <c r="W44" s="697">
        <v>13</v>
      </c>
      <c r="X44" s="697">
        <v>13</v>
      </c>
      <c r="Y44" s="697">
        <v>13</v>
      </c>
      <c r="Z44" s="697">
        <v>13</v>
      </c>
      <c r="AA44" s="697">
        <v>13</v>
      </c>
      <c r="AB44" s="697">
        <v>13</v>
      </c>
      <c r="AC44" s="697">
        <v>13</v>
      </c>
      <c r="AD44" s="697">
        <v>13</v>
      </c>
      <c r="AE44" s="697">
        <v>13</v>
      </c>
      <c r="AF44" s="697">
        <v>13</v>
      </c>
      <c r="AG44" s="697">
        <v>13</v>
      </c>
      <c r="AH44" s="697">
        <v>13</v>
      </c>
      <c r="AI44" s="697">
        <v>13</v>
      </c>
      <c r="AJ44" s="697">
        <v>1</v>
      </c>
      <c r="AK44" s="697">
        <v>1</v>
      </c>
      <c r="AL44" s="697">
        <v>1</v>
      </c>
      <c r="AM44" s="697">
        <v>0</v>
      </c>
      <c r="AN44" s="697">
        <v>0</v>
      </c>
      <c r="AO44" s="698">
        <v>0</v>
      </c>
      <c r="AP44" s="633"/>
      <c r="AQ44" s="696"/>
      <c r="AR44" s="697"/>
      <c r="AS44" s="697"/>
      <c r="AT44" s="697"/>
      <c r="AU44" s="697">
        <v>207993</v>
      </c>
      <c r="AV44" s="697">
        <v>207993</v>
      </c>
      <c r="AW44" s="697">
        <v>207993</v>
      </c>
      <c r="AX44" s="697">
        <v>207993</v>
      </c>
      <c r="AY44" s="697">
        <v>207993</v>
      </c>
      <c r="AZ44" s="697">
        <v>207993</v>
      </c>
      <c r="BA44" s="697">
        <v>207993</v>
      </c>
      <c r="BB44" s="697">
        <v>207993</v>
      </c>
      <c r="BC44" s="697">
        <v>207993</v>
      </c>
      <c r="BD44" s="697">
        <v>207993</v>
      </c>
      <c r="BE44" s="697">
        <v>207449</v>
      </c>
      <c r="BF44" s="697">
        <v>207449</v>
      </c>
      <c r="BG44" s="697">
        <v>207449</v>
      </c>
      <c r="BH44" s="697">
        <v>207449</v>
      </c>
      <c r="BI44" s="697">
        <v>207449</v>
      </c>
      <c r="BJ44" s="697">
        <v>207449</v>
      </c>
      <c r="BK44" s="697">
        <v>207449</v>
      </c>
      <c r="BL44" s="697">
        <v>207449</v>
      </c>
      <c r="BM44" s="697">
        <v>207449</v>
      </c>
      <c r="BN44" s="697">
        <v>207449</v>
      </c>
      <c r="BO44" s="697">
        <v>18473</v>
      </c>
      <c r="BP44" s="697">
        <v>18473</v>
      </c>
      <c r="BQ44" s="697">
        <v>18473</v>
      </c>
      <c r="BR44" s="697">
        <v>0</v>
      </c>
      <c r="BS44" s="697">
        <v>0</v>
      </c>
      <c r="BT44" s="698">
        <v>0</v>
      </c>
      <c r="BU44" s="16"/>
    </row>
    <row r="45" spans="2:73" s="17" customFormat="1" ht="15.5">
      <c r="B45" s="692"/>
      <c r="C45" s="692">
        <v>154</v>
      </c>
      <c r="D45" s="692" t="s">
        <v>99</v>
      </c>
      <c r="E45" s="692" t="s">
        <v>732</v>
      </c>
      <c r="F45" s="692"/>
      <c r="G45" s="692"/>
      <c r="H45" s="692">
        <v>2015</v>
      </c>
      <c r="I45" s="644" t="s">
        <v>582</v>
      </c>
      <c r="J45" s="644" t="s">
        <v>588</v>
      </c>
      <c r="K45" s="633"/>
      <c r="L45" s="696"/>
      <c r="M45" s="697"/>
      <c r="N45" s="697"/>
      <c r="O45" s="697"/>
      <c r="P45" s="697">
        <v>400</v>
      </c>
      <c r="Q45" s="697">
        <v>400</v>
      </c>
      <c r="R45" s="697">
        <v>400</v>
      </c>
      <c r="S45" s="697">
        <v>400</v>
      </c>
      <c r="T45" s="697">
        <v>1174</v>
      </c>
      <c r="U45" s="697">
        <v>1174</v>
      </c>
      <c r="V45" s="697">
        <v>1174</v>
      </c>
      <c r="W45" s="697">
        <v>1174</v>
      </c>
      <c r="X45" s="697">
        <v>1174</v>
      </c>
      <c r="Y45" s="697">
        <v>1174</v>
      </c>
      <c r="Z45" s="697">
        <v>1174</v>
      </c>
      <c r="AA45" s="697">
        <v>1174</v>
      </c>
      <c r="AB45" s="697">
        <v>1174</v>
      </c>
      <c r="AC45" s="697">
        <v>822</v>
      </c>
      <c r="AD45" s="697">
        <v>0</v>
      </c>
      <c r="AE45" s="697">
        <v>0</v>
      </c>
      <c r="AF45" s="697">
        <v>0</v>
      </c>
      <c r="AG45" s="697">
        <v>0</v>
      </c>
      <c r="AH45" s="697">
        <v>0</v>
      </c>
      <c r="AI45" s="697">
        <v>0</v>
      </c>
      <c r="AJ45" s="697">
        <v>0</v>
      </c>
      <c r="AK45" s="697">
        <v>0</v>
      </c>
      <c r="AL45" s="697">
        <v>0</v>
      </c>
      <c r="AM45" s="697">
        <v>0</v>
      </c>
      <c r="AN45" s="697">
        <v>0</v>
      </c>
      <c r="AO45" s="698">
        <v>0</v>
      </c>
      <c r="AP45" s="633"/>
      <c r="AQ45" s="696"/>
      <c r="AR45" s="697"/>
      <c r="AS45" s="697"/>
      <c r="AT45" s="697"/>
      <c r="AU45" s="697">
        <v>1878573</v>
      </c>
      <c r="AV45" s="697">
        <v>1878573</v>
      </c>
      <c r="AW45" s="697">
        <v>1878573</v>
      </c>
      <c r="AX45" s="697">
        <v>1878573</v>
      </c>
      <c r="AY45" s="697">
        <v>5330779</v>
      </c>
      <c r="AZ45" s="697">
        <v>5330779</v>
      </c>
      <c r="BA45" s="697">
        <v>5330779</v>
      </c>
      <c r="BB45" s="697">
        <v>5330779</v>
      </c>
      <c r="BC45" s="697">
        <v>5330779</v>
      </c>
      <c r="BD45" s="697">
        <v>5330779</v>
      </c>
      <c r="BE45" s="697">
        <v>5330779</v>
      </c>
      <c r="BF45" s="697">
        <v>5330779</v>
      </c>
      <c r="BG45" s="697">
        <v>5330779</v>
      </c>
      <c r="BH45" s="697">
        <v>3731546</v>
      </c>
      <c r="BI45" s="697">
        <v>0</v>
      </c>
      <c r="BJ45" s="697">
        <v>0</v>
      </c>
      <c r="BK45" s="697">
        <v>0</v>
      </c>
      <c r="BL45" s="697">
        <v>0</v>
      </c>
      <c r="BM45" s="697">
        <v>0</v>
      </c>
      <c r="BN45" s="697">
        <v>0</v>
      </c>
      <c r="BO45" s="697">
        <v>0</v>
      </c>
      <c r="BP45" s="697">
        <v>0</v>
      </c>
      <c r="BQ45" s="697">
        <v>0</v>
      </c>
      <c r="BR45" s="697">
        <v>0</v>
      </c>
      <c r="BS45" s="697">
        <v>0</v>
      </c>
      <c r="BT45" s="698">
        <v>0</v>
      </c>
      <c r="BU45" s="16"/>
    </row>
    <row r="46" spans="2:73" s="17" customFormat="1" ht="15.5">
      <c r="B46" s="692"/>
      <c r="C46" s="692">
        <v>155</v>
      </c>
      <c r="D46" s="692" t="s">
        <v>100</v>
      </c>
      <c r="E46" s="692" t="s">
        <v>732</v>
      </c>
      <c r="F46" s="692"/>
      <c r="G46" s="692"/>
      <c r="H46" s="692">
        <v>2015</v>
      </c>
      <c r="I46" s="644" t="s">
        <v>582</v>
      </c>
      <c r="J46" s="644" t="s">
        <v>588</v>
      </c>
      <c r="K46" s="633"/>
      <c r="L46" s="696"/>
      <c r="M46" s="697"/>
      <c r="N46" s="697"/>
      <c r="O46" s="697"/>
      <c r="P46" s="697">
        <v>403</v>
      </c>
      <c r="Q46" s="697">
        <v>403</v>
      </c>
      <c r="R46" s="697">
        <v>403</v>
      </c>
      <c r="S46" s="697">
        <v>398</v>
      </c>
      <c r="T46" s="697">
        <v>398</v>
      </c>
      <c r="U46" s="697">
        <v>398</v>
      </c>
      <c r="V46" s="697">
        <v>382</v>
      </c>
      <c r="W46" s="697">
        <v>382</v>
      </c>
      <c r="X46" s="697">
        <v>379</v>
      </c>
      <c r="Y46" s="697">
        <v>313</v>
      </c>
      <c r="Z46" s="697">
        <v>245</v>
      </c>
      <c r="AA46" s="697">
        <v>242</v>
      </c>
      <c r="AB46" s="697">
        <v>238</v>
      </c>
      <c r="AC46" s="697">
        <v>238</v>
      </c>
      <c r="AD46" s="697">
        <v>238</v>
      </c>
      <c r="AE46" s="697">
        <v>187</v>
      </c>
      <c r="AF46" s="697">
        <v>18</v>
      </c>
      <c r="AG46" s="697">
        <v>18</v>
      </c>
      <c r="AH46" s="697">
        <v>18</v>
      </c>
      <c r="AI46" s="697">
        <v>18</v>
      </c>
      <c r="AJ46" s="697">
        <v>0</v>
      </c>
      <c r="AK46" s="697">
        <v>0</v>
      </c>
      <c r="AL46" s="697">
        <v>0</v>
      </c>
      <c r="AM46" s="697">
        <v>0</v>
      </c>
      <c r="AN46" s="697">
        <v>0</v>
      </c>
      <c r="AO46" s="698">
        <v>0</v>
      </c>
      <c r="AP46" s="633"/>
      <c r="AQ46" s="696"/>
      <c r="AR46" s="697"/>
      <c r="AS46" s="697"/>
      <c r="AT46" s="697"/>
      <c r="AU46" s="697">
        <v>2356164</v>
      </c>
      <c r="AV46" s="697">
        <v>2356164</v>
      </c>
      <c r="AW46" s="697">
        <v>2355476</v>
      </c>
      <c r="AX46" s="697">
        <v>2338620</v>
      </c>
      <c r="AY46" s="697">
        <v>2338620</v>
      </c>
      <c r="AZ46" s="697">
        <v>2338620</v>
      </c>
      <c r="BA46" s="697">
        <v>2283348</v>
      </c>
      <c r="BB46" s="697">
        <v>2283348</v>
      </c>
      <c r="BC46" s="697">
        <v>2055030</v>
      </c>
      <c r="BD46" s="697">
        <v>1758161</v>
      </c>
      <c r="BE46" s="697">
        <v>1350859</v>
      </c>
      <c r="BF46" s="697">
        <v>1130745</v>
      </c>
      <c r="BG46" s="697">
        <v>1049488</v>
      </c>
      <c r="BH46" s="697">
        <v>1049488</v>
      </c>
      <c r="BI46" s="697">
        <v>1049488</v>
      </c>
      <c r="BJ46" s="697">
        <v>819987</v>
      </c>
      <c r="BK46" s="697">
        <v>22244</v>
      </c>
      <c r="BL46" s="697">
        <v>22244</v>
      </c>
      <c r="BM46" s="697">
        <v>22244</v>
      </c>
      <c r="BN46" s="697">
        <v>22244</v>
      </c>
      <c r="BO46" s="697">
        <v>0</v>
      </c>
      <c r="BP46" s="697">
        <v>0</v>
      </c>
      <c r="BQ46" s="697">
        <v>0</v>
      </c>
      <c r="BR46" s="697">
        <v>0</v>
      </c>
      <c r="BS46" s="697">
        <v>0</v>
      </c>
      <c r="BT46" s="698">
        <v>0</v>
      </c>
      <c r="BU46" s="16"/>
    </row>
    <row r="47" spans="2:73" s="17" customFormat="1" ht="15.5">
      <c r="B47" s="692"/>
      <c r="C47" s="692">
        <v>157</v>
      </c>
      <c r="D47" s="692" t="s">
        <v>102</v>
      </c>
      <c r="E47" s="692" t="s">
        <v>732</v>
      </c>
      <c r="F47" s="692"/>
      <c r="G47" s="692"/>
      <c r="H47" s="692">
        <v>2015</v>
      </c>
      <c r="I47" s="644" t="s">
        <v>582</v>
      </c>
      <c r="J47" s="644" t="s">
        <v>588</v>
      </c>
      <c r="K47" s="633"/>
      <c r="L47" s="696"/>
      <c r="M47" s="697"/>
      <c r="N47" s="697"/>
      <c r="O47" s="697"/>
      <c r="P47" s="697">
        <v>38</v>
      </c>
      <c r="Q47" s="697">
        <v>38</v>
      </c>
      <c r="R47" s="697">
        <v>38</v>
      </c>
      <c r="S47" s="697">
        <v>38</v>
      </c>
      <c r="T47" s="697">
        <v>38</v>
      </c>
      <c r="U47" s="697">
        <v>38</v>
      </c>
      <c r="V47" s="697">
        <v>38</v>
      </c>
      <c r="W47" s="697">
        <v>38</v>
      </c>
      <c r="X47" s="697">
        <v>38</v>
      </c>
      <c r="Y47" s="697">
        <v>38</v>
      </c>
      <c r="Z47" s="697">
        <v>38</v>
      </c>
      <c r="AA47" s="697">
        <v>38</v>
      </c>
      <c r="AB47" s="697">
        <v>38</v>
      </c>
      <c r="AC47" s="697">
        <v>38</v>
      </c>
      <c r="AD47" s="697">
        <v>16</v>
      </c>
      <c r="AE47" s="697">
        <v>0</v>
      </c>
      <c r="AF47" s="697">
        <v>0</v>
      </c>
      <c r="AG47" s="697">
        <v>0</v>
      </c>
      <c r="AH47" s="697">
        <v>0</v>
      </c>
      <c r="AI47" s="697">
        <v>0</v>
      </c>
      <c r="AJ47" s="697">
        <v>0</v>
      </c>
      <c r="AK47" s="697">
        <v>0</v>
      </c>
      <c r="AL47" s="697">
        <v>0</v>
      </c>
      <c r="AM47" s="697">
        <v>0</v>
      </c>
      <c r="AN47" s="697">
        <v>0</v>
      </c>
      <c r="AO47" s="698">
        <v>0</v>
      </c>
      <c r="AP47" s="633"/>
      <c r="AQ47" s="696"/>
      <c r="AR47" s="697"/>
      <c r="AS47" s="697"/>
      <c r="AT47" s="697"/>
      <c r="AU47" s="697">
        <v>269480</v>
      </c>
      <c r="AV47" s="697">
        <v>269480</v>
      </c>
      <c r="AW47" s="697">
        <v>269480</v>
      </c>
      <c r="AX47" s="697">
        <v>269480</v>
      </c>
      <c r="AY47" s="697">
        <v>269480</v>
      </c>
      <c r="AZ47" s="697">
        <v>269480</v>
      </c>
      <c r="BA47" s="697">
        <v>269480</v>
      </c>
      <c r="BB47" s="697">
        <v>269480</v>
      </c>
      <c r="BC47" s="697">
        <v>269480</v>
      </c>
      <c r="BD47" s="697">
        <v>269480</v>
      </c>
      <c r="BE47" s="697">
        <v>269480</v>
      </c>
      <c r="BF47" s="697">
        <v>269480</v>
      </c>
      <c r="BG47" s="697">
        <v>269480</v>
      </c>
      <c r="BH47" s="697">
        <v>269480</v>
      </c>
      <c r="BI47" s="697">
        <v>116929</v>
      </c>
      <c r="BJ47" s="697">
        <v>0</v>
      </c>
      <c r="BK47" s="697">
        <v>0</v>
      </c>
      <c r="BL47" s="697">
        <v>0</v>
      </c>
      <c r="BM47" s="697">
        <v>0</v>
      </c>
      <c r="BN47" s="697">
        <v>0</v>
      </c>
      <c r="BO47" s="697">
        <v>0</v>
      </c>
      <c r="BP47" s="697">
        <v>0</v>
      </c>
      <c r="BQ47" s="697">
        <v>0</v>
      </c>
      <c r="BR47" s="697">
        <v>0</v>
      </c>
      <c r="BS47" s="697">
        <v>0</v>
      </c>
      <c r="BT47" s="698">
        <v>0</v>
      </c>
      <c r="BU47" s="16"/>
    </row>
    <row r="48" spans="2:73" s="17" customFormat="1" ht="15.5">
      <c r="B48" s="692"/>
      <c r="C48" s="692">
        <v>171</v>
      </c>
      <c r="D48" s="692" t="s">
        <v>118</v>
      </c>
      <c r="E48" s="692" t="s">
        <v>732</v>
      </c>
      <c r="F48" s="692"/>
      <c r="G48" s="692"/>
      <c r="H48" s="692">
        <v>2015</v>
      </c>
      <c r="I48" s="644" t="s">
        <v>583</v>
      </c>
      <c r="J48" s="644" t="s">
        <v>588</v>
      </c>
      <c r="K48" s="633"/>
      <c r="L48" s="696"/>
      <c r="M48" s="697"/>
      <c r="N48" s="697"/>
      <c r="O48" s="697"/>
      <c r="P48" s="697">
        <v>67</v>
      </c>
      <c r="Q48" s="697">
        <v>96</v>
      </c>
      <c r="R48" s="697">
        <v>113</v>
      </c>
      <c r="S48" s="697">
        <v>150</v>
      </c>
      <c r="T48" s="697">
        <v>150</v>
      </c>
      <c r="U48" s="697">
        <v>150</v>
      </c>
      <c r="V48" s="697">
        <v>180</v>
      </c>
      <c r="W48" s="697">
        <v>180</v>
      </c>
      <c r="X48" s="697">
        <v>181</v>
      </c>
      <c r="Y48" s="697">
        <v>169</v>
      </c>
      <c r="Z48" s="697">
        <v>82</v>
      </c>
      <c r="AA48" s="697">
        <v>18</v>
      </c>
      <c r="AB48" s="697">
        <v>11</v>
      </c>
      <c r="AC48" s="697">
        <v>11</v>
      </c>
      <c r="AD48" s="697">
        <v>11</v>
      </c>
      <c r="AE48" s="697">
        <v>7</v>
      </c>
      <c r="AF48" s="697">
        <v>4</v>
      </c>
      <c r="AG48" s="697">
        <v>4</v>
      </c>
      <c r="AH48" s="697">
        <v>4</v>
      </c>
      <c r="AI48" s="697">
        <v>4</v>
      </c>
      <c r="AJ48" s="697">
        <v>0</v>
      </c>
      <c r="AK48" s="697">
        <v>0</v>
      </c>
      <c r="AL48" s="697">
        <v>0</v>
      </c>
      <c r="AM48" s="697">
        <v>0</v>
      </c>
      <c r="AN48" s="697">
        <v>0</v>
      </c>
      <c r="AO48" s="698">
        <v>0</v>
      </c>
      <c r="AP48" s="633"/>
      <c r="AQ48" s="696"/>
      <c r="AR48" s="697"/>
      <c r="AS48" s="697"/>
      <c r="AT48" s="697"/>
      <c r="AU48" s="697">
        <v>3195070</v>
      </c>
      <c r="AV48" s="697">
        <v>4338474</v>
      </c>
      <c r="AW48" s="697">
        <v>4764078</v>
      </c>
      <c r="AX48" s="697">
        <v>728836</v>
      </c>
      <c r="AY48" s="697">
        <v>728836</v>
      </c>
      <c r="AZ48" s="697">
        <v>728836</v>
      </c>
      <c r="BA48" s="697">
        <v>894952</v>
      </c>
      <c r="BB48" s="697">
        <v>894952</v>
      </c>
      <c r="BC48" s="697">
        <v>914931</v>
      </c>
      <c r="BD48" s="697">
        <v>860060</v>
      </c>
      <c r="BE48" s="697">
        <v>383810</v>
      </c>
      <c r="BF48" s="697">
        <v>63726</v>
      </c>
      <c r="BG48" s="697">
        <v>37202</v>
      </c>
      <c r="BH48" s="697">
        <v>35755</v>
      </c>
      <c r="BI48" s="697">
        <v>35755</v>
      </c>
      <c r="BJ48" s="697">
        <v>21956</v>
      </c>
      <c r="BK48" s="697">
        <v>9611</v>
      </c>
      <c r="BL48" s="697">
        <v>9611</v>
      </c>
      <c r="BM48" s="697">
        <v>9611</v>
      </c>
      <c r="BN48" s="697">
        <v>9611</v>
      </c>
      <c r="BO48" s="697">
        <v>0</v>
      </c>
      <c r="BP48" s="697">
        <v>0</v>
      </c>
      <c r="BQ48" s="697">
        <v>0</v>
      </c>
      <c r="BR48" s="697">
        <v>0</v>
      </c>
      <c r="BS48" s="697">
        <v>0</v>
      </c>
      <c r="BT48" s="698">
        <v>0</v>
      </c>
      <c r="BU48" s="16"/>
    </row>
    <row r="49" spans="2:73" s="17" customFormat="1" ht="15.5">
      <c r="B49" s="692"/>
      <c r="C49" s="692">
        <v>237</v>
      </c>
      <c r="D49" s="692" t="s">
        <v>100</v>
      </c>
      <c r="E49" s="692" t="s">
        <v>732</v>
      </c>
      <c r="F49" s="692"/>
      <c r="G49" s="692"/>
      <c r="H49" s="692">
        <v>2015</v>
      </c>
      <c r="I49" s="644" t="s">
        <v>583</v>
      </c>
      <c r="J49" s="644" t="s">
        <v>588</v>
      </c>
      <c r="K49" s="633"/>
      <c r="L49" s="696"/>
      <c r="M49" s="697"/>
      <c r="N49" s="697"/>
      <c r="O49" s="697"/>
      <c r="P49" s="697">
        <v>418</v>
      </c>
      <c r="Q49" s="697">
        <v>418</v>
      </c>
      <c r="R49" s="697">
        <v>623</v>
      </c>
      <c r="S49" s="697">
        <v>638</v>
      </c>
      <c r="T49" s="697">
        <v>638</v>
      </c>
      <c r="U49" s="697">
        <v>638</v>
      </c>
      <c r="V49" s="697">
        <v>765</v>
      </c>
      <c r="W49" s="697">
        <v>765</v>
      </c>
      <c r="X49" s="697">
        <v>809</v>
      </c>
      <c r="Y49" s="697">
        <v>721</v>
      </c>
      <c r="Z49" s="697">
        <v>489</v>
      </c>
      <c r="AA49" s="697">
        <v>464</v>
      </c>
      <c r="AB49" s="697">
        <v>377</v>
      </c>
      <c r="AC49" s="697">
        <v>264</v>
      </c>
      <c r="AD49" s="697">
        <v>264</v>
      </c>
      <c r="AE49" s="697">
        <v>199</v>
      </c>
      <c r="AF49" s="697">
        <v>64</v>
      </c>
      <c r="AG49" s="697">
        <v>64</v>
      </c>
      <c r="AH49" s="697">
        <v>64</v>
      </c>
      <c r="AI49" s="697">
        <v>64</v>
      </c>
      <c r="AJ49" s="697">
        <v>0</v>
      </c>
      <c r="AK49" s="697">
        <v>0</v>
      </c>
      <c r="AL49" s="697">
        <v>0</v>
      </c>
      <c r="AM49" s="697">
        <v>0</v>
      </c>
      <c r="AN49" s="697">
        <v>0</v>
      </c>
      <c r="AO49" s="698">
        <v>0</v>
      </c>
      <c r="AP49" s="633"/>
      <c r="AQ49" s="696"/>
      <c r="AR49" s="697"/>
      <c r="AS49" s="697"/>
      <c r="AT49" s="697"/>
      <c r="AU49" s="697">
        <v>3026390</v>
      </c>
      <c r="AV49" s="697">
        <v>3026390</v>
      </c>
      <c r="AW49" s="697">
        <v>3707181</v>
      </c>
      <c r="AX49" s="697">
        <v>3752623</v>
      </c>
      <c r="AY49" s="697">
        <v>3752623</v>
      </c>
      <c r="AZ49" s="697">
        <v>3752623</v>
      </c>
      <c r="BA49" s="697">
        <v>4589182</v>
      </c>
      <c r="BB49" s="697">
        <v>4589182</v>
      </c>
      <c r="BC49" s="697">
        <v>5069364</v>
      </c>
      <c r="BD49" s="697">
        <v>4739175</v>
      </c>
      <c r="BE49" s="697">
        <v>3260030</v>
      </c>
      <c r="BF49" s="697">
        <v>2933774</v>
      </c>
      <c r="BG49" s="697">
        <v>2726407</v>
      </c>
      <c r="BH49" s="697">
        <v>2345565</v>
      </c>
      <c r="BI49" s="697">
        <v>2345565</v>
      </c>
      <c r="BJ49" s="697">
        <v>1675402</v>
      </c>
      <c r="BK49" s="697">
        <v>226842</v>
      </c>
      <c r="BL49" s="697">
        <v>226842</v>
      </c>
      <c r="BM49" s="697">
        <v>226842</v>
      </c>
      <c r="BN49" s="697">
        <v>226842</v>
      </c>
      <c r="BO49" s="697">
        <v>0</v>
      </c>
      <c r="BP49" s="697">
        <v>0</v>
      </c>
      <c r="BQ49" s="697">
        <v>0</v>
      </c>
      <c r="BR49" s="697">
        <v>0</v>
      </c>
      <c r="BS49" s="697">
        <v>0</v>
      </c>
      <c r="BT49" s="698">
        <v>0</v>
      </c>
      <c r="BU49" s="16"/>
    </row>
    <row r="50" spans="2:73" s="17" customFormat="1" ht="15.5">
      <c r="B50" s="692"/>
      <c r="C50" s="692">
        <v>238</v>
      </c>
      <c r="D50" s="692" t="s">
        <v>101</v>
      </c>
      <c r="E50" s="692" t="s">
        <v>732</v>
      </c>
      <c r="F50" s="692"/>
      <c r="G50" s="692"/>
      <c r="H50" s="692">
        <v>2015</v>
      </c>
      <c r="I50" s="644" t="s">
        <v>583</v>
      </c>
      <c r="J50" s="644" t="s">
        <v>588</v>
      </c>
      <c r="K50" s="633"/>
      <c r="L50" s="696"/>
      <c r="M50" s="697"/>
      <c r="N50" s="697"/>
      <c r="O50" s="697"/>
      <c r="P50" s="697">
        <v>-488</v>
      </c>
      <c r="Q50" s="697">
        <v>-172</v>
      </c>
      <c r="R50" s="697">
        <v>52</v>
      </c>
      <c r="S50" s="697">
        <v>116</v>
      </c>
      <c r="T50" s="697">
        <v>116</v>
      </c>
      <c r="U50" s="697">
        <v>116</v>
      </c>
      <c r="V50" s="697">
        <v>116</v>
      </c>
      <c r="W50" s="697">
        <v>116</v>
      </c>
      <c r="X50" s="697">
        <v>116</v>
      </c>
      <c r="Y50" s="697">
        <v>116</v>
      </c>
      <c r="Z50" s="697">
        <v>116</v>
      </c>
      <c r="AA50" s="697">
        <v>48</v>
      </c>
      <c r="AB50" s="697">
        <v>0</v>
      </c>
      <c r="AC50" s="697">
        <v>0</v>
      </c>
      <c r="AD50" s="697">
        <v>0</v>
      </c>
      <c r="AE50" s="697">
        <v>0</v>
      </c>
      <c r="AF50" s="697">
        <v>0</v>
      </c>
      <c r="AG50" s="697">
        <v>0</v>
      </c>
      <c r="AH50" s="697">
        <v>0</v>
      </c>
      <c r="AI50" s="697">
        <v>0</v>
      </c>
      <c r="AJ50" s="697">
        <v>0</v>
      </c>
      <c r="AK50" s="697">
        <v>0</v>
      </c>
      <c r="AL50" s="697">
        <v>0</v>
      </c>
      <c r="AM50" s="697">
        <v>0</v>
      </c>
      <c r="AN50" s="697">
        <v>0</v>
      </c>
      <c r="AO50" s="698">
        <v>0</v>
      </c>
      <c r="AP50" s="633"/>
      <c r="AQ50" s="696"/>
      <c r="AR50" s="697"/>
      <c r="AS50" s="697"/>
      <c r="AT50" s="697"/>
      <c r="AU50" s="697">
        <v>-2021889</v>
      </c>
      <c r="AV50" s="697">
        <v>-639003</v>
      </c>
      <c r="AW50" s="697">
        <v>201057</v>
      </c>
      <c r="AX50" s="697">
        <v>481781</v>
      </c>
      <c r="AY50" s="697">
        <v>481781</v>
      </c>
      <c r="AZ50" s="697">
        <v>481781</v>
      </c>
      <c r="BA50" s="697">
        <v>481781</v>
      </c>
      <c r="BB50" s="697">
        <v>481836</v>
      </c>
      <c r="BC50" s="697">
        <v>481836</v>
      </c>
      <c r="BD50" s="697">
        <v>481836</v>
      </c>
      <c r="BE50" s="697">
        <v>481836</v>
      </c>
      <c r="BF50" s="697">
        <v>184173</v>
      </c>
      <c r="BG50" s="697">
        <v>0</v>
      </c>
      <c r="BH50" s="697">
        <v>0</v>
      </c>
      <c r="BI50" s="697">
        <v>0</v>
      </c>
      <c r="BJ50" s="697">
        <v>0</v>
      </c>
      <c r="BK50" s="697">
        <v>0</v>
      </c>
      <c r="BL50" s="697">
        <v>0</v>
      </c>
      <c r="BM50" s="697">
        <v>0</v>
      </c>
      <c r="BN50" s="697">
        <v>0</v>
      </c>
      <c r="BO50" s="697">
        <v>0</v>
      </c>
      <c r="BP50" s="697">
        <v>0</v>
      </c>
      <c r="BQ50" s="697">
        <v>0</v>
      </c>
      <c r="BR50" s="697">
        <v>0</v>
      </c>
      <c r="BS50" s="697">
        <v>0</v>
      </c>
      <c r="BT50" s="698">
        <v>0</v>
      </c>
      <c r="BU50" s="16"/>
    </row>
    <row r="51" spans="2:73" s="17" customFormat="1" ht="15.5">
      <c r="B51" s="692"/>
      <c r="C51" s="692">
        <v>247</v>
      </c>
      <c r="D51" s="692" t="s">
        <v>113</v>
      </c>
      <c r="E51" s="692" t="s">
        <v>732</v>
      </c>
      <c r="F51" s="692"/>
      <c r="G51" s="692"/>
      <c r="H51" s="692">
        <v>2016</v>
      </c>
      <c r="I51" s="644" t="s">
        <v>582</v>
      </c>
      <c r="J51" s="644" t="s">
        <v>595</v>
      </c>
      <c r="K51" s="633"/>
      <c r="L51" s="696"/>
      <c r="M51" s="697"/>
      <c r="N51" s="697"/>
      <c r="O51" s="697"/>
      <c r="P51" s="697">
        <v>0</v>
      </c>
      <c r="Q51" s="697">
        <v>1666</v>
      </c>
      <c r="R51" s="697">
        <v>1666</v>
      </c>
      <c r="S51" s="697">
        <v>1666</v>
      </c>
      <c r="T51" s="697">
        <v>1666</v>
      </c>
      <c r="U51" s="697">
        <v>1666</v>
      </c>
      <c r="V51" s="697">
        <v>1666</v>
      </c>
      <c r="W51" s="697">
        <v>1666</v>
      </c>
      <c r="X51" s="697">
        <v>1666</v>
      </c>
      <c r="Y51" s="697">
        <v>1666</v>
      </c>
      <c r="Z51" s="697">
        <v>1659</v>
      </c>
      <c r="AA51" s="697">
        <v>1600</v>
      </c>
      <c r="AB51" s="697">
        <v>1600</v>
      </c>
      <c r="AC51" s="697">
        <v>1600</v>
      </c>
      <c r="AD51" s="697">
        <v>1598</v>
      </c>
      <c r="AE51" s="697">
        <v>1386</v>
      </c>
      <c r="AF51" s="697">
        <v>1386</v>
      </c>
      <c r="AG51" s="697">
        <v>597</v>
      </c>
      <c r="AH51" s="697">
        <v>0</v>
      </c>
      <c r="AI51" s="697">
        <v>0</v>
      </c>
      <c r="AJ51" s="697">
        <v>0</v>
      </c>
      <c r="AK51" s="697">
        <v>0</v>
      </c>
      <c r="AL51" s="697">
        <v>0</v>
      </c>
      <c r="AM51" s="697">
        <v>0</v>
      </c>
      <c r="AN51" s="697">
        <v>0</v>
      </c>
      <c r="AO51" s="698">
        <v>0</v>
      </c>
      <c r="AP51" s="633"/>
      <c r="AQ51" s="696"/>
      <c r="AR51" s="697"/>
      <c r="AS51" s="697"/>
      <c r="AT51" s="697"/>
      <c r="AU51" s="697">
        <v>0</v>
      </c>
      <c r="AV51" s="697">
        <v>25641815</v>
      </c>
      <c r="AW51" s="697">
        <v>25641815</v>
      </c>
      <c r="AX51" s="697">
        <v>25641815</v>
      </c>
      <c r="AY51" s="697">
        <v>25641815</v>
      </c>
      <c r="AZ51" s="697">
        <v>25641815</v>
      </c>
      <c r="BA51" s="697">
        <v>25641815</v>
      </c>
      <c r="BB51" s="697">
        <v>25641815</v>
      </c>
      <c r="BC51" s="697">
        <v>25637829</v>
      </c>
      <c r="BD51" s="697">
        <v>25637829</v>
      </c>
      <c r="BE51" s="697">
        <v>25527658</v>
      </c>
      <c r="BF51" s="697">
        <v>25207020</v>
      </c>
      <c r="BG51" s="697">
        <v>25190312</v>
      </c>
      <c r="BH51" s="697">
        <v>25190312</v>
      </c>
      <c r="BI51" s="697">
        <v>25049822</v>
      </c>
      <c r="BJ51" s="697">
        <v>21662805</v>
      </c>
      <c r="BK51" s="697">
        <v>21662805</v>
      </c>
      <c r="BL51" s="697">
        <v>9512926</v>
      </c>
      <c r="BM51" s="697">
        <v>0</v>
      </c>
      <c r="BN51" s="697">
        <v>0</v>
      </c>
      <c r="BO51" s="697">
        <v>0</v>
      </c>
      <c r="BP51" s="697">
        <v>0</v>
      </c>
      <c r="BQ51" s="697">
        <v>0</v>
      </c>
      <c r="BR51" s="697">
        <v>0</v>
      </c>
      <c r="BS51" s="697">
        <v>0</v>
      </c>
      <c r="BT51" s="698">
        <v>0</v>
      </c>
      <c r="BU51" s="16"/>
    </row>
    <row r="52" spans="2:73" s="17" customFormat="1" ht="15.5">
      <c r="B52" s="692"/>
      <c r="C52" s="692">
        <v>249</v>
      </c>
      <c r="D52" s="692" t="s">
        <v>114</v>
      </c>
      <c r="E52" s="692" t="s">
        <v>732</v>
      </c>
      <c r="F52" s="692"/>
      <c r="G52" s="692"/>
      <c r="H52" s="692">
        <v>2016</v>
      </c>
      <c r="I52" s="644" t="s">
        <v>582</v>
      </c>
      <c r="J52" s="644" t="s">
        <v>595</v>
      </c>
      <c r="K52" s="633"/>
      <c r="L52" s="696"/>
      <c r="M52" s="697"/>
      <c r="N52" s="697"/>
      <c r="O52" s="697"/>
      <c r="P52" s="697">
        <v>0</v>
      </c>
      <c r="Q52" s="697">
        <v>1424</v>
      </c>
      <c r="R52" s="697">
        <v>1424</v>
      </c>
      <c r="S52" s="697">
        <v>1424</v>
      </c>
      <c r="T52" s="697">
        <v>1424</v>
      </c>
      <c r="U52" s="697">
        <v>1424</v>
      </c>
      <c r="V52" s="697">
        <v>1424</v>
      </c>
      <c r="W52" s="697">
        <v>1424</v>
      </c>
      <c r="X52" s="697">
        <v>1424</v>
      </c>
      <c r="Y52" s="697">
        <v>1424</v>
      </c>
      <c r="Z52" s="697">
        <v>1424</v>
      </c>
      <c r="AA52" s="697">
        <v>1424</v>
      </c>
      <c r="AB52" s="697">
        <v>1424</v>
      </c>
      <c r="AC52" s="697">
        <v>1424</v>
      </c>
      <c r="AD52" s="697">
        <v>1424</v>
      </c>
      <c r="AE52" s="697">
        <v>1424</v>
      </c>
      <c r="AF52" s="697">
        <v>1424</v>
      </c>
      <c r="AG52" s="697">
        <v>1424</v>
      </c>
      <c r="AH52" s="697">
        <v>1424</v>
      </c>
      <c r="AI52" s="697">
        <v>1327</v>
      </c>
      <c r="AJ52" s="697">
        <v>0</v>
      </c>
      <c r="AK52" s="697">
        <v>0</v>
      </c>
      <c r="AL52" s="697">
        <v>0</v>
      </c>
      <c r="AM52" s="697">
        <v>0</v>
      </c>
      <c r="AN52" s="697">
        <v>0</v>
      </c>
      <c r="AO52" s="698">
        <v>0</v>
      </c>
      <c r="AP52" s="633"/>
      <c r="AQ52" s="696"/>
      <c r="AR52" s="697"/>
      <c r="AS52" s="697"/>
      <c r="AT52" s="697"/>
      <c r="AU52" s="697">
        <v>0</v>
      </c>
      <c r="AV52" s="697">
        <v>4899966</v>
      </c>
      <c r="AW52" s="697">
        <v>4899966</v>
      </c>
      <c r="AX52" s="697">
        <v>4899966</v>
      </c>
      <c r="AY52" s="697">
        <v>4899966</v>
      </c>
      <c r="AZ52" s="697">
        <v>4899966</v>
      </c>
      <c r="BA52" s="697">
        <v>4899966</v>
      </c>
      <c r="BB52" s="697">
        <v>4899966</v>
      </c>
      <c r="BC52" s="697">
        <v>4899966</v>
      </c>
      <c r="BD52" s="697">
        <v>4899966</v>
      </c>
      <c r="BE52" s="697">
        <v>4899966</v>
      </c>
      <c r="BF52" s="697">
        <v>4899966</v>
      </c>
      <c r="BG52" s="697">
        <v>4899966</v>
      </c>
      <c r="BH52" s="697">
        <v>4899966</v>
      </c>
      <c r="BI52" s="697">
        <v>4899966</v>
      </c>
      <c r="BJ52" s="697">
        <v>4899966</v>
      </c>
      <c r="BK52" s="697">
        <v>4899966</v>
      </c>
      <c r="BL52" s="697">
        <v>4899966</v>
      </c>
      <c r="BM52" s="697">
        <v>4899966</v>
      </c>
      <c r="BN52" s="697">
        <v>4813661</v>
      </c>
      <c r="BO52" s="697">
        <v>0</v>
      </c>
      <c r="BP52" s="697">
        <v>0</v>
      </c>
      <c r="BQ52" s="697">
        <v>0</v>
      </c>
      <c r="BR52" s="697">
        <v>0</v>
      </c>
      <c r="BS52" s="697">
        <v>0</v>
      </c>
      <c r="BT52" s="698">
        <v>0</v>
      </c>
      <c r="BU52" s="16"/>
    </row>
    <row r="53" spans="2:73">
      <c r="B53" s="692"/>
      <c r="C53" s="692">
        <v>252</v>
      </c>
      <c r="D53" s="692" t="s">
        <v>117</v>
      </c>
      <c r="E53" s="692" t="s">
        <v>732</v>
      </c>
      <c r="F53" s="692"/>
      <c r="G53" s="692"/>
      <c r="H53" s="692">
        <v>2016</v>
      </c>
      <c r="I53" s="644" t="s">
        <v>582</v>
      </c>
      <c r="J53" s="644" t="s">
        <v>595</v>
      </c>
      <c r="K53" s="633"/>
      <c r="L53" s="696"/>
      <c r="M53" s="697"/>
      <c r="N53" s="697"/>
      <c r="O53" s="697"/>
      <c r="P53" s="697">
        <v>0</v>
      </c>
      <c r="Q53" s="697">
        <v>27</v>
      </c>
      <c r="R53" s="697">
        <v>27</v>
      </c>
      <c r="S53" s="697">
        <v>27</v>
      </c>
      <c r="T53" s="697">
        <v>27</v>
      </c>
      <c r="U53" s="697">
        <v>27</v>
      </c>
      <c r="V53" s="697">
        <v>27</v>
      </c>
      <c r="W53" s="697">
        <v>27</v>
      </c>
      <c r="X53" s="697">
        <v>27</v>
      </c>
      <c r="Y53" s="697">
        <v>27</v>
      </c>
      <c r="Z53" s="697">
        <v>27</v>
      </c>
      <c r="AA53" s="697">
        <v>7</v>
      </c>
      <c r="AB53" s="697">
        <v>0</v>
      </c>
      <c r="AC53" s="697">
        <v>0</v>
      </c>
      <c r="AD53" s="697">
        <v>0</v>
      </c>
      <c r="AE53" s="697">
        <v>0</v>
      </c>
      <c r="AF53" s="697">
        <v>0</v>
      </c>
      <c r="AG53" s="697">
        <v>0</v>
      </c>
      <c r="AH53" s="697">
        <v>0</v>
      </c>
      <c r="AI53" s="697">
        <v>0</v>
      </c>
      <c r="AJ53" s="697">
        <v>0</v>
      </c>
      <c r="AK53" s="697">
        <v>0</v>
      </c>
      <c r="AL53" s="697">
        <v>0</v>
      </c>
      <c r="AM53" s="697">
        <v>0</v>
      </c>
      <c r="AN53" s="697">
        <v>0</v>
      </c>
      <c r="AO53" s="698">
        <v>0</v>
      </c>
      <c r="AP53" s="633"/>
      <c r="AQ53" s="696"/>
      <c r="AR53" s="697"/>
      <c r="AS53" s="697"/>
      <c r="AT53" s="697"/>
      <c r="AU53" s="697">
        <v>0</v>
      </c>
      <c r="AV53" s="697">
        <v>210282</v>
      </c>
      <c r="AW53" s="697">
        <v>210282</v>
      </c>
      <c r="AX53" s="697">
        <v>210282</v>
      </c>
      <c r="AY53" s="697">
        <v>210282</v>
      </c>
      <c r="AZ53" s="697">
        <v>210282</v>
      </c>
      <c r="BA53" s="697">
        <v>210282</v>
      </c>
      <c r="BB53" s="697">
        <v>210282</v>
      </c>
      <c r="BC53" s="697">
        <v>210282</v>
      </c>
      <c r="BD53" s="697">
        <v>210282</v>
      </c>
      <c r="BE53" s="697">
        <v>210282</v>
      </c>
      <c r="BF53" s="697">
        <v>51916</v>
      </c>
      <c r="BG53" s="697">
        <v>0</v>
      </c>
      <c r="BH53" s="697">
        <v>0</v>
      </c>
      <c r="BI53" s="697">
        <v>0</v>
      </c>
      <c r="BJ53" s="697">
        <v>0</v>
      </c>
      <c r="BK53" s="697">
        <v>0</v>
      </c>
      <c r="BL53" s="697">
        <v>0</v>
      </c>
      <c r="BM53" s="697">
        <v>0</v>
      </c>
      <c r="BN53" s="697">
        <v>0</v>
      </c>
      <c r="BO53" s="697">
        <v>0</v>
      </c>
      <c r="BP53" s="697">
        <v>0</v>
      </c>
      <c r="BQ53" s="697">
        <v>0</v>
      </c>
      <c r="BR53" s="697">
        <v>0</v>
      </c>
      <c r="BS53" s="697">
        <v>0</v>
      </c>
      <c r="BT53" s="698">
        <v>0</v>
      </c>
    </row>
    <row r="54" spans="2:73">
      <c r="B54" s="692"/>
      <c r="C54" s="692">
        <v>253</v>
      </c>
      <c r="D54" s="692" t="s">
        <v>118</v>
      </c>
      <c r="E54" s="692" t="s">
        <v>732</v>
      </c>
      <c r="F54" s="692"/>
      <c r="G54" s="692"/>
      <c r="H54" s="692">
        <v>2016</v>
      </c>
      <c r="I54" s="644" t="s">
        <v>582</v>
      </c>
      <c r="J54" s="644" t="s">
        <v>595</v>
      </c>
      <c r="K54" s="633"/>
      <c r="L54" s="696"/>
      <c r="M54" s="697"/>
      <c r="N54" s="697"/>
      <c r="O54" s="697"/>
      <c r="P54" s="697">
        <v>0</v>
      </c>
      <c r="Q54" s="697">
        <v>3999</v>
      </c>
      <c r="R54" s="697">
        <v>3899</v>
      </c>
      <c r="S54" s="697">
        <v>3899</v>
      </c>
      <c r="T54" s="697">
        <v>3889</v>
      </c>
      <c r="U54" s="697">
        <v>3889</v>
      </c>
      <c r="V54" s="697">
        <v>3784</v>
      </c>
      <c r="W54" s="697">
        <v>3784</v>
      </c>
      <c r="X54" s="697">
        <v>3784</v>
      </c>
      <c r="Y54" s="697">
        <v>3779</v>
      </c>
      <c r="Z54" s="697">
        <v>3779</v>
      </c>
      <c r="AA54" s="697">
        <v>3760</v>
      </c>
      <c r="AB54" s="697">
        <v>2733</v>
      </c>
      <c r="AC54" s="697">
        <v>1186</v>
      </c>
      <c r="AD54" s="697">
        <v>1186</v>
      </c>
      <c r="AE54" s="697">
        <v>388</v>
      </c>
      <c r="AF54" s="697">
        <v>97</v>
      </c>
      <c r="AG54" s="697">
        <v>97</v>
      </c>
      <c r="AH54" s="697">
        <v>97</v>
      </c>
      <c r="AI54" s="697">
        <v>97</v>
      </c>
      <c r="AJ54" s="697">
        <v>97</v>
      </c>
      <c r="AK54" s="697">
        <v>0</v>
      </c>
      <c r="AL54" s="697">
        <v>0</v>
      </c>
      <c r="AM54" s="697">
        <v>0</v>
      </c>
      <c r="AN54" s="697">
        <v>0</v>
      </c>
      <c r="AO54" s="698">
        <v>0</v>
      </c>
      <c r="AP54" s="633"/>
      <c r="AQ54" s="696"/>
      <c r="AR54" s="697"/>
      <c r="AS54" s="697"/>
      <c r="AT54" s="697"/>
      <c r="AU54" s="697">
        <v>0</v>
      </c>
      <c r="AV54" s="697">
        <v>28358787</v>
      </c>
      <c r="AW54" s="697">
        <v>27731898</v>
      </c>
      <c r="AX54" s="697">
        <v>27731898</v>
      </c>
      <c r="AY54" s="697">
        <v>27698765</v>
      </c>
      <c r="AZ54" s="697">
        <v>27698765</v>
      </c>
      <c r="BA54" s="697">
        <v>27003416</v>
      </c>
      <c r="BB54" s="697">
        <v>27003416</v>
      </c>
      <c r="BC54" s="697">
        <v>27003416</v>
      </c>
      <c r="BD54" s="697">
        <v>26861972</v>
      </c>
      <c r="BE54" s="697">
        <v>26861972</v>
      </c>
      <c r="BF54" s="697">
        <v>26658544</v>
      </c>
      <c r="BG54" s="697">
        <v>20342657</v>
      </c>
      <c r="BH54" s="697">
        <v>6808097</v>
      </c>
      <c r="BI54" s="697">
        <v>6808097</v>
      </c>
      <c r="BJ54" s="697">
        <v>1145701</v>
      </c>
      <c r="BK54" s="697">
        <v>53469</v>
      </c>
      <c r="BL54" s="697">
        <v>53469</v>
      </c>
      <c r="BM54" s="697">
        <v>53469</v>
      </c>
      <c r="BN54" s="697">
        <v>53469</v>
      </c>
      <c r="BO54" s="697">
        <v>53469</v>
      </c>
      <c r="BP54" s="697">
        <v>0</v>
      </c>
      <c r="BQ54" s="697">
        <v>0</v>
      </c>
      <c r="BR54" s="697">
        <v>0</v>
      </c>
      <c r="BS54" s="697">
        <v>0</v>
      </c>
      <c r="BT54" s="698">
        <v>0</v>
      </c>
    </row>
    <row r="55" spans="2:73">
      <c r="B55" s="692"/>
      <c r="C55" s="692">
        <v>255</v>
      </c>
      <c r="D55" s="692" t="s">
        <v>120</v>
      </c>
      <c r="E55" s="692" t="s">
        <v>732</v>
      </c>
      <c r="F55" s="692"/>
      <c r="G55" s="692"/>
      <c r="H55" s="692">
        <v>2016</v>
      </c>
      <c r="I55" s="644" t="s">
        <v>582</v>
      </c>
      <c r="J55" s="644" t="s">
        <v>595</v>
      </c>
      <c r="K55" s="633"/>
      <c r="L55" s="696"/>
      <c r="M55" s="697"/>
      <c r="N55" s="697"/>
      <c r="O55" s="697"/>
      <c r="P55" s="697">
        <v>0</v>
      </c>
      <c r="Q55" s="697">
        <v>94</v>
      </c>
      <c r="R55" s="697">
        <v>94</v>
      </c>
      <c r="S55" s="697">
        <v>94</v>
      </c>
      <c r="T55" s="697">
        <v>94</v>
      </c>
      <c r="U55" s="697">
        <v>94</v>
      </c>
      <c r="V55" s="697">
        <v>94</v>
      </c>
      <c r="W55" s="697">
        <v>94</v>
      </c>
      <c r="X55" s="697">
        <v>94</v>
      </c>
      <c r="Y55" s="697">
        <v>94</v>
      </c>
      <c r="Z55" s="697">
        <v>94</v>
      </c>
      <c r="AA55" s="697">
        <v>94</v>
      </c>
      <c r="AB55" s="697">
        <v>94</v>
      </c>
      <c r="AC55" s="697">
        <v>94</v>
      </c>
      <c r="AD55" s="697">
        <v>94</v>
      </c>
      <c r="AE55" s="697">
        <v>94</v>
      </c>
      <c r="AF55" s="697">
        <v>79</v>
      </c>
      <c r="AG55" s="697">
        <v>70</v>
      </c>
      <c r="AH55" s="697">
        <v>24</v>
      </c>
      <c r="AI55" s="697">
        <v>0</v>
      </c>
      <c r="AJ55" s="697">
        <v>0</v>
      </c>
      <c r="AK55" s="697">
        <v>0</v>
      </c>
      <c r="AL55" s="697">
        <v>0</v>
      </c>
      <c r="AM55" s="697">
        <v>0</v>
      </c>
      <c r="AN55" s="697">
        <v>0</v>
      </c>
      <c r="AO55" s="698">
        <v>0</v>
      </c>
      <c r="AP55" s="633"/>
      <c r="AQ55" s="696"/>
      <c r="AR55" s="697"/>
      <c r="AS55" s="697"/>
      <c r="AT55" s="697"/>
      <c r="AU55" s="697">
        <v>0</v>
      </c>
      <c r="AV55" s="697">
        <v>509159</v>
      </c>
      <c r="AW55" s="697">
        <v>509159</v>
      </c>
      <c r="AX55" s="697">
        <v>509159</v>
      </c>
      <c r="AY55" s="697">
        <v>509159</v>
      </c>
      <c r="AZ55" s="697">
        <v>509159</v>
      </c>
      <c r="BA55" s="697">
        <v>509159</v>
      </c>
      <c r="BB55" s="697">
        <v>509159</v>
      </c>
      <c r="BC55" s="697">
        <v>509159</v>
      </c>
      <c r="BD55" s="697">
        <v>509159</v>
      </c>
      <c r="BE55" s="697">
        <v>509159</v>
      </c>
      <c r="BF55" s="697">
        <v>509159</v>
      </c>
      <c r="BG55" s="697">
        <v>509159</v>
      </c>
      <c r="BH55" s="697">
        <v>509159</v>
      </c>
      <c r="BI55" s="697">
        <v>509159</v>
      </c>
      <c r="BJ55" s="697">
        <v>509159</v>
      </c>
      <c r="BK55" s="697">
        <v>461185</v>
      </c>
      <c r="BL55" s="697">
        <v>434280</v>
      </c>
      <c r="BM55" s="697">
        <v>147426</v>
      </c>
      <c r="BN55" s="697">
        <v>0</v>
      </c>
      <c r="BO55" s="697">
        <v>0</v>
      </c>
      <c r="BP55" s="697">
        <v>0</v>
      </c>
      <c r="BQ55" s="697">
        <v>0</v>
      </c>
      <c r="BR55" s="697">
        <v>0</v>
      </c>
      <c r="BS55" s="697">
        <v>0</v>
      </c>
      <c r="BT55" s="698">
        <v>0</v>
      </c>
    </row>
    <row r="56" spans="2:73">
      <c r="B56" s="692"/>
      <c r="C56" s="692">
        <v>259</v>
      </c>
      <c r="D56" s="692" t="s">
        <v>124</v>
      </c>
      <c r="E56" s="692" t="s">
        <v>732</v>
      </c>
      <c r="F56" s="692"/>
      <c r="G56" s="692"/>
      <c r="H56" s="692">
        <v>2016</v>
      </c>
      <c r="I56" s="644" t="s">
        <v>582</v>
      </c>
      <c r="J56" s="644" t="s">
        <v>595</v>
      </c>
      <c r="K56" s="633"/>
      <c r="L56" s="696"/>
      <c r="M56" s="697"/>
      <c r="N56" s="697"/>
      <c r="O56" s="697"/>
      <c r="P56" s="697">
        <v>0</v>
      </c>
      <c r="Q56" s="697">
        <v>27</v>
      </c>
      <c r="R56" s="697">
        <v>27</v>
      </c>
      <c r="S56" s="697">
        <v>27</v>
      </c>
      <c r="T56" s="697">
        <v>27</v>
      </c>
      <c r="U56" s="697">
        <v>27</v>
      </c>
      <c r="V56" s="697">
        <v>18</v>
      </c>
      <c r="W56" s="697">
        <v>18</v>
      </c>
      <c r="X56" s="697">
        <v>18</v>
      </c>
      <c r="Y56" s="697">
        <v>18</v>
      </c>
      <c r="Z56" s="697">
        <v>18</v>
      </c>
      <c r="AA56" s="697">
        <v>18</v>
      </c>
      <c r="AB56" s="697">
        <v>18</v>
      </c>
      <c r="AC56" s="697">
        <v>10</v>
      </c>
      <c r="AD56" s="697">
        <v>10</v>
      </c>
      <c r="AE56" s="697">
        <v>10</v>
      </c>
      <c r="AF56" s="697">
        <v>10</v>
      </c>
      <c r="AG56" s="697">
        <v>10</v>
      </c>
      <c r="AH56" s="697">
        <v>10</v>
      </c>
      <c r="AI56" s="697">
        <v>0</v>
      </c>
      <c r="AJ56" s="697">
        <v>0</v>
      </c>
      <c r="AK56" s="697">
        <v>0</v>
      </c>
      <c r="AL56" s="697">
        <v>0</v>
      </c>
      <c r="AM56" s="697">
        <v>0</v>
      </c>
      <c r="AN56" s="697">
        <v>0</v>
      </c>
      <c r="AO56" s="698">
        <v>0</v>
      </c>
      <c r="AP56" s="633"/>
      <c r="AQ56" s="696"/>
      <c r="AR56" s="697"/>
      <c r="AS56" s="697"/>
      <c r="AT56" s="697"/>
      <c r="AU56" s="697">
        <v>0</v>
      </c>
      <c r="AV56" s="697">
        <v>283145</v>
      </c>
      <c r="AW56" s="697">
        <v>283145</v>
      </c>
      <c r="AX56" s="697">
        <v>283145</v>
      </c>
      <c r="AY56" s="697">
        <v>283145</v>
      </c>
      <c r="AZ56" s="697">
        <v>283145</v>
      </c>
      <c r="BA56" s="697">
        <v>203870</v>
      </c>
      <c r="BB56" s="697">
        <v>203870</v>
      </c>
      <c r="BC56" s="697">
        <v>203870</v>
      </c>
      <c r="BD56" s="697">
        <v>203870</v>
      </c>
      <c r="BE56" s="697">
        <v>203870</v>
      </c>
      <c r="BF56" s="697">
        <v>203870</v>
      </c>
      <c r="BG56" s="697">
        <v>203870</v>
      </c>
      <c r="BH56" s="697">
        <v>133250</v>
      </c>
      <c r="BI56" s="697">
        <v>133250</v>
      </c>
      <c r="BJ56" s="697">
        <v>133250</v>
      </c>
      <c r="BK56" s="697">
        <v>133250</v>
      </c>
      <c r="BL56" s="697">
        <v>133250</v>
      </c>
      <c r="BM56" s="697">
        <v>133250</v>
      </c>
      <c r="BN56" s="697">
        <v>0</v>
      </c>
      <c r="BO56" s="697">
        <v>0</v>
      </c>
      <c r="BP56" s="697">
        <v>0</v>
      </c>
      <c r="BQ56" s="697">
        <v>0</v>
      </c>
      <c r="BR56" s="697">
        <v>0</v>
      </c>
      <c r="BS56" s="697">
        <v>0</v>
      </c>
      <c r="BT56" s="698">
        <v>0</v>
      </c>
    </row>
    <row r="57" spans="2:73">
      <c r="B57" s="692"/>
      <c r="C57" s="692">
        <v>307</v>
      </c>
      <c r="D57" s="692" t="s">
        <v>726</v>
      </c>
      <c r="E57" s="692" t="s">
        <v>732</v>
      </c>
      <c r="F57" s="692"/>
      <c r="G57" s="692"/>
      <c r="H57" s="692">
        <v>2016</v>
      </c>
      <c r="I57" s="644" t="s">
        <v>582</v>
      </c>
      <c r="J57" s="644" t="s">
        <v>595</v>
      </c>
      <c r="K57" s="633"/>
      <c r="L57" s="696"/>
      <c r="M57" s="697"/>
      <c r="N57" s="697"/>
      <c r="O57" s="697"/>
      <c r="P57" s="697">
        <v>0</v>
      </c>
      <c r="Q57" s="697">
        <v>1</v>
      </c>
      <c r="R57" s="697">
        <v>1</v>
      </c>
      <c r="S57" s="697">
        <v>1</v>
      </c>
      <c r="T57" s="697">
        <v>1</v>
      </c>
      <c r="U57" s="697">
        <v>1</v>
      </c>
      <c r="V57" s="697">
        <v>1</v>
      </c>
      <c r="W57" s="697">
        <v>1</v>
      </c>
      <c r="X57" s="697">
        <v>1</v>
      </c>
      <c r="Y57" s="697">
        <v>1</v>
      </c>
      <c r="Z57" s="697">
        <v>1</v>
      </c>
      <c r="AA57" s="697">
        <v>1</v>
      </c>
      <c r="AB57" s="697">
        <v>1</v>
      </c>
      <c r="AC57" s="697">
        <v>1</v>
      </c>
      <c r="AD57" s="697">
        <v>1</v>
      </c>
      <c r="AE57" s="697">
        <v>0</v>
      </c>
      <c r="AF57" s="697">
        <v>0</v>
      </c>
      <c r="AG57" s="697">
        <v>0</v>
      </c>
      <c r="AH57" s="697">
        <v>0</v>
      </c>
      <c r="AI57" s="697">
        <v>0</v>
      </c>
      <c r="AJ57" s="697">
        <v>0</v>
      </c>
      <c r="AK57" s="697">
        <v>0</v>
      </c>
      <c r="AL57" s="697">
        <v>0</v>
      </c>
      <c r="AM57" s="697">
        <v>0</v>
      </c>
      <c r="AN57" s="697">
        <v>0</v>
      </c>
      <c r="AO57" s="698">
        <v>0</v>
      </c>
      <c r="AP57" s="633"/>
      <c r="AQ57" s="696"/>
      <c r="AR57" s="697"/>
      <c r="AS57" s="697"/>
      <c r="AT57" s="697"/>
      <c r="AU57" s="697">
        <v>0</v>
      </c>
      <c r="AV57" s="697">
        <v>4371</v>
      </c>
      <c r="AW57" s="697">
        <v>4371</v>
      </c>
      <c r="AX57" s="697">
        <v>4371</v>
      </c>
      <c r="AY57" s="697">
        <v>4371</v>
      </c>
      <c r="AZ57" s="697">
        <v>4371</v>
      </c>
      <c r="BA57" s="697">
        <v>4371</v>
      </c>
      <c r="BB57" s="697">
        <v>4371</v>
      </c>
      <c r="BC57" s="697">
        <v>4371</v>
      </c>
      <c r="BD57" s="697">
        <v>4371</v>
      </c>
      <c r="BE57" s="697">
        <v>4371</v>
      </c>
      <c r="BF57" s="697">
        <v>4371</v>
      </c>
      <c r="BG57" s="697">
        <v>4371</v>
      </c>
      <c r="BH57" s="697">
        <v>4371</v>
      </c>
      <c r="BI57" s="697">
        <v>4371</v>
      </c>
      <c r="BJ57" s="697">
        <v>2934</v>
      </c>
      <c r="BK57" s="697">
        <v>2934</v>
      </c>
      <c r="BL57" s="697">
        <v>2934</v>
      </c>
      <c r="BM57" s="697">
        <v>2934</v>
      </c>
      <c r="BN57" s="697">
        <v>0</v>
      </c>
      <c r="BO57" s="697">
        <v>0</v>
      </c>
      <c r="BP57" s="697">
        <v>0</v>
      </c>
      <c r="BQ57" s="697">
        <v>0</v>
      </c>
      <c r="BR57" s="697">
        <v>0</v>
      </c>
      <c r="BS57" s="697">
        <v>0</v>
      </c>
      <c r="BT57" s="698">
        <v>0</v>
      </c>
    </row>
    <row r="58" spans="2:73">
      <c r="B58" s="692"/>
      <c r="C58" s="692">
        <v>329</v>
      </c>
      <c r="D58" s="692" t="s">
        <v>113</v>
      </c>
      <c r="E58" s="692" t="s">
        <v>732</v>
      </c>
      <c r="F58" s="692"/>
      <c r="G58" s="692"/>
      <c r="H58" s="692">
        <v>2016</v>
      </c>
      <c r="I58" s="644" t="s">
        <v>583</v>
      </c>
      <c r="J58" s="644" t="s">
        <v>588</v>
      </c>
      <c r="K58" s="633"/>
      <c r="L58" s="696"/>
      <c r="M58" s="697"/>
      <c r="N58" s="697"/>
      <c r="O58" s="697"/>
      <c r="P58" s="697">
        <v>0</v>
      </c>
      <c r="Q58" s="697">
        <v>191</v>
      </c>
      <c r="R58" s="697">
        <v>191</v>
      </c>
      <c r="S58" s="697">
        <v>191</v>
      </c>
      <c r="T58" s="697">
        <v>191</v>
      </c>
      <c r="U58" s="697">
        <v>191</v>
      </c>
      <c r="V58" s="697">
        <v>191</v>
      </c>
      <c r="W58" s="697">
        <v>191</v>
      </c>
      <c r="X58" s="697">
        <v>191</v>
      </c>
      <c r="Y58" s="697">
        <v>191</v>
      </c>
      <c r="Z58" s="697">
        <v>192</v>
      </c>
      <c r="AA58" s="697">
        <v>192</v>
      </c>
      <c r="AB58" s="697">
        <v>192</v>
      </c>
      <c r="AC58" s="697">
        <v>192</v>
      </c>
      <c r="AD58" s="697">
        <v>192</v>
      </c>
      <c r="AE58" s="697">
        <v>163</v>
      </c>
      <c r="AF58" s="697">
        <v>163</v>
      </c>
      <c r="AG58" s="697">
        <v>66</v>
      </c>
      <c r="AH58" s="697">
        <v>0</v>
      </c>
      <c r="AI58" s="697">
        <v>0</v>
      </c>
      <c r="AJ58" s="697">
        <v>0</v>
      </c>
      <c r="AK58" s="697">
        <v>0</v>
      </c>
      <c r="AL58" s="697">
        <v>0</v>
      </c>
      <c r="AM58" s="697">
        <v>0</v>
      </c>
      <c r="AN58" s="697">
        <v>0</v>
      </c>
      <c r="AO58" s="698">
        <v>0</v>
      </c>
      <c r="AP58" s="633"/>
      <c r="AQ58" s="696"/>
      <c r="AR58" s="697"/>
      <c r="AS58" s="697"/>
      <c r="AT58" s="697"/>
      <c r="AU58" s="697">
        <v>0</v>
      </c>
      <c r="AV58" s="697">
        <v>3013527</v>
      </c>
      <c r="AW58" s="697">
        <v>3013527</v>
      </c>
      <c r="AX58" s="697">
        <v>3013527</v>
      </c>
      <c r="AY58" s="697">
        <v>3013527</v>
      </c>
      <c r="AZ58" s="697">
        <v>3013527</v>
      </c>
      <c r="BA58" s="697">
        <v>3013527</v>
      </c>
      <c r="BB58" s="697">
        <v>3013527</v>
      </c>
      <c r="BC58" s="697">
        <v>3012980</v>
      </c>
      <c r="BD58" s="697">
        <v>3012980</v>
      </c>
      <c r="BE58" s="697">
        <v>3016579</v>
      </c>
      <c r="BF58" s="697">
        <v>3015689</v>
      </c>
      <c r="BG58" s="697">
        <v>3017813</v>
      </c>
      <c r="BH58" s="697">
        <v>3017813</v>
      </c>
      <c r="BI58" s="697">
        <v>3009979</v>
      </c>
      <c r="BJ58" s="697">
        <v>2540368</v>
      </c>
      <c r="BK58" s="697">
        <v>2540368</v>
      </c>
      <c r="BL58" s="697">
        <v>1058268</v>
      </c>
      <c r="BM58" s="697">
        <v>0</v>
      </c>
      <c r="BN58" s="697">
        <v>0</v>
      </c>
      <c r="BO58" s="697">
        <v>0</v>
      </c>
      <c r="BP58" s="697">
        <v>0</v>
      </c>
      <c r="BQ58" s="697">
        <v>0</v>
      </c>
      <c r="BR58" s="697">
        <v>0</v>
      </c>
      <c r="BS58" s="697">
        <v>0</v>
      </c>
      <c r="BT58" s="698">
        <v>0</v>
      </c>
    </row>
    <row r="59" spans="2:73">
      <c r="B59" s="692"/>
      <c r="C59" s="692">
        <v>331</v>
      </c>
      <c r="D59" s="692" t="s">
        <v>114</v>
      </c>
      <c r="E59" s="692" t="s">
        <v>732</v>
      </c>
      <c r="F59" s="692"/>
      <c r="G59" s="692"/>
      <c r="H59" s="692">
        <v>2016</v>
      </c>
      <c r="I59" s="644" t="s">
        <v>583</v>
      </c>
      <c r="J59" s="644" t="s">
        <v>588</v>
      </c>
      <c r="K59" s="633"/>
      <c r="L59" s="696"/>
      <c r="M59" s="697"/>
      <c r="N59" s="697"/>
      <c r="O59" s="697"/>
      <c r="P59" s="697">
        <v>0</v>
      </c>
      <c r="Q59" s="697">
        <v>15</v>
      </c>
      <c r="R59" s="697">
        <v>15</v>
      </c>
      <c r="S59" s="697">
        <v>15</v>
      </c>
      <c r="T59" s="697">
        <v>15</v>
      </c>
      <c r="U59" s="697">
        <v>15</v>
      </c>
      <c r="V59" s="697">
        <v>15</v>
      </c>
      <c r="W59" s="697">
        <v>15</v>
      </c>
      <c r="X59" s="697">
        <v>15</v>
      </c>
      <c r="Y59" s="697">
        <v>15</v>
      </c>
      <c r="Z59" s="697">
        <v>15</v>
      </c>
      <c r="AA59" s="697">
        <v>15</v>
      </c>
      <c r="AB59" s="697">
        <v>15</v>
      </c>
      <c r="AC59" s="697">
        <v>15</v>
      </c>
      <c r="AD59" s="697">
        <v>15</v>
      </c>
      <c r="AE59" s="697">
        <v>15</v>
      </c>
      <c r="AF59" s="697">
        <v>15</v>
      </c>
      <c r="AG59" s="697">
        <v>15</v>
      </c>
      <c r="AH59" s="697">
        <v>15</v>
      </c>
      <c r="AI59" s="697">
        <v>14</v>
      </c>
      <c r="AJ59" s="697">
        <v>0</v>
      </c>
      <c r="AK59" s="697">
        <v>0</v>
      </c>
      <c r="AL59" s="697">
        <v>0</v>
      </c>
      <c r="AM59" s="697">
        <v>0</v>
      </c>
      <c r="AN59" s="697">
        <v>0</v>
      </c>
      <c r="AO59" s="698">
        <v>0</v>
      </c>
      <c r="AP59" s="633"/>
      <c r="AQ59" s="696"/>
      <c r="AR59" s="697"/>
      <c r="AS59" s="697"/>
      <c r="AT59" s="697"/>
      <c r="AU59" s="697">
        <v>0</v>
      </c>
      <c r="AV59" s="697">
        <v>52333</v>
      </c>
      <c r="AW59" s="697">
        <v>52333</v>
      </c>
      <c r="AX59" s="697">
        <v>52333</v>
      </c>
      <c r="AY59" s="697">
        <v>52333</v>
      </c>
      <c r="AZ59" s="697">
        <v>52333</v>
      </c>
      <c r="BA59" s="697">
        <v>52333</v>
      </c>
      <c r="BB59" s="697">
        <v>52333</v>
      </c>
      <c r="BC59" s="697">
        <v>52333</v>
      </c>
      <c r="BD59" s="697">
        <v>52333</v>
      </c>
      <c r="BE59" s="697">
        <v>52333</v>
      </c>
      <c r="BF59" s="697">
        <v>52333</v>
      </c>
      <c r="BG59" s="697">
        <v>52333</v>
      </c>
      <c r="BH59" s="697">
        <v>52333</v>
      </c>
      <c r="BI59" s="697">
        <v>52333</v>
      </c>
      <c r="BJ59" s="697">
        <v>52333</v>
      </c>
      <c r="BK59" s="697">
        <v>52333</v>
      </c>
      <c r="BL59" s="697">
        <v>52333</v>
      </c>
      <c r="BM59" s="697">
        <v>52333</v>
      </c>
      <c r="BN59" s="697">
        <v>51665</v>
      </c>
      <c r="BO59" s="697">
        <v>0</v>
      </c>
      <c r="BP59" s="697">
        <v>0</v>
      </c>
      <c r="BQ59" s="697">
        <v>0</v>
      </c>
      <c r="BR59" s="697">
        <v>0</v>
      </c>
      <c r="BS59" s="697">
        <v>0</v>
      </c>
      <c r="BT59" s="698">
        <v>0</v>
      </c>
    </row>
    <row r="60" spans="2:73" ht="15.5">
      <c r="B60" s="692"/>
      <c r="C60" s="692">
        <v>333</v>
      </c>
      <c r="D60" s="692" t="s">
        <v>116</v>
      </c>
      <c r="E60" s="692" t="s">
        <v>732</v>
      </c>
      <c r="F60" s="692"/>
      <c r="G60" s="692"/>
      <c r="H60" s="692">
        <v>2016</v>
      </c>
      <c r="I60" s="644" t="s">
        <v>583</v>
      </c>
      <c r="J60" s="644" t="s">
        <v>588</v>
      </c>
      <c r="K60" s="633"/>
      <c r="L60" s="696"/>
      <c r="M60" s="697"/>
      <c r="N60" s="697"/>
      <c r="O60" s="697"/>
      <c r="P60" s="697">
        <v>0</v>
      </c>
      <c r="Q60" s="697">
        <v>98</v>
      </c>
      <c r="R60" s="697">
        <v>98</v>
      </c>
      <c r="S60" s="697">
        <v>98</v>
      </c>
      <c r="T60" s="697">
        <v>98</v>
      </c>
      <c r="U60" s="697">
        <v>98</v>
      </c>
      <c r="V60" s="697">
        <v>97</v>
      </c>
      <c r="W60" s="697">
        <v>97</v>
      </c>
      <c r="X60" s="697">
        <v>97</v>
      </c>
      <c r="Y60" s="697">
        <v>97</v>
      </c>
      <c r="Z60" s="697">
        <v>74</v>
      </c>
      <c r="AA60" s="697">
        <v>72</v>
      </c>
      <c r="AB60" s="697">
        <v>72</v>
      </c>
      <c r="AC60" s="697">
        <v>71</v>
      </c>
      <c r="AD60" s="697">
        <v>71</v>
      </c>
      <c r="AE60" s="697">
        <v>71</v>
      </c>
      <c r="AF60" s="697">
        <v>71</v>
      </c>
      <c r="AG60" s="697">
        <v>71</v>
      </c>
      <c r="AH60" s="697">
        <v>71</v>
      </c>
      <c r="AI60" s="697">
        <v>71</v>
      </c>
      <c r="AJ60" s="697">
        <v>71</v>
      </c>
      <c r="AK60" s="697">
        <v>0</v>
      </c>
      <c r="AL60" s="697">
        <v>0</v>
      </c>
      <c r="AM60" s="697">
        <v>0</v>
      </c>
      <c r="AN60" s="697">
        <v>0</v>
      </c>
      <c r="AO60" s="698">
        <v>0</v>
      </c>
      <c r="AP60" s="633"/>
      <c r="AQ60" s="696"/>
      <c r="AR60" s="697"/>
      <c r="AS60" s="697"/>
      <c r="AT60" s="697"/>
      <c r="AU60" s="697">
        <v>0</v>
      </c>
      <c r="AV60" s="697">
        <v>1258571</v>
      </c>
      <c r="AW60" s="697">
        <v>1258571</v>
      </c>
      <c r="AX60" s="697">
        <v>1258571</v>
      </c>
      <c r="AY60" s="697">
        <v>1258571</v>
      </c>
      <c r="AZ60" s="697">
        <v>1258571</v>
      </c>
      <c r="BA60" s="697">
        <v>1256815</v>
      </c>
      <c r="BB60" s="697">
        <v>1256815</v>
      </c>
      <c r="BC60" s="697">
        <v>1256815</v>
      </c>
      <c r="BD60" s="697">
        <v>1256815</v>
      </c>
      <c r="BE60" s="697">
        <v>1078723</v>
      </c>
      <c r="BF60" s="697">
        <v>1043486</v>
      </c>
      <c r="BG60" s="697">
        <v>1043486</v>
      </c>
      <c r="BH60" s="697">
        <v>1039580</v>
      </c>
      <c r="BI60" s="697">
        <v>1039580</v>
      </c>
      <c r="BJ60" s="697">
        <v>1039580</v>
      </c>
      <c r="BK60" s="697">
        <v>1039580</v>
      </c>
      <c r="BL60" s="697">
        <v>1039580</v>
      </c>
      <c r="BM60" s="697">
        <v>1039580</v>
      </c>
      <c r="BN60" s="697">
        <v>1039580</v>
      </c>
      <c r="BO60" s="697">
        <v>1039580</v>
      </c>
      <c r="BP60" s="697">
        <v>0</v>
      </c>
      <c r="BQ60" s="697">
        <v>0</v>
      </c>
      <c r="BR60" s="697">
        <v>0</v>
      </c>
      <c r="BS60" s="697">
        <v>0</v>
      </c>
      <c r="BT60" s="698">
        <v>0</v>
      </c>
      <c r="BU60" s="163"/>
    </row>
    <row r="61" spans="2:73">
      <c r="B61" s="692"/>
      <c r="C61" s="692">
        <v>334</v>
      </c>
      <c r="D61" s="692" t="s">
        <v>117</v>
      </c>
      <c r="E61" s="692" t="s">
        <v>732</v>
      </c>
      <c r="F61" s="692"/>
      <c r="G61" s="692"/>
      <c r="H61" s="692">
        <v>2016</v>
      </c>
      <c r="I61" s="644" t="s">
        <v>583</v>
      </c>
      <c r="J61" s="644" t="s">
        <v>588</v>
      </c>
      <c r="K61" s="633"/>
      <c r="L61" s="696"/>
      <c r="M61" s="697"/>
      <c r="N61" s="697"/>
      <c r="O61" s="697"/>
      <c r="P61" s="697">
        <v>0</v>
      </c>
      <c r="Q61" s="697">
        <v>21</v>
      </c>
      <c r="R61" s="697">
        <v>21</v>
      </c>
      <c r="S61" s="697">
        <v>21</v>
      </c>
      <c r="T61" s="697">
        <v>21</v>
      </c>
      <c r="U61" s="697">
        <v>21</v>
      </c>
      <c r="V61" s="697">
        <v>21</v>
      </c>
      <c r="W61" s="697">
        <v>21</v>
      </c>
      <c r="X61" s="697">
        <v>21</v>
      </c>
      <c r="Y61" s="697">
        <v>21</v>
      </c>
      <c r="Z61" s="697">
        <v>21</v>
      </c>
      <c r="AA61" s="697">
        <v>5</v>
      </c>
      <c r="AB61" s="697">
        <v>0</v>
      </c>
      <c r="AC61" s="697">
        <v>0</v>
      </c>
      <c r="AD61" s="697">
        <v>0</v>
      </c>
      <c r="AE61" s="697">
        <v>0</v>
      </c>
      <c r="AF61" s="697">
        <v>0</v>
      </c>
      <c r="AG61" s="697">
        <v>0</v>
      </c>
      <c r="AH61" s="697">
        <v>0</v>
      </c>
      <c r="AI61" s="697">
        <v>0</v>
      </c>
      <c r="AJ61" s="697">
        <v>0</v>
      </c>
      <c r="AK61" s="697">
        <v>0</v>
      </c>
      <c r="AL61" s="697">
        <v>0</v>
      </c>
      <c r="AM61" s="697">
        <v>0</v>
      </c>
      <c r="AN61" s="697">
        <v>0</v>
      </c>
      <c r="AO61" s="698">
        <v>0</v>
      </c>
      <c r="AP61" s="633"/>
      <c r="AQ61" s="696"/>
      <c r="AR61" s="697"/>
      <c r="AS61" s="697"/>
      <c r="AT61" s="697"/>
      <c r="AU61" s="697">
        <v>0</v>
      </c>
      <c r="AV61" s="697">
        <v>157712</v>
      </c>
      <c r="AW61" s="697">
        <v>157712</v>
      </c>
      <c r="AX61" s="697">
        <v>157712</v>
      </c>
      <c r="AY61" s="697">
        <v>157712</v>
      </c>
      <c r="AZ61" s="697">
        <v>157712</v>
      </c>
      <c r="BA61" s="697">
        <v>157712</v>
      </c>
      <c r="BB61" s="697">
        <v>157712</v>
      </c>
      <c r="BC61" s="697">
        <v>157712</v>
      </c>
      <c r="BD61" s="697">
        <v>157712</v>
      </c>
      <c r="BE61" s="697">
        <v>157712</v>
      </c>
      <c r="BF61" s="697">
        <v>38937</v>
      </c>
      <c r="BG61" s="697">
        <v>0</v>
      </c>
      <c r="BH61" s="697">
        <v>0</v>
      </c>
      <c r="BI61" s="697">
        <v>0</v>
      </c>
      <c r="BJ61" s="697">
        <v>0</v>
      </c>
      <c r="BK61" s="697">
        <v>0</v>
      </c>
      <c r="BL61" s="697">
        <v>0</v>
      </c>
      <c r="BM61" s="697">
        <v>0</v>
      </c>
      <c r="BN61" s="697">
        <v>0</v>
      </c>
      <c r="BO61" s="697">
        <v>0</v>
      </c>
      <c r="BP61" s="697">
        <v>0</v>
      </c>
      <c r="BQ61" s="697">
        <v>0</v>
      </c>
      <c r="BR61" s="697">
        <v>0</v>
      </c>
      <c r="BS61" s="697">
        <v>0</v>
      </c>
      <c r="BT61" s="698">
        <v>0</v>
      </c>
    </row>
    <row r="62" spans="2:73">
      <c r="B62" s="692"/>
      <c r="C62" s="692">
        <v>335</v>
      </c>
      <c r="D62" s="692" t="s">
        <v>118</v>
      </c>
      <c r="E62" s="692" t="s">
        <v>732</v>
      </c>
      <c r="F62" s="692"/>
      <c r="G62" s="692"/>
      <c r="H62" s="692">
        <v>2016</v>
      </c>
      <c r="I62" s="644" t="s">
        <v>583</v>
      </c>
      <c r="J62" s="644" t="s">
        <v>588</v>
      </c>
      <c r="K62" s="633"/>
      <c r="L62" s="696"/>
      <c r="M62" s="697"/>
      <c r="N62" s="697"/>
      <c r="O62" s="697"/>
      <c r="P62" s="697">
        <v>0</v>
      </c>
      <c r="Q62" s="697">
        <v>2603</v>
      </c>
      <c r="R62" s="697">
        <v>2704</v>
      </c>
      <c r="S62" s="697">
        <v>2714</v>
      </c>
      <c r="T62" s="697">
        <v>2718</v>
      </c>
      <c r="U62" s="697">
        <v>2718</v>
      </c>
      <c r="V62" s="697">
        <v>2685</v>
      </c>
      <c r="W62" s="697">
        <v>2685</v>
      </c>
      <c r="X62" s="697">
        <v>2685</v>
      </c>
      <c r="Y62" s="697">
        <v>2683</v>
      </c>
      <c r="Z62" s="697">
        <v>2683</v>
      </c>
      <c r="AA62" s="697">
        <v>2635</v>
      </c>
      <c r="AB62" s="697">
        <v>2187</v>
      </c>
      <c r="AC62" s="697">
        <v>1240</v>
      </c>
      <c r="AD62" s="697">
        <v>1240</v>
      </c>
      <c r="AE62" s="697">
        <v>144</v>
      </c>
      <c r="AF62" s="697">
        <v>5</v>
      </c>
      <c r="AG62" s="697">
        <v>5</v>
      </c>
      <c r="AH62" s="697">
        <v>5</v>
      </c>
      <c r="AI62" s="697">
        <v>5</v>
      </c>
      <c r="AJ62" s="697">
        <v>5</v>
      </c>
      <c r="AK62" s="697">
        <v>0</v>
      </c>
      <c r="AL62" s="697">
        <v>0</v>
      </c>
      <c r="AM62" s="697">
        <v>0</v>
      </c>
      <c r="AN62" s="697">
        <v>0</v>
      </c>
      <c r="AO62" s="698">
        <v>0</v>
      </c>
      <c r="AP62" s="633"/>
      <c r="AQ62" s="696"/>
      <c r="AR62" s="697"/>
      <c r="AS62" s="697"/>
      <c r="AT62" s="697"/>
      <c r="AU62" s="697">
        <v>0</v>
      </c>
      <c r="AV62" s="697">
        <v>20808711</v>
      </c>
      <c r="AW62" s="697">
        <v>21435600</v>
      </c>
      <c r="AX62" s="697">
        <v>21498687</v>
      </c>
      <c r="AY62" s="697">
        <v>21514633</v>
      </c>
      <c r="AZ62" s="697">
        <v>21514633</v>
      </c>
      <c r="BA62" s="697">
        <v>21278855</v>
      </c>
      <c r="BB62" s="697">
        <v>21278855</v>
      </c>
      <c r="BC62" s="697">
        <v>21278855</v>
      </c>
      <c r="BD62" s="697">
        <v>21126497</v>
      </c>
      <c r="BE62" s="697">
        <v>21126497</v>
      </c>
      <c r="BF62" s="697">
        <v>20741331</v>
      </c>
      <c r="BG62" s="697">
        <v>18012499</v>
      </c>
      <c r="BH62" s="697">
        <v>10476317</v>
      </c>
      <c r="BI62" s="697">
        <v>10476317</v>
      </c>
      <c r="BJ62" s="697">
        <v>1004613</v>
      </c>
      <c r="BK62" s="697">
        <v>2573</v>
      </c>
      <c r="BL62" s="697">
        <v>2573</v>
      </c>
      <c r="BM62" s="697">
        <v>2573</v>
      </c>
      <c r="BN62" s="697">
        <v>2573</v>
      </c>
      <c r="BO62" s="697">
        <v>2573</v>
      </c>
      <c r="BP62" s="697">
        <v>0</v>
      </c>
      <c r="BQ62" s="697">
        <v>0</v>
      </c>
      <c r="BR62" s="697">
        <v>0</v>
      </c>
      <c r="BS62" s="697">
        <v>0</v>
      </c>
      <c r="BT62" s="698">
        <v>0</v>
      </c>
    </row>
    <row r="63" spans="2:73">
      <c r="B63" s="692"/>
      <c r="C63" s="692">
        <v>337</v>
      </c>
      <c r="D63" s="692" t="s">
        <v>120</v>
      </c>
      <c r="E63" s="692" t="s">
        <v>732</v>
      </c>
      <c r="F63" s="692"/>
      <c r="G63" s="692"/>
      <c r="H63" s="692">
        <v>2016</v>
      </c>
      <c r="I63" s="644" t="s">
        <v>583</v>
      </c>
      <c r="J63" s="644" t="s">
        <v>588</v>
      </c>
      <c r="K63" s="633"/>
      <c r="L63" s="696"/>
      <c r="M63" s="697"/>
      <c r="N63" s="697"/>
      <c r="O63" s="697"/>
      <c r="P63" s="697">
        <v>0</v>
      </c>
      <c r="Q63" s="697">
        <v>22</v>
      </c>
      <c r="R63" s="697">
        <v>22</v>
      </c>
      <c r="S63" s="697">
        <v>22</v>
      </c>
      <c r="T63" s="697">
        <v>22</v>
      </c>
      <c r="U63" s="697">
        <v>22</v>
      </c>
      <c r="V63" s="697">
        <v>22</v>
      </c>
      <c r="W63" s="697">
        <v>22</v>
      </c>
      <c r="X63" s="697">
        <v>22</v>
      </c>
      <c r="Y63" s="697">
        <v>22</v>
      </c>
      <c r="Z63" s="697">
        <v>22</v>
      </c>
      <c r="AA63" s="697">
        <v>22</v>
      </c>
      <c r="AB63" s="697">
        <v>22</v>
      </c>
      <c r="AC63" s="697">
        <v>22</v>
      </c>
      <c r="AD63" s="697">
        <v>22</v>
      </c>
      <c r="AE63" s="697">
        <v>22</v>
      </c>
      <c r="AF63" s="697">
        <v>22</v>
      </c>
      <c r="AG63" s="697">
        <v>22</v>
      </c>
      <c r="AH63" s="697">
        <v>22</v>
      </c>
      <c r="AI63" s="697">
        <v>22</v>
      </c>
      <c r="AJ63" s="697">
        <v>22</v>
      </c>
      <c r="AK63" s="697">
        <v>22</v>
      </c>
      <c r="AL63" s="697">
        <v>22</v>
      </c>
      <c r="AM63" s="697">
        <v>22</v>
      </c>
      <c r="AN63" s="697">
        <v>22</v>
      </c>
      <c r="AO63" s="698">
        <v>22</v>
      </c>
      <c r="AP63" s="633"/>
      <c r="AQ63" s="696"/>
      <c r="AR63" s="697"/>
      <c r="AS63" s="697"/>
      <c r="AT63" s="697"/>
      <c r="AU63" s="697">
        <v>0</v>
      </c>
      <c r="AV63" s="697">
        <v>-95739</v>
      </c>
      <c r="AW63" s="697">
        <v>-95739</v>
      </c>
      <c r="AX63" s="697">
        <v>-95739</v>
      </c>
      <c r="AY63" s="697">
        <v>-95739</v>
      </c>
      <c r="AZ63" s="697">
        <v>-95739</v>
      </c>
      <c r="BA63" s="697">
        <v>-95739</v>
      </c>
      <c r="BB63" s="697">
        <v>-95739</v>
      </c>
      <c r="BC63" s="697">
        <v>-95739</v>
      </c>
      <c r="BD63" s="697">
        <v>-95739</v>
      </c>
      <c r="BE63" s="697">
        <v>-95739</v>
      </c>
      <c r="BF63" s="697">
        <v>-95739</v>
      </c>
      <c r="BG63" s="697">
        <v>-95739</v>
      </c>
      <c r="BH63" s="697">
        <v>-95739</v>
      </c>
      <c r="BI63" s="697">
        <v>-95739</v>
      </c>
      <c r="BJ63" s="697">
        <v>-95739</v>
      </c>
      <c r="BK63" s="697">
        <v>-95739</v>
      </c>
      <c r="BL63" s="697">
        <v>-95739</v>
      </c>
      <c r="BM63" s="697">
        <v>-95739</v>
      </c>
      <c r="BN63" s="697">
        <v>-95739</v>
      </c>
      <c r="BO63" s="697">
        <v>-95739</v>
      </c>
      <c r="BP63" s="697">
        <v>-95739</v>
      </c>
      <c r="BQ63" s="697">
        <v>-95739</v>
      </c>
      <c r="BR63" s="697">
        <v>-95739</v>
      </c>
      <c r="BS63" s="697">
        <v>-95739</v>
      </c>
      <c r="BT63" s="698">
        <v>-95739</v>
      </c>
    </row>
    <row r="64" spans="2:73">
      <c r="B64" s="692"/>
      <c r="C64" s="692">
        <v>340</v>
      </c>
      <c r="D64" s="692" t="s">
        <v>122</v>
      </c>
      <c r="E64" s="692" t="s">
        <v>732</v>
      </c>
      <c r="F64" s="692"/>
      <c r="G64" s="692"/>
      <c r="H64" s="692">
        <v>2016</v>
      </c>
      <c r="I64" s="644" t="s">
        <v>583</v>
      </c>
      <c r="J64" s="644" t="s">
        <v>588</v>
      </c>
      <c r="K64" s="633"/>
      <c r="L64" s="696"/>
      <c r="M64" s="697"/>
      <c r="N64" s="697"/>
      <c r="O64" s="697"/>
      <c r="P64" s="697">
        <v>0</v>
      </c>
      <c r="Q64" s="697">
        <v>472</v>
      </c>
      <c r="R64" s="697">
        <v>472</v>
      </c>
      <c r="S64" s="697">
        <v>472</v>
      </c>
      <c r="T64" s="697">
        <v>472</v>
      </c>
      <c r="U64" s="697">
        <v>472</v>
      </c>
      <c r="V64" s="697">
        <v>472</v>
      </c>
      <c r="W64" s="697">
        <v>472</v>
      </c>
      <c r="X64" s="697">
        <v>472</v>
      </c>
      <c r="Y64" s="697">
        <v>472</v>
      </c>
      <c r="Z64" s="697">
        <v>472</v>
      </c>
      <c r="AA64" s="697">
        <v>472</v>
      </c>
      <c r="AB64" s="697">
        <v>472</v>
      </c>
      <c r="AC64" s="697">
        <v>472</v>
      </c>
      <c r="AD64" s="697">
        <v>472</v>
      </c>
      <c r="AE64" s="697">
        <v>472</v>
      </c>
      <c r="AF64" s="697">
        <v>472</v>
      </c>
      <c r="AG64" s="697">
        <v>472</v>
      </c>
      <c r="AH64" s="697">
        <v>472</v>
      </c>
      <c r="AI64" s="697">
        <v>472</v>
      </c>
      <c r="AJ64" s="697">
        <v>472</v>
      </c>
      <c r="AK64" s="697">
        <v>0</v>
      </c>
      <c r="AL64" s="697">
        <v>0</v>
      </c>
      <c r="AM64" s="697">
        <v>0</v>
      </c>
      <c r="AN64" s="697">
        <v>0</v>
      </c>
      <c r="AO64" s="698">
        <v>0</v>
      </c>
      <c r="AP64" s="633"/>
      <c r="AQ64" s="696"/>
      <c r="AR64" s="697"/>
      <c r="AS64" s="697"/>
      <c r="AT64" s="697"/>
      <c r="AU64" s="697">
        <v>0</v>
      </c>
      <c r="AV64" s="697">
        <v>4463526</v>
      </c>
      <c r="AW64" s="697">
        <v>4463526</v>
      </c>
      <c r="AX64" s="697">
        <v>4463526</v>
      </c>
      <c r="AY64" s="697">
        <v>4463526</v>
      </c>
      <c r="AZ64" s="697">
        <v>4463526</v>
      </c>
      <c r="BA64" s="697">
        <v>4463526</v>
      </c>
      <c r="BB64" s="697">
        <v>4463526</v>
      </c>
      <c r="BC64" s="697">
        <v>4463526</v>
      </c>
      <c r="BD64" s="697">
        <v>4463526</v>
      </c>
      <c r="BE64" s="697">
        <v>4463526</v>
      </c>
      <c r="BF64" s="697">
        <v>4463526</v>
      </c>
      <c r="BG64" s="697">
        <v>4463526</v>
      </c>
      <c r="BH64" s="697">
        <v>4463526</v>
      </c>
      <c r="BI64" s="697">
        <v>4463526</v>
      </c>
      <c r="BJ64" s="697">
        <v>4463526</v>
      </c>
      <c r="BK64" s="697">
        <v>4463526</v>
      </c>
      <c r="BL64" s="697">
        <v>4463526</v>
      </c>
      <c r="BM64" s="697">
        <v>4463526</v>
      </c>
      <c r="BN64" s="697">
        <v>4463526</v>
      </c>
      <c r="BO64" s="697">
        <v>4463526</v>
      </c>
      <c r="BP64" s="697">
        <v>0</v>
      </c>
      <c r="BQ64" s="697">
        <v>0</v>
      </c>
      <c r="BR64" s="697">
        <v>0</v>
      </c>
      <c r="BS64" s="697">
        <v>0</v>
      </c>
      <c r="BT64" s="698">
        <v>0</v>
      </c>
    </row>
    <row r="65" spans="2:73">
      <c r="B65" s="692"/>
      <c r="C65" s="692">
        <v>341</v>
      </c>
      <c r="D65" s="692" t="s">
        <v>124</v>
      </c>
      <c r="E65" s="692" t="s">
        <v>732</v>
      </c>
      <c r="F65" s="692"/>
      <c r="G65" s="692"/>
      <c r="H65" s="692">
        <v>2016</v>
      </c>
      <c r="I65" s="644" t="s">
        <v>583</v>
      </c>
      <c r="J65" s="644" t="s">
        <v>588</v>
      </c>
      <c r="K65" s="633"/>
      <c r="L65" s="696"/>
      <c r="M65" s="697"/>
      <c r="N65" s="697"/>
      <c r="O65" s="697"/>
      <c r="P65" s="697">
        <v>0</v>
      </c>
      <c r="Q65" s="697">
        <v>19</v>
      </c>
      <c r="R65" s="697">
        <v>19</v>
      </c>
      <c r="S65" s="697">
        <v>19</v>
      </c>
      <c r="T65" s="697">
        <v>19</v>
      </c>
      <c r="U65" s="697">
        <v>19</v>
      </c>
      <c r="V65" s="697">
        <v>10</v>
      </c>
      <c r="W65" s="697">
        <v>10</v>
      </c>
      <c r="X65" s="697">
        <v>10</v>
      </c>
      <c r="Y65" s="697">
        <v>10</v>
      </c>
      <c r="Z65" s="697">
        <v>10</v>
      </c>
      <c r="AA65" s="697">
        <v>10</v>
      </c>
      <c r="AB65" s="697">
        <v>10</v>
      </c>
      <c r="AC65" s="697">
        <v>10</v>
      </c>
      <c r="AD65" s="697">
        <v>10</v>
      </c>
      <c r="AE65" s="697">
        <v>10</v>
      </c>
      <c r="AF65" s="697">
        <v>10</v>
      </c>
      <c r="AG65" s="697">
        <v>10</v>
      </c>
      <c r="AH65" s="697">
        <v>10</v>
      </c>
      <c r="AI65" s="697">
        <v>0</v>
      </c>
      <c r="AJ65" s="697">
        <v>0</v>
      </c>
      <c r="AK65" s="697">
        <v>0</v>
      </c>
      <c r="AL65" s="697">
        <v>0</v>
      </c>
      <c r="AM65" s="697">
        <v>0</v>
      </c>
      <c r="AN65" s="697">
        <v>0</v>
      </c>
      <c r="AO65" s="698">
        <v>0</v>
      </c>
      <c r="AP65" s="633"/>
      <c r="AQ65" s="696"/>
      <c r="AR65" s="697"/>
      <c r="AS65" s="697"/>
      <c r="AT65" s="697"/>
      <c r="AU65" s="697">
        <v>0</v>
      </c>
      <c r="AV65" s="697">
        <v>339655</v>
      </c>
      <c r="AW65" s="697">
        <v>339655</v>
      </c>
      <c r="AX65" s="697">
        <v>339655</v>
      </c>
      <c r="AY65" s="697">
        <v>338820</v>
      </c>
      <c r="AZ65" s="697">
        <v>338820</v>
      </c>
      <c r="BA65" s="697">
        <v>259545</v>
      </c>
      <c r="BB65" s="697">
        <v>259545</v>
      </c>
      <c r="BC65" s="697">
        <v>259545</v>
      </c>
      <c r="BD65" s="697">
        <v>259545</v>
      </c>
      <c r="BE65" s="697">
        <v>259545</v>
      </c>
      <c r="BF65" s="697">
        <v>259545</v>
      </c>
      <c r="BG65" s="697">
        <v>259545</v>
      </c>
      <c r="BH65" s="697">
        <v>258709</v>
      </c>
      <c r="BI65" s="697">
        <v>258709</v>
      </c>
      <c r="BJ65" s="697">
        <v>258709</v>
      </c>
      <c r="BK65" s="697">
        <v>133250</v>
      </c>
      <c r="BL65" s="697">
        <v>133250</v>
      </c>
      <c r="BM65" s="697">
        <v>133250</v>
      </c>
      <c r="BN65" s="697">
        <v>0</v>
      </c>
      <c r="BO65" s="697">
        <v>0</v>
      </c>
      <c r="BP65" s="697">
        <v>0</v>
      </c>
      <c r="BQ65" s="697">
        <v>0</v>
      </c>
      <c r="BR65" s="697">
        <v>0</v>
      </c>
      <c r="BS65" s="697">
        <v>0</v>
      </c>
      <c r="BT65" s="698">
        <v>0</v>
      </c>
    </row>
    <row r="66" spans="2:73">
      <c r="B66" s="692"/>
      <c r="C66" s="692">
        <v>411</v>
      </c>
      <c r="D66" s="692" t="s">
        <v>113</v>
      </c>
      <c r="E66" s="692" t="s">
        <v>732</v>
      </c>
      <c r="F66" s="692"/>
      <c r="G66" s="692"/>
      <c r="H66" s="692">
        <v>2017</v>
      </c>
      <c r="I66" s="644" t="s">
        <v>583</v>
      </c>
      <c r="J66" s="644" t="s">
        <v>595</v>
      </c>
      <c r="K66" s="633"/>
      <c r="L66" s="696"/>
      <c r="M66" s="697"/>
      <c r="N66" s="697"/>
      <c r="O66" s="697"/>
      <c r="P66" s="697">
        <v>0</v>
      </c>
      <c r="Q66" s="697">
        <v>0</v>
      </c>
      <c r="R66" s="697">
        <v>2259</v>
      </c>
      <c r="S66" s="697">
        <v>1831</v>
      </c>
      <c r="T66" s="697">
        <v>1831</v>
      </c>
      <c r="U66" s="697">
        <v>1831</v>
      </c>
      <c r="V66" s="697">
        <v>1831</v>
      </c>
      <c r="W66" s="697">
        <v>1831</v>
      </c>
      <c r="X66" s="697">
        <v>1831</v>
      </c>
      <c r="Y66" s="697">
        <v>1831</v>
      </c>
      <c r="Z66" s="697">
        <v>1831</v>
      </c>
      <c r="AA66" s="697">
        <v>1827</v>
      </c>
      <c r="AB66" s="697">
        <v>1718</v>
      </c>
      <c r="AC66" s="697">
        <v>1718</v>
      </c>
      <c r="AD66" s="697">
        <v>1718</v>
      </c>
      <c r="AE66" s="697">
        <v>1718</v>
      </c>
      <c r="AF66" s="697">
        <v>1465</v>
      </c>
      <c r="AG66" s="697">
        <v>1465</v>
      </c>
      <c r="AH66" s="697">
        <v>179</v>
      </c>
      <c r="AI66" s="697">
        <v>0</v>
      </c>
      <c r="AJ66" s="697">
        <v>0</v>
      </c>
      <c r="AK66" s="697">
        <v>0</v>
      </c>
      <c r="AL66" s="697">
        <v>0</v>
      </c>
      <c r="AM66" s="697">
        <v>0</v>
      </c>
      <c r="AN66" s="697">
        <v>0</v>
      </c>
      <c r="AO66" s="698">
        <v>0</v>
      </c>
      <c r="AP66" s="633"/>
      <c r="AQ66" s="696"/>
      <c r="AR66" s="697"/>
      <c r="AS66" s="697"/>
      <c r="AT66" s="697"/>
      <c r="AU66" s="697">
        <v>0</v>
      </c>
      <c r="AV66" s="697">
        <v>0</v>
      </c>
      <c r="AW66" s="697">
        <v>32592858</v>
      </c>
      <c r="AX66" s="697">
        <v>26217487</v>
      </c>
      <c r="AY66" s="697">
        <v>26217487</v>
      </c>
      <c r="AZ66" s="697">
        <v>26217487</v>
      </c>
      <c r="BA66" s="697">
        <v>26217487</v>
      </c>
      <c r="BB66" s="697">
        <v>26217487</v>
      </c>
      <c r="BC66" s="697">
        <v>26217487</v>
      </c>
      <c r="BD66" s="697">
        <v>26216943</v>
      </c>
      <c r="BE66" s="697">
        <v>26216943</v>
      </c>
      <c r="BF66" s="697">
        <v>26155788</v>
      </c>
      <c r="BG66" s="697">
        <v>25630166</v>
      </c>
      <c r="BH66" s="697">
        <v>25624433</v>
      </c>
      <c r="BI66" s="697">
        <v>25624433</v>
      </c>
      <c r="BJ66" s="697">
        <v>25621899</v>
      </c>
      <c r="BK66" s="697">
        <v>21845538</v>
      </c>
      <c r="BL66" s="697">
        <v>21845538</v>
      </c>
      <c r="BM66" s="697">
        <v>2668399</v>
      </c>
      <c r="BN66" s="697">
        <v>0</v>
      </c>
      <c r="BO66" s="697">
        <v>0</v>
      </c>
      <c r="BP66" s="697">
        <v>0</v>
      </c>
      <c r="BQ66" s="697">
        <v>0</v>
      </c>
      <c r="BR66" s="697">
        <v>0</v>
      </c>
      <c r="BS66" s="697">
        <v>0</v>
      </c>
      <c r="BT66" s="698">
        <v>0</v>
      </c>
    </row>
    <row r="67" spans="2:73">
      <c r="B67" s="692"/>
      <c r="C67" s="692">
        <v>412</v>
      </c>
      <c r="D67" s="692" t="s">
        <v>727</v>
      </c>
      <c r="E67" s="692" t="s">
        <v>732</v>
      </c>
      <c r="F67" s="692"/>
      <c r="G67" s="692"/>
      <c r="H67" s="692">
        <v>2017</v>
      </c>
      <c r="I67" s="644" t="s">
        <v>583</v>
      </c>
      <c r="J67" s="644" t="s">
        <v>595</v>
      </c>
      <c r="K67" s="633"/>
      <c r="L67" s="696"/>
      <c r="M67" s="697"/>
      <c r="N67" s="697"/>
      <c r="O67" s="697"/>
      <c r="P67" s="697">
        <v>0</v>
      </c>
      <c r="Q67" s="697">
        <v>0</v>
      </c>
      <c r="R67" s="697">
        <v>2006</v>
      </c>
      <c r="S67" s="697">
        <v>1465</v>
      </c>
      <c r="T67" s="697">
        <v>1465</v>
      </c>
      <c r="U67" s="697">
        <v>1465</v>
      </c>
      <c r="V67" s="697">
        <v>1465</v>
      </c>
      <c r="W67" s="697">
        <v>1465</v>
      </c>
      <c r="X67" s="697">
        <v>1465</v>
      </c>
      <c r="Y67" s="697">
        <v>1465</v>
      </c>
      <c r="Z67" s="697">
        <v>1465</v>
      </c>
      <c r="AA67" s="697">
        <v>1465</v>
      </c>
      <c r="AB67" s="697">
        <v>1386</v>
      </c>
      <c r="AC67" s="697">
        <v>1386</v>
      </c>
      <c r="AD67" s="697">
        <v>1386</v>
      </c>
      <c r="AE67" s="697">
        <v>1175</v>
      </c>
      <c r="AF67" s="697">
        <v>1175</v>
      </c>
      <c r="AG67" s="697">
        <v>910</v>
      </c>
      <c r="AH67" s="697">
        <v>721</v>
      </c>
      <c r="AI67" s="697">
        <v>0</v>
      </c>
      <c r="AJ67" s="697">
        <v>0</v>
      </c>
      <c r="AK67" s="697">
        <v>0</v>
      </c>
      <c r="AL67" s="697">
        <v>0</v>
      </c>
      <c r="AM67" s="697">
        <v>0</v>
      </c>
      <c r="AN67" s="697">
        <v>0</v>
      </c>
      <c r="AO67" s="698">
        <v>0</v>
      </c>
      <c r="AP67" s="633"/>
      <c r="AQ67" s="696"/>
      <c r="AR67" s="697"/>
      <c r="AS67" s="697"/>
      <c r="AT67" s="697"/>
      <c r="AU67" s="697">
        <v>0</v>
      </c>
      <c r="AV67" s="697">
        <v>0</v>
      </c>
      <c r="AW67" s="697">
        <v>29248443</v>
      </c>
      <c r="AX67" s="697">
        <v>21181385</v>
      </c>
      <c r="AY67" s="697">
        <v>21181385</v>
      </c>
      <c r="AZ67" s="697">
        <v>21181385</v>
      </c>
      <c r="BA67" s="697">
        <v>21181385</v>
      </c>
      <c r="BB67" s="697">
        <v>21181385</v>
      </c>
      <c r="BC67" s="697">
        <v>21181385</v>
      </c>
      <c r="BD67" s="697">
        <v>21180975</v>
      </c>
      <c r="BE67" s="697">
        <v>21180975</v>
      </c>
      <c r="BF67" s="697">
        <v>21180975</v>
      </c>
      <c r="BG67" s="697">
        <v>20795352</v>
      </c>
      <c r="BH67" s="697">
        <v>20759105</v>
      </c>
      <c r="BI67" s="697">
        <v>20759105</v>
      </c>
      <c r="BJ67" s="697">
        <v>17528265</v>
      </c>
      <c r="BK67" s="697">
        <v>17528265</v>
      </c>
      <c r="BL67" s="697">
        <v>13576435</v>
      </c>
      <c r="BM67" s="697">
        <v>10760306</v>
      </c>
      <c r="BN67" s="697">
        <v>0</v>
      </c>
      <c r="BO67" s="697">
        <v>0</v>
      </c>
      <c r="BP67" s="697">
        <v>0</v>
      </c>
      <c r="BQ67" s="697">
        <v>0</v>
      </c>
      <c r="BR67" s="697">
        <v>0</v>
      </c>
      <c r="BS67" s="697">
        <v>0</v>
      </c>
      <c r="BT67" s="698">
        <v>0</v>
      </c>
    </row>
    <row r="68" spans="2:73">
      <c r="B68" s="692"/>
      <c r="C68" s="692">
        <v>413</v>
      </c>
      <c r="D68" s="692" t="s">
        <v>114</v>
      </c>
      <c r="E68" s="692" t="s">
        <v>732</v>
      </c>
      <c r="F68" s="692"/>
      <c r="G68" s="692"/>
      <c r="H68" s="692">
        <v>2017</v>
      </c>
      <c r="I68" s="644" t="s">
        <v>583</v>
      </c>
      <c r="J68" s="644" t="s">
        <v>595</v>
      </c>
      <c r="K68" s="633"/>
      <c r="L68" s="696"/>
      <c r="M68" s="697"/>
      <c r="N68" s="697"/>
      <c r="O68" s="697"/>
      <c r="P68" s="697">
        <v>0</v>
      </c>
      <c r="Q68" s="697">
        <v>0</v>
      </c>
      <c r="R68" s="697">
        <v>1453</v>
      </c>
      <c r="S68" s="697">
        <v>1453</v>
      </c>
      <c r="T68" s="697">
        <v>1453</v>
      </c>
      <c r="U68" s="697">
        <v>1453</v>
      </c>
      <c r="V68" s="697">
        <v>1453</v>
      </c>
      <c r="W68" s="697">
        <v>1453</v>
      </c>
      <c r="X68" s="697">
        <v>1453</v>
      </c>
      <c r="Y68" s="697">
        <v>1453</v>
      </c>
      <c r="Z68" s="697">
        <v>1453</v>
      </c>
      <c r="AA68" s="697">
        <v>1453</v>
      </c>
      <c r="AB68" s="697">
        <v>1453</v>
      </c>
      <c r="AC68" s="697">
        <v>1453</v>
      </c>
      <c r="AD68" s="697">
        <v>1453</v>
      </c>
      <c r="AE68" s="697">
        <v>1453</v>
      </c>
      <c r="AF68" s="697">
        <v>1453</v>
      </c>
      <c r="AG68" s="697">
        <v>1453</v>
      </c>
      <c r="AH68" s="697">
        <v>1453</v>
      </c>
      <c r="AI68" s="697">
        <v>1453</v>
      </c>
      <c r="AJ68" s="697">
        <v>1360</v>
      </c>
      <c r="AK68" s="697">
        <v>0</v>
      </c>
      <c r="AL68" s="697">
        <v>0</v>
      </c>
      <c r="AM68" s="697">
        <v>0</v>
      </c>
      <c r="AN68" s="697">
        <v>0</v>
      </c>
      <c r="AO68" s="698">
        <v>0</v>
      </c>
      <c r="AP68" s="633"/>
      <c r="AQ68" s="696"/>
      <c r="AR68" s="697"/>
      <c r="AS68" s="697"/>
      <c r="AT68" s="697"/>
      <c r="AU68" s="697">
        <v>0</v>
      </c>
      <c r="AV68" s="697">
        <v>0</v>
      </c>
      <c r="AW68" s="697">
        <v>5227110</v>
      </c>
      <c r="AX68" s="697">
        <v>5227110</v>
      </c>
      <c r="AY68" s="697">
        <v>5227110</v>
      </c>
      <c r="AZ68" s="697">
        <v>5227110</v>
      </c>
      <c r="BA68" s="697">
        <v>5227110</v>
      </c>
      <c r="BB68" s="697">
        <v>5227110</v>
      </c>
      <c r="BC68" s="697">
        <v>5227110</v>
      </c>
      <c r="BD68" s="697">
        <v>5227110</v>
      </c>
      <c r="BE68" s="697">
        <v>5227110</v>
      </c>
      <c r="BF68" s="697">
        <v>5227110</v>
      </c>
      <c r="BG68" s="697">
        <v>5227110</v>
      </c>
      <c r="BH68" s="697">
        <v>5227110</v>
      </c>
      <c r="BI68" s="697">
        <v>5227110</v>
      </c>
      <c r="BJ68" s="697">
        <v>5227110</v>
      </c>
      <c r="BK68" s="697">
        <v>5227110</v>
      </c>
      <c r="BL68" s="697">
        <v>5227110</v>
      </c>
      <c r="BM68" s="697">
        <v>5227110</v>
      </c>
      <c r="BN68" s="697">
        <v>5227110</v>
      </c>
      <c r="BO68" s="697">
        <v>5041332</v>
      </c>
      <c r="BP68" s="697">
        <v>0</v>
      </c>
      <c r="BQ68" s="697">
        <v>0</v>
      </c>
      <c r="BR68" s="697">
        <v>0</v>
      </c>
      <c r="BS68" s="697">
        <v>0</v>
      </c>
      <c r="BT68" s="698">
        <v>0</v>
      </c>
    </row>
    <row r="69" spans="2:73">
      <c r="B69" s="692"/>
      <c r="C69" s="692">
        <v>414</v>
      </c>
      <c r="D69" s="692" t="s">
        <v>115</v>
      </c>
      <c r="E69" s="692" t="s">
        <v>732</v>
      </c>
      <c r="F69" s="692"/>
      <c r="G69" s="692"/>
      <c r="H69" s="692">
        <v>2017</v>
      </c>
      <c r="I69" s="644" t="s">
        <v>583</v>
      </c>
      <c r="J69" s="644" t="s">
        <v>595</v>
      </c>
      <c r="K69" s="633"/>
      <c r="L69" s="696"/>
      <c r="M69" s="697"/>
      <c r="N69" s="697"/>
      <c r="O69" s="697"/>
      <c r="P69" s="697">
        <v>0</v>
      </c>
      <c r="Q69" s="697">
        <v>0</v>
      </c>
      <c r="R69" s="697">
        <v>6</v>
      </c>
      <c r="S69" s="697">
        <v>6</v>
      </c>
      <c r="T69" s="697">
        <v>6</v>
      </c>
      <c r="U69" s="697">
        <v>6</v>
      </c>
      <c r="V69" s="697">
        <v>6</v>
      </c>
      <c r="W69" s="697">
        <v>6</v>
      </c>
      <c r="X69" s="697">
        <v>6</v>
      </c>
      <c r="Y69" s="697">
        <v>6</v>
      </c>
      <c r="Z69" s="697">
        <v>6</v>
      </c>
      <c r="AA69" s="697">
        <v>6</v>
      </c>
      <c r="AB69" s="697">
        <v>6</v>
      </c>
      <c r="AC69" s="697">
        <v>6</v>
      </c>
      <c r="AD69" s="697">
        <v>6</v>
      </c>
      <c r="AE69" s="697">
        <v>6</v>
      </c>
      <c r="AF69" s="697">
        <v>6</v>
      </c>
      <c r="AG69" s="697">
        <v>0</v>
      </c>
      <c r="AH69" s="697">
        <v>0</v>
      </c>
      <c r="AI69" s="697">
        <v>0</v>
      </c>
      <c r="AJ69" s="697">
        <v>0</v>
      </c>
      <c r="AK69" s="697">
        <v>0</v>
      </c>
      <c r="AL69" s="697">
        <v>0</v>
      </c>
      <c r="AM69" s="697">
        <v>0</v>
      </c>
      <c r="AN69" s="697">
        <v>0</v>
      </c>
      <c r="AO69" s="698">
        <v>0</v>
      </c>
      <c r="AP69" s="633"/>
      <c r="AQ69" s="696"/>
      <c r="AR69" s="697"/>
      <c r="AS69" s="697"/>
      <c r="AT69" s="697"/>
      <c r="AU69" s="697">
        <v>0</v>
      </c>
      <c r="AV69" s="697">
        <v>0</v>
      </c>
      <c r="AW69" s="697">
        <v>11429</v>
      </c>
      <c r="AX69" s="697">
        <v>11429</v>
      </c>
      <c r="AY69" s="697">
        <v>11429</v>
      </c>
      <c r="AZ69" s="697">
        <v>11429</v>
      </c>
      <c r="BA69" s="697">
        <v>11429</v>
      </c>
      <c r="BB69" s="697">
        <v>11429</v>
      </c>
      <c r="BC69" s="697">
        <v>11429</v>
      </c>
      <c r="BD69" s="697">
        <v>11429</v>
      </c>
      <c r="BE69" s="697">
        <v>11429</v>
      </c>
      <c r="BF69" s="697">
        <v>11429</v>
      </c>
      <c r="BG69" s="697">
        <v>11429</v>
      </c>
      <c r="BH69" s="697">
        <v>11429</v>
      </c>
      <c r="BI69" s="697">
        <v>11429</v>
      </c>
      <c r="BJ69" s="697">
        <v>11429</v>
      </c>
      <c r="BK69" s="697">
        <v>11429</v>
      </c>
      <c r="BL69" s="697">
        <v>0</v>
      </c>
      <c r="BM69" s="697">
        <v>0</v>
      </c>
      <c r="BN69" s="697">
        <v>0</v>
      </c>
      <c r="BO69" s="697">
        <v>0</v>
      </c>
      <c r="BP69" s="697">
        <v>0</v>
      </c>
      <c r="BQ69" s="697">
        <v>0</v>
      </c>
      <c r="BR69" s="697">
        <v>0</v>
      </c>
      <c r="BS69" s="697">
        <v>0</v>
      </c>
      <c r="BT69" s="698">
        <v>0</v>
      </c>
    </row>
    <row r="70" spans="2:73">
      <c r="B70" s="692"/>
      <c r="C70" s="692">
        <v>415</v>
      </c>
      <c r="D70" s="692" t="s">
        <v>116</v>
      </c>
      <c r="E70" s="692" t="s">
        <v>732</v>
      </c>
      <c r="F70" s="692"/>
      <c r="G70" s="692"/>
      <c r="H70" s="692">
        <v>2017</v>
      </c>
      <c r="I70" s="644" t="s">
        <v>583</v>
      </c>
      <c r="J70" s="644" t="s">
        <v>595</v>
      </c>
      <c r="K70" s="633"/>
      <c r="L70" s="696"/>
      <c r="M70" s="697"/>
      <c r="N70" s="697"/>
      <c r="O70" s="697"/>
      <c r="P70" s="697">
        <v>0</v>
      </c>
      <c r="Q70" s="697">
        <v>0</v>
      </c>
      <c r="R70" s="697">
        <v>64</v>
      </c>
      <c r="S70" s="697">
        <v>64</v>
      </c>
      <c r="T70" s="697">
        <v>64</v>
      </c>
      <c r="U70" s="697">
        <v>64</v>
      </c>
      <c r="V70" s="697">
        <v>64</v>
      </c>
      <c r="W70" s="697">
        <v>64</v>
      </c>
      <c r="X70" s="697">
        <v>64</v>
      </c>
      <c r="Y70" s="697">
        <v>64</v>
      </c>
      <c r="Z70" s="697">
        <v>64</v>
      </c>
      <c r="AA70" s="697">
        <v>64</v>
      </c>
      <c r="AB70" s="697">
        <v>64</v>
      </c>
      <c r="AC70" s="697">
        <v>64</v>
      </c>
      <c r="AD70" s="697">
        <v>63</v>
      </c>
      <c r="AE70" s="697">
        <v>63</v>
      </c>
      <c r="AF70" s="697">
        <v>57</v>
      </c>
      <c r="AG70" s="697">
        <v>57</v>
      </c>
      <c r="AH70" s="697">
        <v>57</v>
      </c>
      <c r="AI70" s="697">
        <v>57</v>
      </c>
      <c r="AJ70" s="697">
        <v>57</v>
      </c>
      <c r="AK70" s="697">
        <v>57</v>
      </c>
      <c r="AL70" s="697">
        <v>0</v>
      </c>
      <c r="AM70" s="697">
        <v>0</v>
      </c>
      <c r="AN70" s="697">
        <v>0</v>
      </c>
      <c r="AO70" s="698">
        <v>0</v>
      </c>
      <c r="AP70" s="633"/>
      <c r="AQ70" s="696"/>
      <c r="AR70" s="697"/>
      <c r="AS70" s="697"/>
      <c r="AT70" s="697"/>
      <c r="AU70" s="697">
        <v>0</v>
      </c>
      <c r="AV70" s="697">
        <v>0</v>
      </c>
      <c r="AW70" s="697">
        <v>903720</v>
      </c>
      <c r="AX70" s="697">
        <v>903720</v>
      </c>
      <c r="AY70" s="697">
        <v>903720</v>
      </c>
      <c r="AZ70" s="697">
        <v>903720</v>
      </c>
      <c r="BA70" s="697">
        <v>903720</v>
      </c>
      <c r="BB70" s="697">
        <v>903720</v>
      </c>
      <c r="BC70" s="697">
        <v>903720</v>
      </c>
      <c r="BD70" s="697">
        <v>903720</v>
      </c>
      <c r="BE70" s="697">
        <v>903720</v>
      </c>
      <c r="BF70" s="697">
        <v>903048</v>
      </c>
      <c r="BG70" s="697">
        <v>901906</v>
      </c>
      <c r="BH70" s="697">
        <v>901906</v>
      </c>
      <c r="BI70" s="697">
        <v>897370</v>
      </c>
      <c r="BJ70" s="697">
        <v>897370</v>
      </c>
      <c r="BK70" s="697">
        <v>855223</v>
      </c>
      <c r="BL70" s="697">
        <v>855223</v>
      </c>
      <c r="BM70" s="697">
        <v>855223</v>
      </c>
      <c r="BN70" s="697">
        <v>855223</v>
      </c>
      <c r="BO70" s="697">
        <v>855223</v>
      </c>
      <c r="BP70" s="697">
        <v>855223</v>
      </c>
      <c r="BQ70" s="697">
        <v>0</v>
      </c>
      <c r="BR70" s="697">
        <v>0</v>
      </c>
      <c r="BS70" s="697">
        <v>0</v>
      </c>
      <c r="BT70" s="698">
        <v>0</v>
      </c>
    </row>
    <row r="71" spans="2:73">
      <c r="B71" s="692"/>
      <c r="C71" s="692">
        <v>416</v>
      </c>
      <c r="D71" s="692" t="s">
        <v>117</v>
      </c>
      <c r="E71" s="692" t="s">
        <v>732</v>
      </c>
      <c r="F71" s="692"/>
      <c r="G71" s="692"/>
      <c r="H71" s="692">
        <v>2017</v>
      </c>
      <c r="I71" s="644" t="s">
        <v>583</v>
      </c>
      <c r="J71" s="644" t="s">
        <v>595</v>
      </c>
      <c r="K71" s="633"/>
      <c r="L71" s="696"/>
      <c r="M71" s="697"/>
      <c r="N71" s="697"/>
      <c r="O71" s="697"/>
      <c r="P71" s="697">
        <v>0</v>
      </c>
      <c r="Q71" s="697">
        <v>0</v>
      </c>
      <c r="R71" s="697">
        <v>107</v>
      </c>
      <c r="S71" s="697">
        <v>107</v>
      </c>
      <c r="T71" s="697">
        <v>107</v>
      </c>
      <c r="U71" s="697">
        <v>107</v>
      </c>
      <c r="V71" s="697">
        <v>107</v>
      </c>
      <c r="W71" s="697">
        <v>107</v>
      </c>
      <c r="X71" s="697">
        <v>107</v>
      </c>
      <c r="Y71" s="697">
        <v>107</v>
      </c>
      <c r="Z71" s="697">
        <v>107</v>
      </c>
      <c r="AA71" s="697">
        <v>93</v>
      </c>
      <c r="AB71" s="697">
        <v>0</v>
      </c>
      <c r="AC71" s="697">
        <v>0</v>
      </c>
      <c r="AD71" s="697">
        <v>0</v>
      </c>
      <c r="AE71" s="697">
        <v>0</v>
      </c>
      <c r="AF71" s="697">
        <v>0</v>
      </c>
      <c r="AG71" s="697">
        <v>0</v>
      </c>
      <c r="AH71" s="697">
        <v>0</v>
      </c>
      <c r="AI71" s="697">
        <v>0</v>
      </c>
      <c r="AJ71" s="697">
        <v>0</v>
      </c>
      <c r="AK71" s="697">
        <v>0</v>
      </c>
      <c r="AL71" s="697">
        <v>0</v>
      </c>
      <c r="AM71" s="697">
        <v>0</v>
      </c>
      <c r="AN71" s="697">
        <v>0</v>
      </c>
      <c r="AO71" s="698">
        <v>0</v>
      </c>
      <c r="AP71" s="633"/>
      <c r="AQ71" s="699"/>
      <c r="AR71" s="700"/>
      <c r="AS71" s="700"/>
      <c r="AT71" s="700"/>
      <c r="AU71" s="700">
        <v>0</v>
      </c>
      <c r="AV71" s="700">
        <v>0</v>
      </c>
      <c r="AW71" s="700">
        <v>2417346</v>
      </c>
      <c r="AX71" s="700">
        <v>2417346</v>
      </c>
      <c r="AY71" s="700">
        <v>2417346</v>
      </c>
      <c r="AZ71" s="700">
        <v>2417346</v>
      </c>
      <c r="BA71" s="700">
        <v>2417346</v>
      </c>
      <c r="BB71" s="700">
        <v>2417346</v>
      </c>
      <c r="BC71" s="700">
        <v>2417346</v>
      </c>
      <c r="BD71" s="700">
        <v>2417346</v>
      </c>
      <c r="BE71" s="700">
        <v>2417346</v>
      </c>
      <c r="BF71" s="700">
        <v>2087814</v>
      </c>
      <c r="BG71" s="700">
        <v>0</v>
      </c>
      <c r="BH71" s="700">
        <v>0</v>
      </c>
      <c r="BI71" s="700">
        <v>0</v>
      </c>
      <c r="BJ71" s="700">
        <v>0</v>
      </c>
      <c r="BK71" s="700">
        <v>0</v>
      </c>
      <c r="BL71" s="700">
        <v>0</v>
      </c>
      <c r="BM71" s="700">
        <v>0</v>
      </c>
      <c r="BN71" s="700">
        <v>0</v>
      </c>
      <c r="BO71" s="700">
        <v>0</v>
      </c>
      <c r="BP71" s="700">
        <v>0</v>
      </c>
      <c r="BQ71" s="700">
        <v>0</v>
      </c>
      <c r="BR71" s="700">
        <v>0</v>
      </c>
      <c r="BS71" s="700">
        <v>0</v>
      </c>
      <c r="BT71" s="701">
        <v>0</v>
      </c>
    </row>
    <row r="72" spans="2:73">
      <c r="B72" s="692"/>
      <c r="C72" s="692">
        <v>417</v>
      </c>
      <c r="D72" s="692" t="s">
        <v>118</v>
      </c>
      <c r="E72" s="692" t="s">
        <v>732</v>
      </c>
      <c r="F72" s="692"/>
      <c r="G72" s="692"/>
      <c r="H72" s="692">
        <v>2017</v>
      </c>
      <c r="I72" s="644" t="s">
        <v>583</v>
      </c>
      <c r="J72" s="644" t="s">
        <v>595</v>
      </c>
      <c r="K72" s="633"/>
      <c r="L72" s="696"/>
      <c r="M72" s="697"/>
      <c r="N72" s="697"/>
      <c r="O72" s="697"/>
      <c r="P72" s="697">
        <v>0</v>
      </c>
      <c r="Q72" s="697">
        <v>0</v>
      </c>
      <c r="R72" s="697">
        <v>7464</v>
      </c>
      <c r="S72" s="697">
        <v>7537</v>
      </c>
      <c r="T72" s="697">
        <v>7537</v>
      </c>
      <c r="U72" s="697">
        <v>7537</v>
      </c>
      <c r="V72" s="697">
        <v>7537</v>
      </c>
      <c r="W72" s="697">
        <v>6526</v>
      </c>
      <c r="X72" s="697">
        <v>6526</v>
      </c>
      <c r="Y72" s="697">
        <v>6526</v>
      </c>
      <c r="Z72" s="697">
        <v>6519</v>
      </c>
      <c r="AA72" s="697">
        <v>6519</v>
      </c>
      <c r="AB72" s="697">
        <v>5932</v>
      </c>
      <c r="AC72" s="697">
        <v>5810</v>
      </c>
      <c r="AD72" s="697">
        <v>2415</v>
      </c>
      <c r="AE72" s="697">
        <v>1853</v>
      </c>
      <c r="AF72" s="697">
        <v>218</v>
      </c>
      <c r="AG72" s="697">
        <v>0</v>
      </c>
      <c r="AH72" s="697">
        <v>0</v>
      </c>
      <c r="AI72" s="697">
        <v>0</v>
      </c>
      <c r="AJ72" s="697">
        <v>0</v>
      </c>
      <c r="AK72" s="697">
        <v>0</v>
      </c>
      <c r="AL72" s="697">
        <v>0</v>
      </c>
      <c r="AM72" s="697">
        <v>0</v>
      </c>
      <c r="AN72" s="697">
        <v>0</v>
      </c>
      <c r="AO72" s="698">
        <v>0</v>
      </c>
      <c r="AP72" s="633"/>
      <c r="AQ72" s="693"/>
      <c r="AR72" s="694"/>
      <c r="AS72" s="694"/>
      <c r="AT72" s="694"/>
      <c r="AU72" s="694">
        <v>0</v>
      </c>
      <c r="AV72" s="694">
        <v>0</v>
      </c>
      <c r="AW72" s="694">
        <v>47629973</v>
      </c>
      <c r="AX72" s="694">
        <v>47931132</v>
      </c>
      <c r="AY72" s="694">
        <v>47931132</v>
      </c>
      <c r="AZ72" s="694">
        <v>47931132</v>
      </c>
      <c r="BA72" s="694">
        <v>47931132</v>
      </c>
      <c r="BB72" s="694">
        <v>43264829</v>
      </c>
      <c r="BC72" s="694">
        <v>43264829</v>
      </c>
      <c r="BD72" s="694">
        <v>43264829</v>
      </c>
      <c r="BE72" s="694">
        <v>42809036</v>
      </c>
      <c r="BF72" s="694">
        <v>42809036</v>
      </c>
      <c r="BG72" s="694">
        <v>40321625</v>
      </c>
      <c r="BH72" s="694">
        <v>39772462</v>
      </c>
      <c r="BI72" s="694">
        <v>12609247</v>
      </c>
      <c r="BJ72" s="694">
        <v>8693900</v>
      </c>
      <c r="BK72" s="694">
        <v>1419932</v>
      </c>
      <c r="BL72" s="694">
        <v>0</v>
      </c>
      <c r="BM72" s="694">
        <v>0</v>
      </c>
      <c r="BN72" s="694">
        <v>0</v>
      </c>
      <c r="BO72" s="694">
        <v>0</v>
      </c>
      <c r="BP72" s="694">
        <v>0</v>
      </c>
      <c r="BQ72" s="694">
        <v>0</v>
      </c>
      <c r="BR72" s="694">
        <v>0</v>
      </c>
      <c r="BS72" s="694">
        <v>0</v>
      </c>
      <c r="BT72" s="695">
        <v>0</v>
      </c>
    </row>
    <row r="73" spans="2:73">
      <c r="B73" s="692"/>
      <c r="C73" s="692">
        <v>418</v>
      </c>
      <c r="D73" s="692" t="s">
        <v>119</v>
      </c>
      <c r="E73" s="692" t="s">
        <v>732</v>
      </c>
      <c r="F73" s="692"/>
      <c r="G73" s="692"/>
      <c r="H73" s="692">
        <v>2017</v>
      </c>
      <c r="I73" s="644" t="s">
        <v>583</v>
      </c>
      <c r="J73" s="644" t="s">
        <v>595</v>
      </c>
      <c r="K73" s="633"/>
      <c r="L73" s="696"/>
      <c r="M73" s="697"/>
      <c r="N73" s="697"/>
      <c r="O73" s="697"/>
      <c r="P73" s="697">
        <v>0</v>
      </c>
      <c r="Q73" s="697">
        <v>0</v>
      </c>
      <c r="R73" s="697">
        <v>85</v>
      </c>
      <c r="S73" s="697">
        <v>85</v>
      </c>
      <c r="T73" s="697">
        <v>85</v>
      </c>
      <c r="U73" s="697">
        <v>82</v>
      </c>
      <c r="V73" s="697">
        <v>75</v>
      </c>
      <c r="W73" s="697">
        <v>69</v>
      </c>
      <c r="X73" s="697">
        <v>62</v>
      </c>
      <c r="Y73" s="697">
        <v>47</v>
      </c>
      <c r="Z73" s="697">
        <v>28</v>
      </c>
      <c r="AA73" s="697">
        <v>18</v>
      </c>
      <c r="AB73" s="697">
        <v>8</v>
      </c>
      <c r="AC73" s="697">
        <v>4</v>
      </c>
      <c r="AD73" s="697">
        <v>2</v>
      </c>
      <c r="AE73" s="697">
        <v>2</v>
      </c>
      <c r="AF73" s="697">
        <v>2</v>
      </c>
      <c r="AG73" s="697">
        <v>2</v>
      </c>
      <c r="AH73" s="697">
        <v>2</v>
      </c>
      <c r="AI73" s="697">
        <v>1</v>
      </c>
      <c r="AJ73" s="697">
        <v>0</v>
      </c>
      <c r="AK73" s="697">
        <v>0</v>
      </c>
      <c r="AL73" s="697">
        <v>0</v>
      </c>
      <c r="AM73" s="697">
        <v>0</v>
      </c>
      <c r="AN73" s="697">
        <v>0</v>
      </c>
      <c r="AO73" s="698">
        <v>0</v>
      </c>
      <c r="AP73" s="633"/>
      <c r="AQ73" s="696"/>
      <c r="AR73" s="697"/>
      <c r="AS73" s="697"/>
      <c r="AT73" s="697"/>
      <c r="AU73" s="697">
        <v>0</v>
      </c>
      <c r="AV73" s="697">
        <v>0</v>
      </c>
      <c r="AW73" s="697">
        <v>442365</v>
      </c>
      <c r="AX73" s="697">
        <v>442365</v>
      </c>
      <c r="AY73" s="697">
        <v>439231</v>
      </c>
      <c r="AZ73" s="697">
        <v>406812</v>
      </c>
      <c r="BA73" s="697">
        <v>347277</v>
      </c>
      <c r="BB73" s="697">
        <v>309657</v>
      </c>
      <c r="BC73" s="697">
        <v>266533</v>
      </c>
      <c r="BD73" s="697">
        <v>193812</v>
      </c>
      <c r="BE73" s="697">
        <v>109896</v>
      </c>
      <c r="BF73" s="697">
        <v>71173</v>
      </c>
      <c r="BG73" s="697">
        <v>35854</v>
      </c>
      <c r="BH73" s="697">
        <v>18115</v>
      </c>
      <c r="BI73" s="697">
        <v>6506</v>
      </c>
      <c r="BJ73" s="697">
        <v>6506</v>
      </c>
      <c r="BK73" s="697">
        <v>6495</v>
      </c>
      <c r="BL73" s="697">
        <v>6467</v>
      </c>
      <c r="BM73" s="697">
        <v>6467</v>
      </c>
      <c r="BN73" s="697">
        <v>5085</v>
      </c>
      <c r="BO73" s="697">
        <v>1537</v>
      </c>
      <c r="BP73" s="697">
        <v>1488</v>
      </c>
      <c r="BQ73" s="697">
        <v>0</v>
      </c>
      <c r="BR73" s="697">
        <v>0</v>
      </c>
      <c r="BS73" s="697">
        <v>0</v>
      </c>
      <c r="BT73" s="698">
        <v>0</v>
      </c>
    </row>
    <row r="74" spans="2:73">
      <c r="B74" s="692"/>
      <c r="C74" s="692">
        <v>419</v>
      </c>
      <c r="D74" s="692" t="s">
        <v>120</v>
      </c>
      <c r="E74" s="692" t="s">
        <v>732</v>
      </c>
      <c r="F74" s="692"/>
      <c r="G74" s="692"/>
      <c r="H74" s="692">
        <v>2017</v>
      </c>
      <c r="I74" s="644" t="s">
        <v>583</v>
      </c>
      <c r="J74" s="644" t="s">
        <v>595</v>
      </c>
      <c r="K74" s="633"/>
      <c r="L74" s="696"/>
      <c r="M74" s="697"/>
      <c r="N74" s="697"/>
      <c r="O74" s="697"/>
      <c r="P74" s="697">
        <v>0</v>
      </c>
      <c r="Q74" s="697">
        <v>0</v>
      </c>
      <c r="R74" s="697">
        <v>81</v>
      </c>
      <c r="S74" s="697">
        <v>81</v>
      </c>
      <c r="T74" s="697">
        <v>81</v>
      </c>
      <c r="U74" s="697">
        <v>81</v>
      </c>
      <c r="V74" s="697">
        <v>81</v>
      </c>
      <c r="W74" s="697">
        <v>81</v>
      </c>
      <c r="X74" s="697">
        <v>81</v>
      </c>
      <c r="Y74" s="697">
        <v>81</v>
      </c>
      <c r="Z74" s="697">
        <v>81</v>
      </c>
      <c r="AA74" s="697">
        <v>81</v>
      </c>
      <c r="AB74" s="697">
        <v>81</v>
      </c>
      <c r="AC74" s="697">
        <v>81</v>
      </c>
      <c r="AD74" s="697">
        <v>81</v>
      </c>
      <c r="AE74" s="697">
        <v>81</v>
      </c>
      <c r="AF74" s="697">
        <v>81</v>
      </c>
      <c r="AG74" s="697">
        <v>81</v>
      </c>
      <c r="AH74" s="697">
        <v>81</v>
      </c>
      <c r="AI74" s="697">
        <v>72</v>
      </c>
      <c r="AJ74" s="697">
        <v>67</v>
      </c>
      <c r="AK74" s="697">
        <v>67</v>
      </c>
      <c r="AL74" s="697">
        <v>67</v>
      </c>
      <c r="AM74" s="697">
        <v>67</v>
      </c>
      <c r="AN74" s="697">
        <v>67</v>
      </c>
      <c r="AO74" s="698">
        <v>67</v>
      </c>
      <c r="AP74" s="633"/>
      <c r="AQ74" s="696"/>
      <c r="AR74" s="697"/>
      <c r="AS74" s="697"/>
      <c r="AT74" s="697"/>
      <c r="AU74" s="697">
        <v>0</v>
      </c>
      <c r="AV74" s="697">
        <v>0</v>
      </c>
      <c r="AW74" s="697">
        <v>249304</v>
      </c>
      <c r="AX74" s="697">
        <v>249304</v>
      </c>
      <c r="AY74" s="697">
        <v>249304</v>
      </c>
      <c r="AZ74" s="697">
        <v>249304</v>
      </c>
      <c r="BA74" s="697">
        <v>249304</v>
      </c>
      <c r="BB74" s="697">
        <v>249304</v>
      </c>
      <c r="BC74" s="697">
        <v>249304</v>
      </c>
      <c r="BD74" s="697">
        <v>249304</v>
      </c>
      <c r="BE74" s="697">
        <v>249304</v>
      </c>
      <c r="BF74" s="697">
        <v>249304</v>
      </c>
      <c r="BG74" s="697">
        <v>249304</v>
      </c>
      <c r="BH74" s="697">
        <v>249304</v>
      </c>
      <c r="BI74" s="697">
        <v>249304</v>
      </c>
      <c r="BJ74" s="697">
        <v>249304</v>
      </c>
      <c r="BK74" s="697">
        <v>249304</v>
      </c>
      <c r="BL74" s="697">
        <v>249304</v>
      </c>
      <c r="BM74" s="697">
        <v>249304</v>
      </c>
      <c r="BN74" s="697">
        <v>224391</v>
      </c>
      <c r="BO74" s="697">
        <v>211587</v>
      </c>
      <c r="BP74" s="697">
        <v>211587</v>
      </c>
      <c r="BQ74" s="697">
        <v>211587</v>
      </c>
      <c r="BR74" s="697">
        <v>211587</v>
      </c>
      <c r="BS74" s="697">
        <v>211587</v>
      </c>
      <c r="BT74" s="698">
        <v>211587</v>
      </c>
    </row>
    <row r="75" spans="2:73">
      <c r="B75" s="692"/>
      <c r="C75" s="692">
        <v>423</v>
      </c>
      <c r="D75" s="692" t="s">
        <v>124</v>
      </c>
      <c r="E75" s="692" t="s">
        <v>732</v>
      </c>
      <c r="F75" s="692"/>
      <c r="G75" s="692"/>
      <c r="H75" s="692">
        <v>2017</v>
      </c>
      <c r="I75" s="644" t="s">
        <v>583</v>
      </c>
      <c r="J75" s="644" t="s">
        <v>595</v>
      </c>
      <c r="K75" s="633"/>
      <c r="L75" s="696"/>
      <c r="M75" s="697"/>
      <c r="N75" s="697"/>
      <c r="O75" s="697"/>
      <c r="P75" s="697">
        <v>0</v>
      </c>
      <c r="Q75" s="697">
        <v>0</v>
      </c>
      <c r="R75" s="697">
        <v>32</v>
      </c>
      <c r="S75" s="697">
        <v>12</v>
      </c>
      <c r="T75" s="697">
        <v>12</v>
      </c>
      <c r="U75" s="697">
        <v>12</v>
      </c>
      <c r="V75" s="697">
        <v>12</v>
      </c>
      <c r="W75" s="697">
        <v>12</v>
      </c>
      <c r="X75" s="697">
        <v>12</v>
      </c>
      <c r="Y75" s="697">
        <v>12</v>
      </c>
      <c r="Z75" s="697">
        <v>12</v>
      </c>
      <c r="AA75" s="697">
        <v>12</v>
      </c>
      <c r="AB75" s="697">
        <v>12</v>
      </c>
      <c r="AC75" s="697">
        <v>0</v>
      </c>
      <c r="AD75" s="697">
        <v>0</v>
      </c>
      <c r="AE75" s="697">
        <v>0</v>
      </c>
      <c r="AF75" s="697">
        <v>0</v>
      </c>
      <c r="AG75" s="697">
        <v>0</v>
      </c>
      <c r="AH75" s="697">
        <v>0</v>
      </c>
      <c r="AI75" s="697">
        <v>0</v>
      </c>
      <c r="AJ75" s="697">
        <v>0</v>
      </c>
      <c r="AK75" s="697">
        <v>0</v>
      </c>
      <c r="AL75" s="697">
        <v>0</v>
      </c>
      <c r="AM75" s="697">
        <v>0</v>
      </c>
      <c r="AN75" s="697">
        <v>0</v>
      </c>
      <c r="AO75" s="698">
        <v>0</v>
      </c>
      <c r="AP75" s="633"/>
      <c r="AQ75" s="696"/>
      <c r="AR75" s="697"/>
      <c r="AS75" s="697"/>
      <c r="AT75" s="697"/>
      <c r="AU75" s="697">
        <v>0</v>
      </c>
      <c r="AV75" s="697">
        <v>0</v>
      </c>
      <c r="AW75" s="697">
        <v>538339</v>
      </c>
      <c r="AX75" s="697">
        <v>75069</v>
      </c>
      <c r="AY75" s="697">
        <v>75069</v>
      </c>
      <c r="AZ75" s="697">
        <v>61363</v>
      </c>
      <c r="BA75" s="697">
        <v>61363</v>
      </c>
      <c r="BB75" s="697">
        <v>61363</v>
      </c>
      <c r="BC75" s="697">
        <v>61363</v>
      </c>
      <c r="BD75" s="697">
        <v>61363</v>
      </c>
      <c r="BE75" s="697">
        <v>61363</v>
      </c>
      <c r="BF75" s="697">
        <v>61363</v>
      </c>
      <c r="BG75" s="697">
        <v>60710</v>
      </c>
      <c r="BH75" s="697">
        <v>653</v>
      </c>
      <c r="BI75" s="697">
        <v>0</v>
      </c>
      <c r="BJ75" s="697">
        <v>0</v>
      </c>
      <c r="BK75" s="697">
        <v>0</v>
      </c>
      <c r="BL75" s="697">
        <v>0</v>
      </c>
      <c r="BM75" s="697">
        <v>0</v>
      </c>
      <c r="BN75" s="697">
        <v>0</v>
      </c>
      <c r="BO75" s="697">
        <v>0</v>
      </c>
      <c r="BP75" s="697">
        <v>0</v>
      </c>
      <c r="BQ75" s="697">
        <v>0</v>
      </c>
      <c r="BR75" s="697">
        <v>0</v>
      </c>
      <c r="BS75" s="697">
        <v>0</v>
      </c>
      <c r="BT75" s="698">
        <v>0</v>
      </c>
    </row>
    <row r="76" spans="2:73">
      <c r="B76" s="692"/>
      <c r="C76" s="692">
        <v>435</v>
      </c>
      <c r="D76" s="692" t="s">
        <v>728</v>
      </c>
      <c r="E76" s="692" t="s">
        <v>732</v>
      </c>
      <c r="F76" s="692"/>
      <c r="G76" s="692"/>
      <c r="H76" s="692">
        <v>2017</v>
      </c>
      <c r="I76" s="644" t="s">
        <v>583</v>
      </c>
      <c r="J76" s="644" t="s">
        <v>595</v>
      </c>
      <c r="K76" s="633"/>
      <c r="L76" s="696"/>
      <c r="M76" s="697"/>
      <c r="N76" s="697"/>
      <c r="O76" s="697"/>
      <c r="P76" s="697">
        <v>0</v>
      </c>
      <c r="Q76" s="697">
        <v>0</v>
      </c>
      <c r="R76" s="697">
        <v>338</v>
      </c>
      <c r="S76" s="697">
        <v>338</v>
      </c>
      <c r="T76" s="697">
        <v>338</v>
      </c>
      <c r="U76" s="697">
        <v>338</v>
      </c>
      <c r="V76" s="697">
        <v>338</v>
      </c>
      <c r="W76" s="697">
        <v>338</v>
      </c>
      <c r="X76" s="697">
        <v>338</v>
      </c>
      <c r="Y76" s="697">
        <v>338</v>
      </c>
      <c r="Z76" s="697">
        <v>338</v>
      </c>
      <c r="AA76" s="697">
        <v>338</v>
      </c>
      <c r="AB76" s="697">
        <v>0</v>
      </c>
      <c r="AC76" s="697">
        <v>0</v>
      </c>
      <c r="AD76" s="697">
        <v>0</v>
      </c>
      <c r="AE76" s="697">
        <v>0</v>
      </c>
      <c r="AF76" s="697">
        <v>0</v>
      </c>
      <c r="AG76" s="697">
        <v>0</v>
      </c>
      <c r="AH76" s="697">
        <v>0</v>
      </c>
      <c r="AI76" s="697">
        <v>0</v>
      </c>
      <c r="AJ76" s="697">
        <v>0</v>
      </c>
      <c r="AK76" s="697">
        <v>0</v>
      </c>
      <c r="AL76" s="697">
        <v>0</v>
      </c>
      <c r="AM76" s="697">
        <v>0</v>
      </c>
      <c r="AN76" s="697">
        <v>0</v>
      </c>
      <c r="AO76" s="698">
        <v>0</v>
      </c>
      <c r="AP76" s="633"/>
      <c r="AQ76" s="696"/>
      <c r="AR76" s="697"/>
      <c r="AS76" s="697"/>
      <c r="AT76" s="697"/>
      <c r="AU76" s="697">
        <v>0</v>
      </c>
      <c r="AV76" s="697">
        <v>0</v>
      </c>
      <c r="AW76" s="697">
        <v>1765151</v>
      </c>
      <c r="AX76" s="697">
        <v>1765151</v>
      </c>
      <c r="AY76" s="697">
        <v>1765151</v>
      </c>
      <c r="AZ76" s="697">
        <v>1765151</v>
      </c>
      <c r="BA76" s="697">
        <v>1765151</v>
      </c>
      <c r="BB76" s="697">
        <v>1765151</v>
      </c>
      <c r="BC76" s="697">
        <v>1765151</v>
      </c>
      <c r="BD76" s="697">
        <v>1765151</v>
      </c>
      <c r="BE76" s="697">
        <v>1765151</v>
      </c>
      <c r="BF76" s="697">
        <v>1765151</v>
      </c>
      <c r="BG76" s="697">
        <v>0</v>
      </c>
      <c r="BH76" s="697">
        <v>0</v>
      </c>
      <c r="BI76" s="697">
        <v>0</v>
      </c>
      <c r="BJ76" s="697">
        <v>0</v>
      </c>
      <c r="BK76" s="697">
        <v>0</v>
      </c>
      <c r="BL76" s="697">
        <v>0</v>
      </c>
      <c r="BM76" s="697">
        <v>0</v>
      </c>
      <c r="BN76" s="697">
        <v>0</v>
      </c>
      <c r="BO76" s="697">
        <v>0</v>
      </c>
      <c r="BP76" s="697">
        <v>0</v>
      </c>
      <c r="BQ76" s="697">
        <v>0</v>
      </c>
      <c r="BR76" s="697">
        <v>0</v>
      </c>
      <c r="BS76" s="697">
        <v>0</v>
      </c>
      <c r="BT76" s="698">
        <v>0</v>
      </c>
    </row>
    <row r="77" spans="2:73">
      <c r="B77" s="692"/>
      <c r="C77" s="692">
        <v>438</v>
      </c>
      <c r="D77" s="692" t="s">
        <v>127</v>
      </c>
      <c r="E77" s="692" t="s">
        <v>732</v>
      </c>
      <c r="F77" s="692"/>
      <c r="G77" s="692"/>
      <c r="H77" s="692">
        <v>2017</v>
      </c>
      <c r="I77" s="644" t="s">
        <v>583</v>
      </c>
      <c r="J77" s="644" t="s">
        <v>595</v>
      </c>
      <c r="K77" s="633"/>
      <c r="L77" s="696"/>
      <c r="M77" s="697"/>
      <c r="N77" s="697"/>
      <c r="O77" s="697"/>
      <c r="P77" s="697">
        <v>0</v>
      </c>
      <c r="Q77" s="697">
        <v>0</v>
      </c>
      <c r="R77" s="697">
        <v>840</v>
      </c>
      <c r="S77" s="697">
        <v>840</v>
      </c>
      <c r="T77" s="697">
        <v>840</v>
      </c>
      <c r="U77" s="697">
        <v>840</v>
      </c>
      <c r="V77" s="697">
        <v>0</v>
      </c>
      <c r="W77" s="697">
        <v>0</v>
      </c>
      <c r="X77" s="697">
        <v>0</v>
      </c>
      <c r="Y77" s="697">
        <v>0</v>
      </c>
      <c r="Z77" s="697">
        <v>0</v>
      </c>
      <c r="AA77" s="697">
        <v>0</v>
      </c>
      <c r="AB77" s="697">
        <v>0</v>
      </c>
      <c r="AC77" s="697">
        <v>0</v>
      </c>
      <c r="AD77" s="697">
        <v>0</v>
      </c>
      <c r="AE77" s="697">
        <v>0</v>
      </c>
      <c r="AF77" s="697">
        <v>0</v>
      </c>
      <c r="AG77" s="697">
        <v>0</v>
      </c>
      <c r="AH77" s="697">
        <v>0</v>
      </c>
      <c r="AI77" s="697">
        <v>0</v>
      </c>
      <c r="AJ77" s="697">
        <v>0</v>
      </c>
      <c r="AK77" s="697">
        <v>0</v>
      </c>
      <c r="AL77" s="697">
        <v>0</v>
      </c>
      <c r="AM77" s="697">
        <v>0</v>
      </c>
      <c r="AN77" s="697">
        <v>0</v>
      </c>
      <c r="AO77" s="698">
        <v>0</v>
      </c>
      <c r="AP77" s="633"/>
      <c r="AQ77" s="696"/>
      <c r="AR77" s="697"/>
      <c r="AS77" s="697"/>
      <c r="AT77" s="697"/>
      <c r="AU77" s="697">
        <v>0</v>
      </c>
      <c r="AV77" s="697">
        <v>0</v>
      </c>
      <c r="AW77" s="697">
        <v>1240558</v>
      </c>
      <c r="AX77" s="697">
        <v>1240558</v>
      </c>
      <c r="AY77" s="697">
        <v>1240558</v>
      </c>
      <c r="AZ77" s="697">
        <v>1240558</v>
      </c>
      <c r="BA77" s="697">
        <v>0</v>
      </c>
      <c r="BB77" s="697">
        <v>0</v>
      </c>
      <c r="BC77" s="697">
        <v>0</v>
      </c>
      <c r="BD77" s="697">
        <v>0</v>
      </c>
      <c r="BE77" s="697">
        <v>0</v>
      </c>
      <c r="BF77" s="697">
        <v>0</v>
      </c>
      <c r="BG77" s="697">
        <v>0</v>
      </c>
      <c r="BH77" s="697">
        <v>0</v>
      </c>
      <c r="BI77" s="697">
        <v>0</v>
      </c>
      <c r="BJ77" s="697">
        <v>0</v>
      </c>
      <c r="BK77" s="697">
        <v>0</v>
      </c>
      <c r="BL77" s="697">
        <v>0</v>
      </c>
      <c r="BM77" s="697">
        <v>0</v>
      </c>
      <c r="BN77" s="697">
        <v>0</v>
      </c>
      <c r="BO77" s="697">
        <v>0</v>
      </c>
      <c r="BP77" s="697">
        <v>0</v>
      </c>
      <c r="BQ77" s="697">
        <v>0</v>
      </c>
      <c r="BR77" s="697">
        <v>0</v>
      </c>
      <c r="BS77" s="697">
        <v>0</v>
      </c>
      <c r="BT77" s="698">
        <v>0</v>
      </c>
    </row>
    <row r="78" spans="2:73">
      <c r="B78" s="692"/>
      <c r="C78" s="692">
        <v>462</v>
      </c>
      <c r="D78" s="692" t="s">
        <v>729</v>
      </c>
      <c r="E78" s="692" t="s">
        <v>732</v>
      </c>
      <c r="F78" s="692"/>
      <c r="G78" s="692"/>
      <c r="H78" s="692">
        <v>2017</v>
      </c>
      <c r="I78" s="644" t="s">
        <v>583</v>
      </c>
      <c r="J78" s="644" t="s">
        <v>595</v>
      </c>
      <c r="K78" s="633"/>
      <c r="L78" s="696"/>
      <c r="M78" s="697"/>
      <c r="N78" s="697"/>
      <c r="O78" s="697"/>
      <c r="P78" s="697">
        <v>0</v>
      </c>
      <c r="Q78" s="697">
        <v>0</v>
      </c>
      <c r="R78" s="697">
        <v>0</v>
      </c>
      <c r="S78" s="697">
        <v>0</v>
      </c>
      <c r="T78" s="697">
        <v>0</v>
      </c>
      <c r="U78" s="697">
        <v>0</v>
      </c>
      <c r="V78" s="697">
        <v>0</v>
      </c>
      <c r="W78" s="697">
        <v>0</v>
      </c>
      <c r="X78" s="697">
        <v>0</v>
      </c>
      <c r="Y78" s="697">
        <v>0</v>
      </c>
      <c r="Z78" s="697">
        <v>0</v>
      </c>
      <c r="AA78" s="697">
        <v>0</v>
      </c>
      <c r="AB78" s="697">
        <v>0</v>
      </c>
      <c r="AC78" s="697">
        <v>0</v>
      </c>
      <c r="AD78" s="697">
        <v>0</v>
      </c>
      <c r="AE78" s="697">
        <v>0</v>
      </c>
      <c r="AF78" s="697">
        <v>0</v>
      </c>
      <c r="AG78" s="697">
        <v>0</v>
      </c>
      <c r="AH78" s="697">
        <v>0</v>
      </c>
      <c r="AI78" s="697">
        <v>0</v>
      </c>
      <c r="AJ78" s="697">
        <v>0</v>
      </c>
      <c r="AK78" s="697">
        <v>0</v>
      </c>
      <c r="AL78" s="697">
        <v>0</v>
      </c>
      <c r="AM78" s="697">
        <v>0</v>
      </c>
      <c r="AN78" s="697">
        <v>0</v>
      </c>
      <c r="AO78" s="698">
        <v>0</v>
      </c>
      <c r="AP78" s="633"/>
      <c r="AQ78" s="696"/>
      <c r="AR78" s="697"/>
      <c r="AS78" s="697"/>
      <c r="AT78" s="697"/>
      <c r="AU78" s="697">
        <v>0</v>
      </c>
      <c r="AV78" s="697">
        <v>0</v>
      </c>
      <c r="AW78" s="697">
        <v>720695</v>
      </c>
      <c r="AX78" s="697">
        <v>720695</v>
      </c>
      <c r="AY78" s="697">
        <v>720695</v>
      </c>
      <c r="AZ78" s="697">
        <v>720695</v>
      </c>
      <c r="BA78" s="697">
        <v>720695</v>
      </c>
      <c r="BB78" s="697">
        <v>297101</v>
      </c>
      <c r="BC78" s="697">
        <v>297101</v>
      </c>
      <c r="BD78" s="697">
        <v>297101</v>
      </c>
      <c r="BE78" s="697">
        <v>297101</v>
      </c>
      <c r="BF78" s="697">
        <v>0</v>
      </c>
      <c r="BG78" s="697">
        <v>0</v>
      </c>
      <c r="BH78" s="697">
        <v>0</v>
      </c>
      <c r="BI78" s="697">
        <v>0</v>
      </c>
      <c r="BJ78" s="697">
        <v>0</v>
      </c>
      <c r="BK78" s="697">
        <v>0</v>
      </c>
      <c r="BL78" s="697">
        <v>0</v>
      </c>
      <c r="BM78" s="697">
        <v>0</v>
      </c>
      <c r="BN78" s="697">
        <v>0</v>
      </c>
      <c r="BO78" s="697">
        <v>0</v>
      </c>
      <c r="BP78" s="697">
        <v>0</v>
      </c>
      <c r="BQ78" s="697">
        <v>0</v>
      </c>
      <c r="BR78" s="697">
        <v>0</v>
      </c>
      <c r="BS78" s="697">
        <v>0</v>
      </c>
      <c r="BT78" s="698">
        <v>0</v>
      </c>
    </row>
    <row r="79" spans="2:73" ht="15.5">
      <c r="B79" s="692"/>
      <c r="C79" s="692">
        <v>463</v>
      </c>
      <c r="D79" s="692" t="s">
        <v>730</v>
      </c>
      <c r="E79" s="692" t="s">
        <v>732</v>
      </c>
      <c r="F79" s="692"/>
      <c r="G79" s="692"/>
      <c r="H79" s="692">
        <v>2017</v>
      </c>
      <c r="I79" s="644" t="s">
        <v>583</v>
      </c>
      <c r="J79" s="644" t="s">
        <v>595</v>
      </c>
      <c r="K79" s="633"/>
      <c r="L79" s="696"/>
      <c r="M79" s="697"/>
      <c r="N79" s="697"/>
      <c r="O79" s="697"/>
      <c r="P79" s="697">
        <v>0</v>
      </c>
      <c r="Q79" s="697">
        <v>0</v>
      </c>
      <c r="R79" s="697">
        <v>4</v>
      </c>
      <c r="S79" s="697">
        <v>4</v>
      </c>
      <c r="T79" s="697">
        <v>4</v>
      </c>
      <c r="U79" s="697">
        <v>4</v>
      </c>
      <c r="V79" s="697">
        <v>4</v>
      </c>
      <c r="W79" s="697">
        <v>4</v>
      </c>
      <c r="X79" s="697">
        <v>4</v>
      </c>
      <c r="Y79" s="697">
        <v>4</v>
      </c>
      <c r="Z79" s="697">
        <v>4</v>
      </c>
      <c r="AA79" s="697">
        <v>4</v>
      </c>
      <c r="AB79" s="697">
        <v>4</v>
      </c>
      <c r="AC79" s="697">
        <v>4</v>
      </c>
      <c r="AD79" s="697">
        <v>4</v>
      </c>
      <c r="AE79" s="697">
        <v>4</v>
      </c>
      <c r="AF79" s="697">
        <v>4</v>
      </c>
      <c r="AG79" s="697">
        <v>4</v>
      </c>
      <c r="AH79" s="697">
        <v>4</v>
      </c>
      <c r="AI79" s="697">
        <v>4</v>
      </c>
      <c r="AJ79" s="697">
        <v>3</v>
      </c>
      <c r="AK79" s="697">
        <v>2</v>
      </c>
      <c r="AL79" s="697">
        <v>0</v>
      </c>
      <c r="AM79" s="697">
        <v>0</v>
      </c>
      <c r="AN79" s="697">
        <v>0</v>
      </c>
      <c r="AO79" s="698">
        <v>0</v>
      </c>
      <c r="AP79" s="633"/>
      <c r="AQ79" s="696"/>
      <c r="AR79" s="697"/>
      <c r="AS79" s="697"/>
      <c r="AT79" s="697"/>
      <c r="AU79" s="697">
        <v>0</v>
      </c>
      <c r="AV79" s="697">
        <v>0</v>
      </c>
      <c r="AW79" s="697">
        <v>37610</v>
      </c>
      <c r="AX79" s="697">
        <v>37610</v>
      </c>
      <c r="AY79" s="697">
        <v>37610</v>
      </c>
      <c r="AZ79" s="697">
        <v>37610</v>
      </c>
      <c r="BA79" s="697">
        <v>37194</v>
      </c>
      <c r="BB79" s="697">
        <v>36863</v>
      </c>
      <c r="BC79" s="697">
        <v>36863</v>
      </c>
      <c r="BD79" s="697">
        <v>36863</v>
      </c>
      <c r="BE79" s="697">
        <v>36863</v>
      </c>
      <c r="BF79" s="697">
        <v>36863</v>
      </c>
      <c r="BG79" s="697">
        <v>36863</v>
      </c>
      <c r="BH79" s="697">
        <v>36863</v>
      </c>
      <c r="BI79" s="697">
        <v>36863</v>
      </c>
      <c r="BJ79" s="697">
        <v>36863</v>
      </c>
      <c r="BK79" s="697">
        <v>36863</v>
      </c>
      <c r="BL79" s="697">
        <v>36696</v>
      </c>
      <c r="BM79" s="697">
        <v>36696</v>
      </c>
      <c r="BN79" s="697">
        <v>36655</v>
      </c>
      <c r="BO79" s="697">
        <v>36114</v>
      </c>
      <c r="BP79" s="697">
        <v>2654</v>
      </c>
      <c r="BQ79" s="697">
        <v>44</v>
      </c>
      <c r="BR79" s="697">
        <v>44</v>
      </c>
      <c r="BS79" s="697">
        <v>0</v>
      </c>
      <c r="BT79" s="698">
        <v>0</v>
      </c>
      <c r="BU79" s="163"/>
    </row>
    <row r="80" spans="2:73" ht="15.5">
      <c r="B80" s="692"/>
      <c r="C80" s="692">
        <v>469</v>
      </c>
      <c r="D80" s="692" t="s">
        <v>731</v>
      </c>
      <c r="E80" s="692" t="s">
        <v>732</v>
      </c>
      <c r="F80" s="692"/>
      <c r="G80" s="692"/>
      <c r="H80" s="692">
        <v>2017</v>
      </c>
      <c r="I80" s="644" t="s">
        <v>583</v>
      </c>
      <c r="J80" s="644" t="s">
        <v>595</v>
      </c>
      <c r="K80" s="633"/>
      <c r="L80" s="696"/>
      <c r="M80" s="697"/>
      <c r="N80" s="697"/>
      <c r="O80" s="697"/>
      <c r="P80" s="697">
        <v>0</v>
      </c>
      <c r="Q80" s="697">
        <v>0</v>
      </c>
      <c r="R80" s="697">
        <v>0</v>
      </c>
      <c r="S80" s="697">
        <v>0</v>
      </c>
      <c r="T80" s="697">
        <v>0</v>
      </c>
      <c r="U80" s="697">
        <v>0</v>
      </c>
      <c r="V80" s="697">
        <v>0</v>
      </c>
      <c r="W80" s="697">
        <v>0</v>
      </c>
      <c r="X80" s="697">
        <v>0</v>
      </c>
      <c r="Y80" s="697">
        <v>0</v>
      </c>
      <c r="Z80" s="697">
        <v>0</v>
      </c>
      <c r="AA80" s="697">
        <v>0</v>
      </c>
      <c r="AB80" s="697">
        <v>0</v>
      </c>
      <c r="AC80" s="697">
        <v>0</v>
      </c>
      <c r="AD80" s="697">
        <v>0</v>
      </c>
      <c r="AE80" s="697">
        <v>0</v>
      </c>
      <c r="AF80" s="697">
        <v>0</v>
      </c>
      <c r="AG80" s="697">
        <v>0</v>
      </c>
      <c r="AH80" s="697">
        <v>0</v>
      </c>
      <c r="AI80" s="697">
        <v>0</v>
      </c>
      <c r="AJ80" s="697">
        <v>0</v>
      </c>
      <c r="AK80" s="697">
        <v>0</v>
      </c>
      <c r="AL80" s="697">
        <v>0</v>
      </c>
      <c r="AM80" s="697">
        <v>0</v>
      </c>
      <c r="AN80" s="697">
        <v>0</v>
      </c>
      <c r="AO80" s="698">
        <v>0</v>
      </c>
      <c r="AP80" s="633"/>
      <c r="AQ80" s="696"/>
      <c r="AR80" s="697"/>
      <c r="AS80" s="697"/>
      <c r="AT80" s="697"/>
      <c r="AU80" s="697">
        <v>0</v>
      </c>
      <c r="AV80" s="697">
        <v>0</v>
      </c>
      <c r="AW80" s="697">
        <v>1274792</v>
      </c>
      <c r="AX80" s="697">
        <v>0</v>
      </c>
      <c r="AY80" s="697">
        <v>0</v>
      </c>
      <c r="AZ80" s="697">
        <v>0</v>
      </c>
      <c r="BA80" s="697">
        <v>0</v>
      </c>
      <c r="BB80" s="697">
        <v>0</v>
      </c>
      <c r="BC80" s="697">
        <v>0</v>
      </c>
      <c r="BD80" s="697">
        <v>0</v>
      </c>
      <c r="BE80" s="697">
        <v>0</v>
      </c>
      <c r="BF80" s="697">
        <v>0</v>
      </c>
      <c r="BG80" s="697">
        <v>0</v>
      </c>
      <c r="BH80" s="697">
        <v>0</v>
      </c>
      <c r="BI80" s="697">
        <v>0</v>
      </c>
      <c r="BJ80" s="697">
        <v>0</v>
      </c>
      <c r="BK80" s="697">
        <v>0</v>
      </c>
      <c r="BL80" s="697">
        <v>0</v>
      </c>
      <c r="BM80" s="697">
        <v>0</v>
      </c>
      <c r="BN80" s="697">
        <v>0</v>
      </c>
      <c r="BO80" s="697">
        <v>0</v>
      </c>
      <c r="BP80" s="697">
        <v>0</v>
      </c>
      <c r="BQ80" s="697">
        <v>0</v>
      </c>
      <c r="BR80" s="697">
        <v>0</v>
      </c>
      <c r="BS80" s="697">
        <v>0</v>
      </c>
      <c r="BT80" s="698">
        <v>0</v>
      </c>
      <c r="BU80" s="163"/>
    </row>
    <row r="81" spans="2:73">
      <c r="B81" s="692"/>
      <c r="C81" s="692">
        <v>417</v>
      </c>
      <c r="D81" s="692" t="s">
        <v>118</v>
      </c>
      <c r="E81" s="692" t="s">
        <v>732</v>
      </c>
      <c r="F81" s="692"/>
      <c r="G81" s="692"/>
      <c r="H81" s="692">
        <v>2015</v>
      </c>
      <c r="I81" s="644" t="s">
        <v>584</v>
      </c>
      <c r="J81" s="644" t="s">
        <v>588</v>
      </c>
      <c r="K81" s="633"/>
      <c r="L81" s="696"/>
      <c r="M81" s="697"/>
      <c r="N81" s="697"/>
      <c r="O81" s="697"/>
      <c r="P81" s="697">
        <v>22.444587018438014</v>
      </c>
      <c r="Q81" s="697">
        <f>0.967007963594994*P81</f>
        <v>21.704094386430381</v>
      </c>
      <c r="R81" s="697">
        <f>Q81</f>
        <v>21.704094386430381</v>
      </c>
      <c r="S81" s="697">
        <f>R81</f>
        <v>21.704094386430381</v>
      </c>
      <c r="T81" s="697">
        <f>S81</f>
        <v>21.704094386430381</v>
      </c>
      <c r="U81" s="697"/>
      <c r="V81" s="697"/>
      <c r="W81" s="697"/>
      <c r="X81" s="697"/>
      <c r="Y81" s="697"/>
      <c r="Z81" s="697"/>
      <c r="AA81" s="697"/>
      <c r="AB81" s="697"/>
      <c r="AC81" s="697"/>
      <c r="AD81" s="697"/>
      <c r="AE81" s="697"/>
      <c r="AF81" s="697"/>
      <c r="AG81" s="697"/>
      <c r="AH81" s="697"/>
      <c r="AI81" s="697"/>
      <c r="AJ81" s="697"/>
      <c r="AK81" s="697"/>
      <c r="AL81" s="697"/>
      <c r="AM81" s="697"/>
      <c r="AN81" s="697"/>
      <c r="AO81" s="698"/>
      <c r="AP81" s="633"/>
      <c r="AQ81" s="696"/>
      <c r="AR81" s="697"/>
      <c r="AS81" s="697"/>
      <c r="AT81" s="697"/>
      <c r="AU81" s="697">
        <v>122651.416292851</v>
      </c>
      <c r="AV81" s="697">
        <f>0.984659780908955*AU81</f>
        <v>120769.9166950917</v>
      </c>
      <c r="AW81" s="697">
        <f>AV81</f>
        <v>120769.9166950917</v>
      </c>
      <c r="AX81" s="697">
        <f>AW81</f>
        <v>120769.9166950917</v>
      </c>
      <c r="AY81" s="697">
        <f>AX81</f>
        <v>120769.9166950917</v>
      </c>
      <c r="AZ81" s="697"/>
      <c r="BA81" s="697"/>
      <c r="BB81" s="697"/>
      <c r="BC81" s="697"/>
      <c r="BD81" s="697"/>
      <c r="BE81" s="697"/>
      <c r="BF81" s="697"/>
      <c r="BG81" s="697"/>
      <c r="BH81" s="697"/>
      <c r="BI81" s="697"/>
      <c r="BJ81" s="697"/>
      <c r="BK81" s="697"/>
      <c r="BL81" s="697"/>
      <c r="BM81" s="697"/>
      <c r="BN81" s="697"/>
      <c r="BO81" s="697"/>
      <c r="BP81" s="697"/>
      <c r="BQ81" s="697"/>
      <c r="BR81" s="697"/>
      <c r="BS81" s="697"/>
      <c r="BT81" s="698"/>
    </row>
    <row r="82" spans="2:73" ht="15.5">
      <c r="B82" s="692"/>
      <c r="C82" s="692">
        <v>419</v>
      </c>
      <c r="D82" s="692" t="s">
        <v>120</v>
      </c>
      <c r="E82" s="692" t="s">
        <v>732</v>
      </c>
      <c r="F82" s="692"/>
      <c r="G82" s="692"/>
      <c r="H82" s="692">
        <v>2015</v>
      </c>
      <c r="I82" s="644" t="s">
        <v>584</v>
      </c>
      <c r="J82" s="644" t="s">
        <v>588</v>
      </c>
      <c r="K82" s="633"/>
      <c r="L82" s="696"/>
      <c r="M82" s="697"/>
      <c r="N82" s="697"/>
      <c r="O82" s="697"/>
      <c r="P82" s="697">
        <v>12.34825174825175</v>
      </c>
      <c r="Q82" s="697">
        <v>12.34825174825175</v>
      </c>
      <c r="R82" s="697">
        <v>12.34825174825175</v>
      </c>
      <c r="S82" s="697">
        <v>12.34825174825175</v>
      </c>
      <c r="T82" s="697">
        <v>12.34825174825175</v>
      </c>
      <c r="U82" s="697"/>
      <c r="V82" s="697"/>
      <c r="W82" s="697"/>
      <c r="X82" s="697"/>
      <c r="Y82" s="697"/>
      <c r="Z82" s="697"/>
      <c r="AA82" s="697"/>
      <c r="AB82" s="697"/>
      <c r="AC82" s="697"/>
      <c r="AD82" s="697"/>
      <c r="AE82" s="697"/>
      <c r="AF82" s="697"/>
      <c r="AG82" s="697"/>
      <c r="AH82" s="697"/>
      <c r="AI82" s="697"/>
      <c r="AJ82" s="697"/>
      <c r="AK82" s="697"/>
      <c r="AL82" s="697"/>
      <c r="AM82" s="697"/>
      <c r="AN82" s="697"/>
      <c r="AO82" s="698"/>
      <c r="AP82" s="633"/>
      <c r="AQ82" s="696"/>
      <c r="AR82" s="697"/>
      <c r="AS82" s="697"/>
      <c r="AT82" s="697"/>
      <c r="AU82" s="697">
        <v>84007.628415258499</v>
      </c>
      <c r="AV82" s="697">
        <v>84007.628415258499</v>
      </c>
      <c r="AW82" s="697">
        <v>84007.628415258499</v>
      </c>
      <c r="AX82" s="697">
        <v>84007.628415258499</v>
      </c>
      <c r="AY82" s="697">
        <v>84007.628415258499</v>
      </c>
      <c r="AZ82" s="697"/>
      <c r="BA82" s="697"/>
      <c r="BB82" s="697"/>
      <c r="BC82" s="697"/>
      <c r="BD82" s="697"/>
      <c r="BE82" s="697"/>
      <c r="BF82" s="697"/>
      <c r="BG82" s="697"/>
      <c r="BH82" s="697"/>
      <c r="BI82" s="697"/>
      <c r="BJ82" s="697"/>
      <c r="BK82" s="697"/>
      <c r="BL82" s="697"/>
      <c r="BM82" s="697"/>
      <c r="BN82" s="697"/>
      <c r="BO82" s="697"/>
      <c r="BP82" s="697"/>
      <c r="BQ82" s="697"/>
      <c r="BR82" s="697"/>
      <c r="BS82" s="697"/>
      <c r="BT82" s="698"/>
      <c r="BU82" s="163"/>
    </row>
    <row r="83" spans="2:73" ht="15.5">
      <c r="B83" s="692"/>
      <c r="C83" s="692">
        <v>417</v>
      </c>
      <c r="D83" s="692" t="s">
        <v>118</v>
      </c>
      <c r="E83" s="692" t="s">
        <v>732</v>
      </c>
      <c r="F83" s="692"/>
      <c r="G83" s="692"/>
      <c r="H83" s="692">
        <v>2016</v>
      </c>
      <c r="I83" s="644" t="s">
        <v>584</v>
      </c>
      <c r="J83" s="644" t="s">
        <v>588</v>
      </c>
      <c r="K83" s="633"/>
      <c r="L83" s="696"/>
      <c r="M83" s="697"/>
      <c r="N83" s="697"/>
      <c r="O83" s="697"/>
      <c r="P83" s="697"/>
      <c r="Q83" s="697">
        <v>345.39522938090238</v>
      </c>
      <c r="R83" s="697">
        <f>1.03880138301959*Q83</f>
        <v>358.7970419692499</v>
      </c>
      <c r="S83" s="697">
        <f>R83</f>
        <v>358.7970419692499</v>
      </c>
      <c r="T83" s="697">
        <f>S83</f>
        <v>358.7970419692499</v>
      </c>
      <c r="U83" s="697"/>
      <c r="V83" s="697"/>
      <c r="W83" s="697"/>
      <c r="X83" s="697"/>
      <c r="Y83" s="697"/>
      <c r="Z83" s="697"/>
      <c r="AA83" s="697"/>
      <c r="AB83" s="697"/>
      <c r="AC83" s="697"/>
      <c r="AD83" s="697"/>
      <c r="AE83" s="697"/>
      <c r="AF83" s="697"/>
      <c r="AG83" s="697"/>
      <c r="AH83" s="697"/>
      <c r="AI83" s="697"/>
      <c r="AJ83" s="697"/>
      <c r="AK83" s="697"/>
      <c r="AL83" s="697"/>
      <c r="AM83" s="697"/>
      <c r="AN83" s="697"/>
      <c r="AO83" s="698"/>
      <c r="AP83" s="633"/>
      <c r="AQ83" s="696"/>
      <c r="AR83" s="697"/>
      <c r="AS83" s="697"/>
      <c r="AT83" s="697"/>
      <c r="AU83" s="697"/>
      <c r="AV83" s="697">
        <v>1117121.7487672428</v>
      </c>
      <c r="AW83" s="697">
        <f>1.03012627740373*AV83</f>
        <v>1150776.4684643447</v>
      </c>
      <c r="AX83" s="697">
        <f>AW83</f>
        <v>1150776.4684643447</v>
      </c>
      <c r="AY83" s="697">
        <f>AX83</f>
        <v>1150776.4684643447</v>
      </c>
      <c r="AZ83" s="697"/>
      <c r="BA83" s="697"/>
      <c r="BB83" s="697"/>
      <c r="BC83" s="697"/>
      <c r="BD83" s="697"/>
      <c r="BE83" s="697"/>
      <c r="BF83" s="697"/>
      <c r="BG83" s="697"/>
      <c r="BH83" s="697"/>
      <c r="BI83" s="697"/>
      <c r="BJ83" s="697"/>
      <c r="BK83" s="697"/>
      <c r="BL83" s="697"/>
      <c r="BM83" s="697"/>
      <c r="BN83" s="697"/>
      <c r="BO83" s="697"/>
      <c r="BP83" s="697"/>
      <c r="BQ83" s="697"/>
      <c r="BR83" s="697"/>
      <c r="BS83" s="697"/>
      <c r="BT83" s="698"/>
      <c r="BU83" s="163"/>
    </row>
    <row r="84" spans="2:73" ht="15.5">
      <c r="B84" s="692"/>
      <c r="C84" s="692">
        <v>419</v>
      </c>
      <c r="D84" s="692" t="s">
        <v>120</v>
      </c>
      <c r="E84" s="692" t="s">
        <v>732</v>
      </c>
      <c r="F84" s="692"/>
      <c r="G84" s="692"/>
      <c r="H84" s="692">
        <v>2016</v>
      </c>
      <c r="I84" s="644" t="s">
        <v>584</v>
      </c>
      <c r="J84" s="644" t="s">
        <v>588</v>
      </c>
      <c r="K84" s="633"/>
      <c r="L84" s="696"/>
      <c r="M84" s="697"/>
      <c r="N84" s="697"/>
      <c r="O84" s="697"/>
      <c r="P84" s="697"/>
      <c r="Q84" s="697">
        <v>249.96883216783218</v>
      </c>
      <c r="R84" s="697">
        <f>Q84</f>
        <v>249.96883216783218</v>
      </c>
      <c r="S84" s="697">
        <f t="shared" ref="S84:T84" si="0">R84</f>
        <v>249.96883216783218</v>
      </c>
      <c r="T84" s="697">
        <f t="shared" si="0"/>
        <v>249.96883216783218</v>
      </c>
      <c r="U84" s="697"/>
      <c r="V84" s="697"/>
      <c r="W84" s="697"/>
      <c r="X84" s="697"/>
      <c r="Y84" s="697"/>
      <c r="Z84" s="697"/>
      <c r="AA84" s="697"/>
      <c r="AB84" s="697"/>
      <c r="AC84" s="697"/>
      <c r="AD84" s="697"/>
      <c r="AE84" s="697"/>
      <c r="AF84" s="697"/>
      <c r="AG84" s="697"/>
      <c r="AH84" s="697"/>
      <c r="AI84" s="697"/>
      <c r="AJ84" s="697"/>
      <c r="AK84" s="697"/>
      <c r="AL84" s="697"/>
      <c r="AM84" s="697"/>
      <c r="AN84" s="697"/>
      <c r="AO84" s="698"/>
      <c r="AP84" s="633"/>
      <c r="AQ84" s="696"/>
      <c r="AR84" s="697"/>
      <c r="AS84" s="697"/>
      <c r="AT84" s="697"/>
      <c r="AU84" s="697"/>
      <c r="AV84" s="697">
        <v>910521.89362008765</v>
      </c>
      <c r="AW84" s="697">
        <f>AV84</f>
        <v>910521.89362008765</v>
      </c>
      <c r="AX84" s="697">
        <f>AW84</f>
        <v>910521.89362008765</v>
      </c>
      <c r="AY84" s="697">
        <f>AX84</f>
        <v>910521.89362008765</v>
      </c>
      <c r="AZ84" s="697"/>
      <c r="BA84" s="697"/>
      <c r="BB84" s="697"/>
      <c r="BC84" s="697"/>
      <c r="BD84" s="697"/>
      <c r="BE84" s="697"/>
      <c r="BF84" s="697"/>
      <c r="BG84" s="697"/>
      <c r="BH84" s="697"/>
      <c r="BI84" s="697"/>
      <c r="BJ84" s="697"/>
      <c r="BK84" s="697"/>
      <c r="BL84" s="697"/>
      <c r="BM84" s="697"/>
      <c r="BN84" s="697"/>
      <c r="BO84" s="697"/>
      <c r="BP84" s="697"/>
      <c r="BQ84" s="697"/>
      <c r="BR84" s="697"/>
      <c r="BS84" s="697"/>
      <c r="BT84" s="698"/>
      <c r="BU84" s="163"/>
    </row>
    <row r="85" spans="2:73">
      <c r="B85" s="692"/>
      <c r="C85" s="692">
        <v>413</v>
      </c>
      <c r="D85" s="692" t="s">
        <v>114</v>
      </c>
      <c r="E85" s="692" t="s">
        <v>732</v>
      </c>
      <c r="F85" s="692"/>
      <c r="G85" s="692"/>
      <c r="H85" s="692">
        <v>2016</v>
      </c>
      <c r="I85" s="644" t="s">
        <v>584</v>
      </c>
      <c r="J85" s="644" t="s">
        <v>588</v>
      </c>
      <c r="K85" s="633"/>
      <c r="L85" s="696"/>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8"/>
      <c r="AP85" s="633"/>
      <c r="AQ85" s="696"/>
      <c r="AR85" s="697"/>
      <c r="AS85" s="697"/>
      <c r="AT85" s="697"/>
      <c r="AU85" s="697"/>
      <c r="AV85" s="697">
        <v>2604.4676667063</v>
      </c>
      <c r="AW85" s="697">
        <v>2604.4676667063</v>
      </c>
      <c r="AX85" s="697">
        <v>2604.4676667063</v>
      </c>
      <c r="AY85" s="697">
        <v>2604.4676667063</v>
      </c>
      <c r="AZ85" s="697"/>
      <c r="BA85" s="697"/>
      <c r="BB85" s="697"/>
      <c r="BC85" s="697"/>
      <c r="BD85" s="697"/>
      <c r="BE85" s="697"/>
      <c r="BF85" s="697"/>
      <c r="BG85" s="697"/>
      <c r="BH85" s="697"/>
      <c r="BI85" s="697"/>
      <c r="BJ85" s="697"/>
      <c r="BK85" s="697"/>
      <c r="BL85" s="697"/>
      <c r="BM85" s="697"/>
      <c r="BN85" s="697"/>
      <c r="BO85" s="697"/>
      <c r="BP85" s="697"/>
      <c r="BQ85" s="697"/>
      <c r="BR85" s="697"/>
      <c r="BS85" s="697"/>
      <c r="BT85" s="698"/>
    </row>
    <row r="86" spans="2:73">
      <c r="B86" s="692"/>
      <c r="C86" s="692">
        <v>415</v>
      </c>
      <c r="D86" s="692" t="s">
        <v>116</v>
      </c>
      <c r="E86" s="692" t="s">
        <v>732</v>
      </c>
      <c r="F86" s="692"/>
      <c r="G86" s="692"/>
      <c r="H86" s="692">
        <v>2016</v>
      </c>
      <c r="I86" s="644" t="s">
        <v>584</v>
      </c>
      <c r="J86" s="644" t="s">
        <v>588</v>
      </c>
      <c r="K86" s="633"/>
      <c r="L86" s="696"/>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8"/>
      <c r="AP86" s="633"/>
      <c r="AQ86" s="696"/>
      <c r="AR86" s="697"/>
      <c r="AS86" s="697"/>
      <c r="AT86" s="697"/>
      <c r="AU86" s="697"/>
      <c r="AV86" s="697">
        <v>-2995.1715514039993</v>
      </c>
      <c r="AW86" s="697">
        <v>-2995.1715514039993</v>
      </c>
      <c r="AX86" s="697">
        <v>-2995.1715514039993</v>
      </c>
      <c r="AY86" s="697">
        <v>-2995.1715514039993</v>
      </c>
      <c r="AZ86" s="697"/>
      <c r="BA86" s="697"/>
      <c r="BB86" s="697"/>
      <c r="BC86" s="697"/>
      <c r="BD86" s="697"/>
      <c r="BE86" s="697"/>
      <c r="BF86" s="697"/>
      <c r="BG86" s="697"/>
      <c r="BH86" s="697"/>
      <c r="BI86" s="697"/>
      <c r="BJ86" s="697"/>
      <c r="BK86" s="697"/>
      <c r="BL86" s="697"/>
      <c r="BM86" s="697"/>
      <c r="BN86" s="697"/>
      <c r="BO86" s="697"/>
      <c r="BP86" s="697"/>
      <c r="BQ86" s="697"/>
      <c r="BR86" s="697"/>
      <c r="BS86" s="697"/>
      <c r="BT86" s="698"/>
    </row>
    <row r="87" spans="2:73">
      <c r="B87" s="692"/>
      <c r="C87" s="692">
        <v>329</v>
      </c>
      <c r="D87" s="692" t="s">
        <v>113</v>
      </c>
      <c r="E87" s="692" t="s">
        <v>732</v>
      </c>
      <c r="F87" s="692"/>
      <c r="G87" s="692"/>
      <c r="H87" s="692">
        <v>2017</v>
      </c>
      <c r="I87" s="644" t="s">
        <v>584</v>
      </c>
      <c r="J87" s="644" t="s">
        <v>588</v>
      </c>
      <c r="K87" s="633"/>
      <c r="L87" s="696"/>
      <c r="M87" s="697"/>
      <c r="N87" s="697"/>
      <c r="O87" s="697"/>
      <c r="P87" s="697"/>
      <c r="Q87" s="697"/>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8"/>
      <c r="AP87" s="633"/>
      <c r="AQ87" s="696"/>
      <c r="AR87" s="697"/>
      <c r="AS87" s="697"/>
      <c r="AT87" s="697"/>
      <c r="AU87" s="697"/>
      <c r="AV87" s="697"/>
      <c r="AW87" s="697">
        <v>38981.473771915058</v>
      </c>
      <c r="AX87" s="697">
        <f>0.804393618994689*AW87</f>
        <v>31356.448761137304</v>
      </c>
      <c r="AY87" s="697">
        <f>AX87</f>
        <v>31356.448761137304</v>
      </c>
      <c r="AZ87" s="697"/>
      <c r="BA87" s="697"/>
      <c r="BB87" s="697"/>
      <c r="BC87" s="697"/>
      <c r="BD87" s="697"/>
      <c r="BE87" s="697"/>
      <c r="BF87" s="697"/>
      <c r="BG87" s="697"/>
      <c r="BH87" s="697"/>
      <c r="BI87" s="697"/>
      <c r="BJ87" s="697"/>
      <c r="BK87" s="697"/>
      <c r="BL87" s="697"/>
      <c r="BM87" s="697"/>
      <c r="BN87" s="697"/>
      <c r="BO87" s="697"/>
      <c r="BP87" s="697"/>
      <c r="BQ87" s="697"/>
      <c r="BR87" s="697"/>
      <c r="BS87" s="697"/>
      <c r="BT87" s="698"/>
    </row>
    <row r="88" spans="2:73">
      <c r="B88" s="692"/>
      <c r="C88" s="692">
        <v>413</v>
      </c>
      <c r="D88" s="692" t="s">
        <v>114</v>
      </c>
      <c r="E88" s="692" t="s">
        <v>732</v>
      </c>
      <c r="F88" s="692"/>
      <c r="G88" s="692"/>
      <c r="H88" s="692">
        <v>2017</v>
      </c>
      <c r="I88" s="644" t="s">
        <v>584</v>
      </c>
      <c r="J88" s="644" t="s">
        <v>588</v>
      </c>
      <c r="K88" s="633"/>
      <c r="L88" s="696"/>
      <c r="M88" s="697"/>
      <c r="N88" s="697"/>
      <c r="O88" s="697"/>
      <c r="P88" s="697"/>
      <c r="Q88" s="697"/>
      <c r="R88" s="697"/>
      <c r="S88" s="697"/>
      <c r="T88" s="697"/>
      <c r="U88" s="697"/>
      <c r="V88" s="697"/>
      <c r="W88" s="697"/>
      <c r="X88" s="697"/>
      <c r="Y88" s="697"/>
      <c r="Z88" s="697"/>
      <c r="AA88" s="697"/>
      <c r="AB88" s="697"/>
      <c r="AC88" s="697"/>
      <c r="AD88" s="697"/>
      <c r="AE88" s="697"/>
      <c r="AF88" s="697"/>
      <c r="AG88" s="697"/>
      <c r="AH88" s="697"/>
      <c r="AI88" s="697"/>
      <c r="AJ88" s="697"/>
      <c r="AK88" s="697"/>
      <c r="AL88" s="697"/>
      <c r="AM88" s="697"/>
      <c r="AN88" s="697"/>
      <c r="AO88" s="698"/>
      <c r="AP88" s="633"/>
      <c r="AQ88" s="699"/>
      <c r="AR88" s="700"/>
      <c r="AS88" s="700"/>
      <c r="AT88" s="700"/>
      <c r="AU88" s="700"/>
      <c r="AV88" s="700"/>
      <c r="AW88" s="700">
        <v>898832.35908275621</v>
      </c>
      <c r="AX88" s="700">
        <f>AW88</f>
        <v>898832.35908275621</v>
      </c>
      <c r="AY88" s="700">
        <f>AX88</f>
        <v>898832.35908275621</v>
      </c>
      <c r="AZ88" s="700"/>
      <c r="BA88" s="700"/>
      <c r="BB88" s="700"/>
      <c r="BC88" s="700"/>
      <c r="BD88" s="700"/>
      <c r="BE88" s="700"/>
      <c r="BF88" s="700"/>
      <c r="BG88" s="700"/>
      <c r="BH88" s="700"/>
      <c r="BI88" s="700"/>
      <c r="BJ88" s="700"/>
      <c r="BK88" s="700"/>
      <c r="BL88" s="700"/>
      <c r="BM88" s="700"/>
      <c r="BN88" s="700"/>
      <c r="BO88" s="700"/>
      <c r="BP88" s="700"/>
      <c r="BQ88" s="700"/>
      <c r="BR88" s="700"/>
      <c r="BS88" s="700"/>
      <c r="BT88" s="701"/>
    </row>
    <row r="89" spans="2:73">
      <c r="B89" s="692"/>
      <c r="C89" s="692">
        <v>414</v>
      </c>
      <c r="D89" s="692" t="s">
        <v>115</v>
      </c>
      <c r="E89" s="692" t="s">
        <v>732</v>
      </c>
      <c r="F89" s="692"/>
      <c r="G89" s="692"/>
      <c r="H89" s="692">
        <v>2017</v>
      </c>
      <c r="I89" s="644" t="s">
        <v>584</v>
      </c>
      <c r="J89" s="644" t="s">
        <v>588</v>
      </c>
      <c r="K89" s="633"/>
      <c r="L89" s="696"/>
      <c r="M89" s="697"/>
      <c r="N89" s="697"/>
      <c r="O89" s="697"/>
      <c r="P89" s="697"/>
      <c r="Q89" s="697"/>
      <c r="R89" s="697"/>
      <c r="S89" s="697"/>
      <c r="T89" s="697"/>
      <c r="U89" s="697"/>
      <c r="V89" s="697"/>
      <c r="W89" s="697"/>
      <c r="X89" s="697"/>
      <c r="Y89" s="697"/>
      <c r="Z89" s="697"/>
      <c r="AA89" s="697"/>
      <c r="AB89" s="697"/>
      <c r="AC89" s="697"/>
      <c r="AD89" s="697"/>
      <c r="AE89" s="697"/>
      <c r="AF89" s="697"/>
      <c r="AG89" s="697"/>
      <c r="AH89" s="697"/>
      <c r="AI89" s="697"/>
      <c r="AJ89" s="697"/>
      <c r="AK89" s="697"/>
      <c r="AL89" s="697"/>
      <c r="AM89" s="697"/>
      <c r="AN89" s="697"/>
      <c r="AO89" s="698"/>
      <c r="AP89" s="633"/>
      <c r="AQ89" s="693"/>
      <c r="AR89" s="694"/>
      <c r="AS89" s="694"/>
      <c r="AT89" s="694"/>
      <c r="AU89" s="694"/>
      <c r="AV89" s="694"/>
      <c r="AW89" s="694">
        <v>6055.1990141602219</v>
      </c>
      <c r="AX89" s="694">
        <v>6055.1990141602219</v>
      </c>
      <c r="AY89" s="694">
        <v>6055.1990141602219</v>
      </c>
      <c r="AZ89" s="694"/>
      <c r="BA89" s="694"/>
      <c r="BB89" s="694"/>
      <c r="BC89" s="694"/>
      <c r="BD89" s="694"/>
      <c r="BE89" s="694"/>
      <c r="BF89" s="694"/>
      <c r="BG89" s="694"/>
      <c r="BH89" s="694"/>
      <c r="BI89" s="694"/>
      <c r="BJ89" s="694"/>
      <c r="BK89" s="694"/>
      <c r="BL89" s="694"/>
      <c r="BM89" s="694"/>
      <c r="BN89" s="694"/>
      <c r="BO89" s="694"/>
      <c r="BP89" s="694"/>
      <c r="BQ89" s="694"/>
      <c r="BR89" s="694"/>
      <c r="BS89" s="694"/>
      <c r="BT89" s="695"/>
    </row>
    <row r="90" spans="2:73">
      <c r="B90" s="692"/>
      <c r="C90" s="692"/>
      <c r="D90" s="692" t="s">
        <v>134</v>
      </c>
      <c r="E90" s="692" t="s">
        <v>732</v>
      </c>
      <c r="F90" s="692"/>
      <c r="G90" s="692"/>
      <c r="H90" s="692">
        <v>2017</v>
      </c>
      <c r="I90" s="644" t="s">
        <v>584</v>
      </c>
      <c r="J90" s="644" t="s">
        <v>588</v>
      </c>
      <c r="K90" s="633"/>
      <c r="L90" s="696"/>
      <c r="M90" s="697"/>
      <c r="N90" s="697"/>
      <c r="O90" s="697"/>
      <c r="P90" s="697"/>
      <c r="Q90" s="697"/>
      <c r="R90" s="697"/>
      <c r="S90" s="697"/>
      <c r="T90" s="697"/>
      <c r="U90" s="697"/>
      <c r="V90" s="697"/>
      <c r="W90" s="697"/>
      <c r="X90" s="697"/>
      <c r="Y90" s="697"/>
      <c r="Z90" s="697"/>
      <c r="AA90" s="697"/>
      <c r="AB90" s="697"/>
      <c r="AC90" s="697"/>
      <c r="AD90" s="697"/>
      <c r="AE90" s="697"/>
      <c r="AF90" s="697"/>
      <c r="AG90" s="697"/>
      <c r="AH90" s="697"/>
      <c r="AI90" s="697"/>
      <c r="AJ90" s="697"/>
      <c r="AK90" s="697"/>
      <c r="AL90" s="697"/>
      <c r="AM90" s="697"/>
      <c r="AN90" s="697"/>
      <c r="AO90" s="698"/>
      <c r="AP90" s="633"/>
      <c r="AQ90" s="696"/>
      <c r="AR90" s="697"/>
      <c r="AS90" s="697"/>
      <c r="AT90" s="697"/>
      <c r="AU90" s="697"/>
      <c r="AV90" s="697"/>
      <c r="AW90" s="697">
        <v>78800.200000000026</v>
      </c>
      <c r="AX90" s="697">
        <f>AW90</f>
        <v>78800.200000000026</v>
      </c>
      <c r="AY90" s="697">
        <f>AX90</f>
        <v>78800.200000000026</v>
      </c>
      <c r="AZ90" s="697"/>
      <c r="BA90" s="697"/>
      <c r="BB90" s="697"/>
      <c r="BC90" s="697"/>
      <c r="BD90" s="697"/>
      <c r="BE90" s="697"/>
      <c r="BF90" s="697"/>
      <c r="BG90" s="697"/>
      <c r="BH90" s="697"/>
      <c r="BI90" s="697"/>
      <c r="BJ90" s="697"/>
      <c r="BK90" s="697"/>
      <c r="BL90" s="697"/>
      <c r="BM90" s="697"/>
      <c r="BN90" s="697"/>
      <c r="BO90" s="697"/>
      <c r="BP90" s="697"/>
      <c r="BQ90" s="697"/>
      <c r="BR90" s="697"/>
      <c r="BS90" s="697"/>
      <c r="BT90" s="698"/>
    </row>
    <row r="91" spans="2:73">
      <c r="B91" s="692"/>
      <c r="C91" s="692">
        <v>417</v>
      </c>
      <c r="D91" s="692" t="s">
        <v>118</v>
      </c>
      <c r="E91" s="692" t="s">
        <v>732</v>
      </c>
      <c r="F91" s="692"/>
      <c r="G91" s="692"/>
      <c r="H91" s="692">
        <v>2017</v>
      </c>
      <c r="I91" s="644" t="s">
        <v>584</v>
      </c>
      <c r="J91" s="644" t="s">
        <v>588</v>
      </c>
      <c r="K91" s="633"/>
      <c r="L91" s="696"/>
      <c r="M91" s="697"/>
      <c r="N91" s="697"/>
      <c r="O91" s="697"/>
      <c r="P91" s="697"/>
      <c r="Q91" s="697"/>
      <c r="R91" s="697">
        <v>1640.5568673602161</v>
      </c>
      <c r="S91" s="697">
        <f>1.00978027867095*R91</f>
        <v>1656.6019706985398</v>
      </c>
      <c r="T91" s="697">
        <f>S91</f>
        <v>1656.6019706985398</v>
      </c>
      <c r="U91" s="697"/>
      <c r="V91" s="697"/>
      <c r="W91" s="697"/>
      <c r="X91" s="697"/>
      <c r="Y91" s="697"/>
      <c r="Z91" s="697"/>
      <c r="AA91" s="697"/>
      <c r="AB91" s="697"/>
      <c r="AC91" s="697"/>
      <c r="AD91" s="697"/>
      <c r="AE91" s="697"/>
      <c r="AF91" s="697"/>
      <c r="AG91" s="697"/>
      <c r="AH91" s="697"/>
      <c r="AI91" s="697"/>
      <c r="AJ91" s="697"/>
      <c r="AK91" s="697"/>
      <c r="AL91" s="697"/>
      <c r="AM91" s="697"/>
      <c r="AN91" s="697"/>
      <c r="AO91" s="698"/>
      <c r="AP91" s="633"/>
      <c r="AQ91" s="696"/>
      <c r="AR91" s="697"/>
      <c r="AS91" s="697"/>
      <c r="AT91" s="697"/>
      <c r="AU91" s="697"/>
      <c r="AV91" s="697"/>
      <c r="AW91" s="697">
        <v>16891576.387644835</v>
      </c>
      <c r="AX91" s="697">
        <f>AW91</f>
        <v>16891576.387644835</v>
      </c>
      <c r="AY91" s="697">
        <f>AX91</f>
        <v>16891576.387644835</v>
      </c>
      <c r="AZ91" s="697"/>
      <c r="BA91" s="697"/>
      <c r="BB91" s="697"/>
      <c r="BC91" s="697"/>
      <c r="BD91" s="697"/>
      <c r="BE91" s="697"/>
      <c r="BF91" s="697"/>
      <c r="BG91" s="697"/>
      <c r="BH91" s="697"/>
      <c r="BI91" s="697"/>
      <c r="BJ91" s="697"/>
      <c r="BK91" s="697"/>
      <c r="BL91" s="697"/>
      <c r="BM91" s="697"/>
      <c r="BN91" s="697"/>
      <c r="BO91" s="697"/>
      <c r="BP91" s="697"/>
      <c r="BQ91" s="697"/>
      <c r="BR91" s="697"/>
      <c r="BS91" s="697"/>
      <c r="BT91" s="698"/>
    </row>
    <row r="92" spans="2:73">
      <c r="B92" s="692"/>
      <c r="C92" s="692">
        <v>419</v>
      </c>
      <c r="D92" s="692" t="s">
        <v>120</v>
      </c>
      <c r="E92" s="692" t="s">
        <v>732</v>
      </c>
      <c r="F92" s="692"/>
      <c r="G92" s="692"/>
      <c r="H92" s="692">
        <v>2017</v>
      </c>
      <c r="I92" s="644" t="s">
        <v>584</v>
      </c>
      <c r="J92" s="644" t="s">
        <v>588</v>
      </c>
      <c r="K92" s="633"/>
      <c r="L92" s="696"/>
      <c r="M92" s="697"/>
      <c r="N92" s="697"/>
      <c r="O92" s="697"/>
      <c r="P92" s="697"/>
      <c r="Q92" s="697"/>
      <c r="R92" s="697">
        <v>302.47552447552442</v>
      </c>
      <c r="S92" s="697">
        <v>302.47552447552442</v>
      </c>
      <c r="T92" s="697">
        <f>S92</f>
        <v>302.47552447552442</v>
      </c>
      <c r="U92" s="697"/>
      <c r="V92" s="697"/>
      <c r="W92" s="697"/>
      <c r="X92" s="697"/>
      <c r="Y92" s="697"/>
      <c r="Z92" s="697"/>
      <c r="AA92" s="697"/>
      <c r="AB92" s="697"/>
      <c r="AC92" s="697"/>
      <c r="AD92" s="697"/>
      <c r="AE92" s="697"/>
      <c r="AF92" s="697"/>
      <c r="AG92" s="697"/>
      <c r="AH92" s="697"/>
      <c r="AI92" s="697"/>
      <c r="AJ92" s="697"/>
      <c r="AK92" s="697"/>
      <c r="AL92" s="697"/>
      <c r="AM92" s="697"/>
      <c r="AN92" s="697"/>
      <c r="AO92" s="698"/>
      <c r="AP92" s="633"/>
      <c r="AQ92" s="696"/>
      <c r="AR92" s="697"/>
      <c r="AS92" s="697"/>
      <c r="AT92" s="697"/>
      <c r="AU92" s="697"/>
      <c r="AV92" s="697"/>
      <c r="AW92" s="697">
        <v>121951.67634256174</v>
      </c>
      <c r="AX92" s="697">
        <v>121951.67634256174</v>
      </c>
      <c r="AY92" s="697">
        <f>AX92</f>
        <v>121951.67634256174</v>
      </c>
      <c r="AZ92" s="697"/>
      <c r="BA92" s="697"/>
      <c r="BB92" s="697"/>
      <c r="BC92" s="697"/>
      <c r="BD92" s="697"/>
      <c r="BE92" s="697"/>
      <c r="BF92" s="697"/>
      <c r="BG92" s="697"/>
      <c r="BH92" s="697"/>
      <c r="BI92" s="697"/>
      <c r="BJ92" s="697"/>
      <c r="BK92" s="697"/>
      <c r="BL92" s="697"/>
      <c r="BM92" s="697"/>
      <c r="BN92" s="697"/>
      <c r="BO92" s="697"/>
      <c r="BP92" s="697"/>
      <c r="BQ92" s="697"/>
      <c r="BR92" s="697"/>
      <c r="BS92" s="697"/>
      <c r="BT92" s="698"/>
    </row>
    <row r="93" spans="2:73">
      <c r="B93" s="692"/>
      <c r="C93" s="692"/>
      <c r="D93" s="692" t="s">
        <v>742</v>
      </c>
      <c r="E93" s="692" t="s">
        <v>732</v>
      </c>
      <c r="F93" s="692"/>
      <c r="G93" s="692"/>
      <c r="H93" s="692">
        <v>2017</v>
      </c>
      <c r="I93" s="644" t="s">
        <v>584</v>
      </c>
      <c r="J93" s="644" t="s">
        <v>588</v>
      </c>
      <c r="K93" s="633"/>
      <c r="L93" s="696"/>
      <c r="M93" s="697"/>
      <c r="N93" s="697"/>
      <c r="O93" s="697"/>
      <c r="P93" s="697"/>
      <c r="Q93" s="697"/>
      <c r="R93" s="697"/>
      <c r="S93" s="697"/>
      <c r="T93" s="697"/>
      <c r="U93" s="697"/>
      <c r="V93" s="697"/>
      <c r="W93" s="697"/>
      <c r="X93" s="697"/>
      <c r="Y93" s="697"/>
      <c r="Z93" s="697"/>
      <c r="AA93" s="697"/>
      <c r="AB93" s="697"/>
      <c r="AC93" s="697"/>
      <c r="AD93" s="697"/>
      <c r="AE93" s="697"/>
      <c r="AF93" s="697"/>
      <c r="AG93" s="697"/>
      <c r="AH93" s="697"/>
      <c r="AI93" s="697"/>
      <c r="AJ93" s="697"/>
      <c r="AK93" s="697"/>
      <c r="AL93" s="697"/>
      <c r="AM93" s="697"/>
      <c r="AN93" s="697"/>
      <c r="AO93" s="698"/>
      <c r="AP93" s="633"/>
      <c r="AQ93" s="696"/>
      <c r="AR93" s="697"/>
      <c r="AS93" s="697"/>
      <c r="AT93" s="697"/>
      <c r="AU93" s="697"/>
      <c r="AV93" s="697"/>
      <c r="AW93" s="697">
        <v>68254.109999999986</v>
      </c>
      <c r="AX93" s="697">
        <v>68254.109999999986</v>
      </c>
      <c r="AY93" s="697">
        <f>AX93</f>
        <v>68254.109999999986</v>
      </c>
      <c r="AZ93" s="697"/>
      <c r="BA93" s="697"/>
      <c r="BB93" s="697"/>
      <c r="BC93" s="697"/>
      <c r="BD93" s="697"/>
      <c r="BE93" s="697"/>
      <c r="BF93" s="697"/>
      <c r="BG93" s="697"/>
      <c r="BH93" s="697"/>
      <c r="BI93" s="697"/>
      <c r="BJ93" s="697"/>
      <c r="BK93" s="697"/>
      <c r="BL93" s="697"/>
      <c r="BM93" s="697"/>
      <c r="BN93" s="697"/>
      <c r="BO93" s="697"/>
      <c r="BP93" s="697"/>
      <c r="BQ93" s="697"/>
      <c r="BR93" s="697"/>
      <c r="BS93" s="697"/>
      <c r="BT93" s="698"/>
    </row>
    <row r="94" spans="2:73">
      <c r="B94" s="692"/>
      <c r="C94" s="692"/>
      <c r="D94" s="692"/>
      <c r="E94" s="692"/>
      <c r="F94" s="692"/>
      <c r="G94" s="692"/>
      <c r="H94" s="692"/>
      <c r="I94" s="644"/>
      <c r="J94" s="644"/>
      <c r="K94" s="633"/>
      <c r="L94" s="696"/>
      <c r="M94" s="697"/>
      <c r="N94" s="697"/>
      <c r="O94" s="697"/>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8"/>
      <c r="AP94" s="633"/>
      <c r="AQ94" s="696"/>
      <c r="AR94" s="697"/>
      <c r="AS94" s="697"/>
      <c r="AT94" s="697"/>
      <c r="AU94" s="697"/>
      <c r="AV94" s="697"/>
      <c r="AW94" s="697"/>
      <c r="AX94" s="697"/>
      <c r="AY94" s="697"/>
      <c r="AZ94" s="697"/>
      <c r="BA94" s="697"/>
      <c r="BB94" s="697"/>
      <c r="BC94" s="697"/>
      <c r="BD94" s="697"/>
      <c r="BE94" s="697"/>
      <c r="BF94" s="697"/>
      <c r="BG94" s="697"/>
      <c r="BH94" s="697"/>
      <c r="BI94" s="697"/>
      <c r="BJ94" s="697"/>
      <c r="BK94" s="697"/>
      <c r="BL94" s="697"/>
      <c r="BM94" s="697"/>
      <c r="BN94" s="697"/>
      <c r="BO94" s="697"/>
      <c r="BP94" s="697"/>
      <c r="BQ94" s="697"/>
      <c r="BR94" s="697"/>
      <c r="BS94" s="697"/>
      <c r="BT94" s="698"/>
    </row>
    <row r="95" spans="2:73">
      <c r="B95" s="692"/>
      <c r="C95" s="692"/>
      <c r="D95" s="692"/>
      <c r="E95" s="692"/>
      <c r="F95" s="692"/>
      <c r="G95" s="692"/>
      <c r="H95" s="692"/>
      <c r="I95" s="644"/>
      <c r="J95" s="644"/>
      <c r="K95" s="633"/>
      <c r="L95" s="696"/>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c r="AN95" s="697"/>
      <c r="AO95" s="698"/>
      <c r="AP95" s="633"/>
      <c r="AQ95" s="696"/>
      <c r="AR95" s="697"/>
      <c r="AS95" s="697"/>
      <c r="AT95" s="697"/>
      <c r="AU95" s="697"/>
      <c r="AV95" s="697"/>
      <c r="AW95" s="697"/>
      <c r="AX95" s="697"/>
      <c r="AY95" s="697"/>
      <c r="AZ95" s="697"/>
      <c r="BA95" s="697"/>
      <c r="BB95" s="697"/>
      <c r="BC95" s="697"/>
      <c r="BD95" s="697"/>
      <c r="BE95" s="697"/>
      <c r="BF95" s="697"/>
      <c r="BG95" s="697"/>
      <c r="BH95" s="697"/>
      <c r="BI95" s="697"/>
      <c r="BJ95" s="697"/>
      <c r="BK95" s="697"/>
      <c r="BL95" s="697"/>
      <c r="BM95" s="697"/>
      <c r="BN95" s="697"/>
      <c r="BO95" s="697"/>
      <c r="BP95" s="697"/>
      <c r="BQ95" s="697"/>
      <c r="BR95" s="697"/>
      <c r="BS95" s="697"/>
      <c r="BT95" s="698"/>
    </row>
    <row r="96" spans="2:73">
      <c r="B96" s="692"/>
      <c r="C96" s="692"/>
      <c r="D96" s="692"/>
      <c r="E96" s="692"/>
      <c r="F96" s="692"/>
      <c r="G96" s="692"/>
      <c r="H96" s="692"/>
      <c r="I96" s="644"/>
      <c r="J96" s="644"/>
      <c r="K96" s="633"/>
      <c r="L96" s="696"/>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c r="AN96" s="697"/>
      <c r="AO96" s="698"/>
      <c r="AP96" s="633"/>
      <c r="AQ96" s="696"/>
      <c r="AR96" s="697"/>
      <c r="AS96" s="697"/>
      <c r="AT96" s="697"/>
      <c r="AU96" s="697"/>
      <c r="AV96" s="697"/>
      <c r="AW96" s="697"/>
      <c r="AX96" s="697"/>
      <c r="AY96" s="697"/>
      <c r="AZ96" s="697"/>
      <c r="BA96" s="697"/>
      <c r="BB96" s="697"/>
      <c r="BC96" s="697"/>
      <c r="BD96" s="697"/>
      <c r="BE96" s="697"/>
      <c r="BF96" s="697"/>
      <c r="BG96" s="697"/>
      <c r="BH96" s="697"/>
      <c r="BI96" s="697"/>
      <c r="BJ96" s="697"/>
      <c r="BK96" s="697"/>
      <c r="BL96" s="697"/>
      <c r="BM96" s="697"/>
      <c r="BN96" s="697"/>
      <c r="BO96" s="697"/>
      <c r="BP96" s="697"/>
      <c r="BQ96" s="697"/>
      <c r="BR96" s="697"/>
      <c r="BS96" s="697"/>
      <c r="BT96" s="698"/>
    </row>
    <row r="97" spans="2:73">
      <c r="B97" s="692"/>
      <c r="C97" s="692"/>
      <c r="D97" s="692"/>
      <c r="E97" s="692"/>
      <c r="F97" s="692"/>
      <c r="G97" s="692"/>
      <c r="H97" s="692"/>
      <c r="I97" s="644"/>
      <c r="J97" s="644"/>
      <c r="K97" s="633"/>
      <c r="L97" s="696"/>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697"/>
      <c r="AJ97" s="697"/>
      <c r="AK97" s="697"/>
      <c r="AL97" s="697"/>
      <c r="AM97" s="697"/>
      <c r="AN97" s="697"/>
      <c r="AO97" s="698"/>
      <c r="AP97" s="633"/>
      <c r="AQ97" s="696"/>
      <c r="AR97" s="697"/>
      <c r="AS97" s="697"/>
      <c r="AT97" s="697"/>
      <c r="AU97" s="697"/>
      <c r="AV97" s="697"/>
      <c r="AW97" s="697"/>
      <c r="AX97" s="697"/>
      <c r="AY97" s="697"/>
      <c r="AZ97" s="697"/>
      <c r="BA97" s="697"/>
      <c r="BB97" s="697"/>
      <c r="BC97" s="697"/>
      <c r="BD97" s="697"/>
      <c r="BE97" s="697"/>
      <c r="BF97" s="697"/>
      <c r="BG97" s="697"/>
      <c r="BH97" s="697"/>
      <c r="BI97" s="697"/>
      <c r="BJ97" s="697"/>
      <c r="BK97" s="697"/>
      <c r="BL97" s="697"/>
      <c r="BM97" s="697"/>
      <c r="BN97" s="697"/>
      <c r="BO97" s="697"/>
      <c r="BP97" s="697"/>
      <c r="BQ97" s="697"/>
      <c r="BR97" s="697"/>
      <c r="BS97" s="697"/>
      <c r="BT97" s="698"/>
    </row>
    <row r="98" spans="2:73" ht="15.5">
      <c r="B98" s="692"/>
      <c r="C98" s="692"/>
      <c r="D98" s="692"/>
      <c r="E98" s="692"/>
      <c r="F98" s="692"/>
      <c r="G98" s="692"/>
      <c r="H98" s="692"/>
      <c r="I98" s="644"/>
      <c r="J98" s="644"/>
      <c r="K98" s="633"/>
      <c r="L98" s="696"/>
      <c r="M98" s="697"/>
      <c r="N98" s="697"/>
      <c r="O98" s="697"/>
      <c r="P98" s="697"/>
      <c r="Q98" s="697"/>
      <c r="R98" s="697"/>
      <c r="S98" s="697"/>
      <c r="T98" s="697"/>
      <c r="U98" s="697"/>
      <c r="V98" s="697"/>
      <c r="W98" s="697"/>
      <c r="X98" s="697"/>
      <c r="Y98" s="697"/>
      <c r="Z98" s="697"/>
      <c r="AA98" s="697"/>
      <c r="AB98" s="697"/>
      <c r="AC98" s="697"/>
      <c r="AD98" s="697"/>
      <c r="AE98" s="697"/>
      <c r="AF98" s="697"/>
      <c r="AG98" s="697"/>
      <c r="AH98" s="697"/>
      <c r="AI98" s="697"/>
      <c r="AJ98" s="697"/>
      <c r="AK98" s="697"/>
      <c r="AL98" s="697"/>
      <c r="AM98" s="697"/>
      <c r="AN98" s="697"/>
      <c r="AO98" s="698"/>
      <c r="AP98" s="633"/>
      <c r="AQ98" s="696"/>
      <c r="AR98" s="697"/>
      <c r="AS98" s="697"/>
      <c r="AT98" s="697"/>
      <c r="AU98" s="697"/>
      <c r="AV98" s="697"/>
      <c r="AW98" s="697"/>
      <c r="AX98" s="697"/>
      <c r="AY98" s="697"/>
      <c r="AZ98" s="697"/>
      <c r="BA98" s="697"/>
      <c r="BB98" s="697"/>
      <c r="BC98" s="697"/>
      <c r="BD98" s="697"/>
      <c r="BE98" s="697"/>
      <c r="BF98" s="697"/>
      <c r="BG98" s="697"/>
      <c r="BH98" s="697"/>
      <c r="BI98" s="697"/>
      <c r="BJ98" s="697"/>
      <c r="BK98" s="697"/>
      <c r="BL98" s="697"/>
      <c r="BM98" s="697"/>
      <c r="BN98" s="697"/>
      <c r="BO98" s="697"/>
      <c r="BP98" s="697"/>
      <c r="BQ98" s="697"/>
      <c r="BR98" s="697"/>
      <c r="BS98" s="697"/>
      <c r="BT98" s="698"/>
      <c r="BU98" s="163"/>
    </row>
    <row r="99" spans="2:73" ht="15.5">
      <c r="B99" s="692"/>
      <c r="C99" s="692"/>
      <c r="D99" s="692"/>
      <c r="E99" s="692"/>
      <c r="F99" s="692"/>
      <c r="G99" s="692"/>
      <c r="H99" s="692"/>
      <c r="I99" s="644"/>
      <c r="J99" s="644"/>
      <c r="K99" s="633"/>
      <c r="L99" s="696"/>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697"/>
      <c r="AK99" s="697"/>
      <c r="AL99" s="697"/>
      <c r="AM99" s="697"/>
      <c r="AN99" s="697"/>
      <c r="AO99" s="698"/>
      <c r="AP99" s="633"/>
      <c r="AQ99" s="696"/>
      <c r="AR99" s="697"/>
      <c r="AS99" s="697"/>
      <c r="AT99" s="697"/>
      <c r="AU99" s="697"/>
      <c r="AV99" s="697"/>
      <c r="AW99" s="697"/>
      <c r="AX99" s="697"/>
      <c r="AY99" s="697"/>
      <c r="AZ99" s="697"/>
      <c r="BA99" s="697"/>
      <c r="BB99" s="697"/>
      <c r="BC99" s="697"/>
      <c r="BD99" s="697"/>
      <c r="BE99" s="697"/>
      <c r="BF99" s="697"/>
      <c r="BG99" s="697"/>
      <c r="BH99" s="697"/>
      <c r="BI99" s="697"/>
      <c r="BJ99" s="697"/>
      <c r="BK99" s="697"/>
      <c r="BL99" s="697"/>
      <c r="BM99" s="697"/>
      <c r="BN99" s="697"/>
      <c r="BO99" s="697"/>
      <c r="BP99" s="697"/>
      <c r="BQ99" s="697"/>
      <c r="BR99" s="697"/>
      <c r="BS99" s="697"/>
      <c r="BT99" s="698"/>
      <c r="BU99" s="163"/>
    </row>
    <row r="100" spans="2:73" ht="15.5">
      <c r="B100" s="692"/>
      <c r="C100" s="692"/>
      <c r="D100" s="692"/>
      <c r="E100" s="692"/>
      <c r="F100" s="692"/>
      <c r="G100" s="692"/>
      <c r="H100" s="692"/>
      <c r="I100" s="644"/>
      <c r="J100" s="644"/>
      <c r="K100" s="633"/>
      <c r="L100" s="696"/>
      <c r="M100" s="697"/>
      <c r="N100" s="697"/>
      <c r="O100" s="697"/>
      <c r="P100" s="697"/>
      <c r="Q100" s="697"/>
      <c r="R100" s="697"/>
      <c r="S100" s="697"/>
      <c r="T100" s="697"/>
      <c r="U100" s="697"/>
      <c r="V100" s="697"/>
      <c r="W100" s="697"/>
      <c r="X100" s="697"/>
      <c r="Y100" s="697"/>
      <c r="Z100" s="697"/>
      <c r="AA100" s="697"/>
      <c r="AB100" s="697"/>
      <c r="AC100" s="697"/>
      <c r="AD100" s="697"/>
      <c r="AE100" s="697"/>
      <c r="AF100" s="697"/>
      <c r="AG100" s="697"/>
      <c r="AH100" s="697"/>
      <c r="AI100" s="697"/>
      <c r="AJ100" s="697"/>
      <c r="AK100" s="697"/>
      <c r="AL100" s="697"/>
      <c r="AM100" s="697"/>
      <c r="AN100" s="697"/>
      <c r="AO100" s="698"/>
      <c r="AP100" s="633"/>
      <c r="AQ100" s="696"/>
      <c r="AR100" s="697"/>
      <c r="AS100" s="697"/>
      <c r="AT100" s="697"/>
      <c r="AU100" s="697"/>
      <c r="AV100" s="697"/>
      <c r="AW100" s="697"/>
      <c r="AX100" s="697"/>
      <c r="AY100" s="697"/>
      <c r="AZ100" s="697"/>
      <c r="BA100" s="697"/>
      <c r="BB100" s="697"/>
      <c r="BC100" s="697"/>
      <c r="BD100" s="697"/>
      <c r="BE100" s="697"/>
      <c r="BF100" s="697"/>
      <c r="BG100" s="697"/>
      <c r="BH100" s="697"/>
      <c r="BI100" s="697"/>
      <c r="BJ100" s="697"/>
      <c r="BK100" s="697"/>
      <c r="BL100" s="697"/>
      <c r="BM100" s="697"/>
      <c r="BN100" s="697"/>
      <c r="BO100" s="697"/>
      <c r="BP100" s="697"/>
      <c r="BQ100" s="697"/>
      <c r="BR100" s="697"/>
      <c r="BS100" s="697"/>
      <c r="BT100" s="698"/>
      <c r="BU100" s="163"/>
    </row>
    <row r="101" spans="2:73">
      <c r="B101" s="692"/>
      <c r="C101" s="692"/>
      <c r="D101" s="692"/>
      <c r="E101" s="692"/>
      <c r="F101" s="692"/>
      <c r="G101" s="692"/>
      <c r="H101" s="692"/>
      <c r="I101" s="644"/>
      <c r="J101" s="644"/>
      <c r="K101" s="633"/>
      <c r="L101" s="696"/>
      <c r="M101" s="697"/>
      <c r="N101" s="697"/>
      <c r="O101" s="697"/>
      <c r="P101" s="697"/>
      <c r="Q101" s="697"/>
      <c r="R101" s="697"/>
      <c r="S101" s="697"/>
      <c r="T101" s="697"/>
      <c r="U101" s="697"/>
      <c r="V101" s="697"/>
      <c r="W101" s="697"/>
      <c r="X101" s="697"/>
      <c r="Y101" s="697"/>
      <c r="Z101" s="697"/>
      <c r="AA101" s="697"/>
      <c r="AB101" s="697"/>
      <c r="AC101" s="697"/>
      <c r="AD101" s="697"/>
      <c r="AE101" s="697"/>
      <c r="AF101" s="697"/>
      <c r="AG101" s="697"/>
      <c r="AH101" s="697"/>
      <c r="AI101" s="697"/>
      <c r="AJ101" s="697"/>
      <c r="AK101" s="697"/>
      <c r="AL101" s="697"/>
      <c r="AM101" s="697"/>
      <c r="AN101" s="697"/>
      <c r="AO101" s="698"/>
      <c r="AP101" s="633"/>
      <c r="AQ101" s="696"/>
      <c r="AR101" s="697"/>
      <c r="AS101" s="697"/>
      <c r="AT101" s="697"/>
      <c r="AU101" s="697"/>
      <c r="AV101" s="697"/>
      <c r="AW101" s="697"/>
      <c r="AX101" s="697"/>
      <c r="AY101" s="697"/>
      <c r="AZ101" s="697"/>
      <c r="BA101" s="697"/>
      <c r="BB101" s="697"/>
      <c r="BC101" s="697"/>
      <c r="BD101" s="697"/>
      <c r="BE101" s="697"/>
      <c r="BF101" s="697"/>
      <c r="BG101" s="697"/>
      <c r="BH101" s="697"/>
      <c r="BI101" s="697"/>
      <c r="BJ101" s="697"/>
      <c r="BK101" s="697"/>
      <c r="BL101" s="697"/>
      <c r="BM101" s="697"/>
      <c r="BN101" s="697"/>
      <c r="BO101" s="697"/>
      <c r="BP101" s="697"/>
      <c r="BQ101" s="697"/>
      <c r="BR101" s="697"/>
      <c r="BS101" s="697"/>
      <c r="BT101" s="698"/>
    </row>
    <row r="102" spans="2:73" ht="15.5">
      <c r="B102" s="692"/>
      <c r="C102" s="692"/>
      <c r="D102" s="692"/>
      <c r="E102" s="692"/>
      <c r="F102" s="692"/>
      <c r="G102" s="692"/>
      <c r="H102" s="692"/>
      <c r="I102" s="644"/>
      <c r="J102" s="644"/>
      <c r="K102" s="633"/>
      <c r="L102" s="696"/>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8"/>
      <c r="AP102" s="633"/>
      <c r="AQ102" s="696"/>
      <c r="AR102" s="697"/>
      <c r="AS102" s="697"/>
      <c r="AT102" s="697"/>
      <c r="AU102" s="697"/>
      <c r="AV102" s="697"/>
      <c r="AW102" s="697"/>
      <c r="AX102" s="697"/>
      <c r="AY102" s="697"/>
      <c r="AZ102" s="697"/>
      <c r="BA102" s="697"/>
      <c r="BB102" s="697"/>
      <c r="BC102" s="697"/>
      <c r="BD102" s="697"/>
      <c r="BE102" s="697"/>
      <c r="BF102" s="697"/>
      <c r="BG102" s="697"/>
      <c r="BH102" s="697"/>
      <c r="BI102" s="697"/>
      <c r="BJ102" s="697"/>
      <c r="BK102" s="697"/>
      <c r="BL102" s="697"/>
      <c r="BM102" s="697"/>
      <c r="BN102" s="697"/>
      <c r="BO102" s="697"/>
      <c r="BP102" s="697"/>
      <c r="BQ102" s="697"/>
      <c r="BR102" s="697"/>
      <c r="BS102" s="697"/>
      <c r="BT102" s="698"/>
      <c r="BU102" s="163"/>
    </row>
    <row r="103" spans="2:73" ht="15.5">
      <c r="B103" s="692"/>
      <c r="C103" s="692"/>
      <c r="D103" s="692"/>
      <c r="E103" s="692"/>
      <c r="F103" s="692"/>
      <c r="G103" s="692"/>
      <c r="H103" s="692"/>
      <c r="I103" s="644"/>
      <c r="J103" s="644"/>
      <c r="K103" s="633"/>
      <c r="L103" s="696"/>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697"/>
      <c r="AM103" s="697"/>
      <c r="AN103" s="697"/>
      <c r="AO103" s="698"/>
      <c r="AP103" s="633"/>
      <c r="AQ103" s="696"/>
      <c r="AR103" s="697"/>
      <c r="AS103" s="697"/>
      <c r="AT103" s="697"/>
      <c r="AU103" s="697"/>
      <c r="AV103" s="697"/>
      <c r="AW103" s="697"/>
      <c r="AX103" s="697"/>
      <c r="AY103" s="697"/>
      <c r="AZ103" s="697"/>
      <c r="BA103" s="697"/>
      <c r="BB103" s="697"/>
      <c r="BC103" s="697"/>
      <c r="BD103" s="697"/>
      <c r="BE103" s="697"/>
      <c r="BF103" s="697"/>
      <c r="BG103" s="697"/>
      <c r="BH103" s="697"/>
      <c r="BI103" s="697"/>
      <c r="BJ103" s="697"/>
      <c r="BK103" s="697"/>
      <c r="BL103" s="697"/>
      <c r="BM103" s="697"/>
      <c r="BN103" s="697"/>
      <c r="BO103" s="697"/>
      <c r="BP103" s="697"/>
      <c r="BQ103" s="697"/>
      <c r="BR103" s="697"/>
      <c r="BS103" s="697"/>
      <c r="BT103" s="698"/>
      <c r="BU103" s="163"/>
    </row>
    <row r="104" spans="2:73" ht="15.5">
      <c r="B104" s="692"/>
      <c r="C104" s="692"/>
      <c r="D104" s="692"/>
      <c r="E104" s="692"/>
      <c r="F104" s="692"/>
      <c r="G104" s="692"/>
      <c r="H104" s="692"/>
      <c r="I104" s="644"/>
      <c r="J104" s="644"/>
      <c r="K104" s="633"/>
      <c r="L104" s="696"/>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c r="AN104" s="697"/>
      <c r="AO104" s="698"/>
      <c r="AP104" s="633"/>
      <c r="AQ104" s="696"/>
      <c r="AR104" s="697"/>
      <c r="AS104" s="697"/>
      <c r="AT104" s="697"/>
      <c r="AU104" s="697"/>
      <c r="AV104" s="697"/>
      <c r="AW104" s="697"/>
      <c r="AX104" s="697"/>
      <c r="AY104" s="697"/>
      <c r="AZ104" s="697"/>
      <c r="BA104" s="697"/>
      <c r="BB104" s="697"/>
      <c r="BC104" s="697"/>
      <c r="BD104" s="697"/>
      <c r="BE104" s="697"/>
      <c r="BF104" s="697"/>
      <c r="BG104" s="697"/>
      <c r="BH104" s="697"/>
      <c r="BI104" s="697"/>
      <c r="BJ104" s="697"/>
      <c r="BK104" s="697"/>
      <c r="BL104" s="697"/>
      <c r="BM104" s="697"/>
      <c r="BN104" s="697"/>
      <c r="BO104" s="697"/>
      <c r="BP104" s="697"/>
      <c r="BQ104" s="697"/>
      <c r="BR104" s="697"/>
      <c r="BS104" s="697"/>
      <c r="BT104" s="698"/>
      <c r="BU104" s="163"/>
    </row>
    <row r="105" spans="2:73" ht="15.5">
      <c r="B105" s="692"/>
      <c r="C105" s="692"/>
      <c r="D105" s="692"/>
      <c r="E105" s="692"/>
      <c r="F105" s="692"/>
      <c r="G105" s="692"/>
      <c r="H105" s="692"/>
      <c r="I105" s="644"/>
      <c r="J105" s="644"/>
      <c r="K105" s="633"/>
      <c r="L105" s="696"/>
      <c r="M105" s="697"/>
      <c r="N105" s="697"/>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8"/>
      <c r="AP105" s="633"/>
      <c r="AQ105" s="696"/>
      <c r="AR105" s="697"/>
      <c r="AS105" s="697"/>
      <c r="AT105" s="697"/>
      <c r="AU105" s="697"/>
      <c r="AV105" s="697"/>
      <c r="AW105" s="697"/>
      <c r="AX105" s="697"/>
      <c r="AY105" s="697"/>
      <c r="AZ105" s="697"/>
      <c r="BA105" s="697"/>
      <c r="BB105" s="697"/>
      <c r="BC105" s="697"/>
      <c r="BD105" s="697"/>
      <c r="BE105" s="697"/>
      <c r="BF105" s="697"/>
      <c r="BG105" s="697"/>
      <c r="BH105" s="697"/>
      <c r="BI105" s="697"/>
      <c r="BJ105" s="697"/>
      <c r="BK105" s="697"/>
      <c r="BL105" s="697"/>
      <c r="BM105" s="697"/>
      <c r="BN105" s="697"/>
      <c r="BO105" s="697"/>
      <c r="BP105" s="697"/>
      <c r="BQ105" s="697"/>
      <c r="BR105" s="697"/>
      <c r="BS105" s="697"/>
      <c r="BT105" s="698"/>
      <c r="BU105" s="163"/>
    </row>
    <row r="106" spans="2:73" ht="15.5">
      <c r="B106" s="692"/>
      <c r="C106" s="692"/>
      <c r="D106" s="692"/>
      <c r="E106" s="692"/>
      <c r="F106" s="692"/>
      <c r="G106" s="692"/>
      <c r="H106" s="692"/>
      <c r="I106" s="644"/>
      <c r="J106" s="644"/>
      <c r="K106" s="633"/>
      <c r="L106" s="696"/>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8"/>
      <c r="AP106" s="633"/>
      <c r="AQ106" s="696"/>
      <c r="AR106" s="697"/>
      <c r="AS106" s="697"/>
      <c r="AT106" s="697"/>
      <c r="AU106" s="697"/>
      <c r="AV106" s="697"/>
      <c r="AW106" s="697"/>
      <c r="AX106" s="697"/>
      <c r="AY106" s="697"/>
      <c r="AZ106" s="697"/>
      <c r="BA106" s="697"/>
      <c r="BB106" s="697"/>
      <c r="BC106" s="697"/>
      <c r="BD106" s="697"/>
      <c r="BE106" s="697"/>
      <c r="BF106" s="697"/>
      <c r="BG106" s="697"/>
      <c r="BH106" s="697"/>
      <c r="BI106" s="697"/>
      <c r="BJ106" s="697"/>
      <c r="BK106" s="697"/>
      <c r="BL106" s="697"/>
      <c r="BM106" s="697"/>
      <c r="BN106" s="697"/>
      <c r="BO106" s="697"/>
      <c r="BP106" s="697"/>
      <c r="BQ106" s="697"/>
      <c r="BR106" s="697"/>
      <c r="BS106" s="697"/>
      <c r="BT106" s="698"/>
      <c r="BU106" s="163"/>
    </row>
    <row r="107" spans="2:73" ht="15.5">
      <c r="B107" s="692"/>
      <c r="C107" s="692"/>
      <c r="D107" s="692"/>
      <c r="E107" s="692"/>
      <c r="F107" s="692"/>
      <c r="G107" s="692"/>
      <c r="H107" s="692"/>
      <c r="I107" s="644"/>
      <c r="J107" s="644"/>
      <c r="K107" s="633"/>
      <c r="L107" s="696"/>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8"/>
      <c r="AP107" s="633"/>
      <c r="AQ107" s="699"/>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c r="BL107" s="700"/>
      <c r="BM107" s="700"/>
      <c r="BN107" s="700"/>
      <c r="BO107" s="700"/>
      <c r="BP107" s="700"/>
      <c r="BQ107" s="700"/>
      <c r="BR107" s="700"/>
      <c r="BS107" s="700"/>
      <c r="BT107" s="701"/>
      <c r="BU107" s="163"/>
    </row>
    <row r="108" spans="2:73" ht="15.5">
      <c r="B108" s="692"/>
      <c r="C108" s="692"/>
      <c r="D108" s="692"/>
      <c r="E108" s="692"/>
      <c r="F108" s="692"/>
      <c r="G108" s="692"/>
      <c r="H108" s="692"/>
      <c r="I108" s="644"/>
      <c r="J108" s="644"/>
      <c r="K108" s="633"/>
      <c r="L108" s="696"/>
      <c r="M108" s="697"/>
      <c r="N108" s="697"/>
      <c r="O108" s="697"/>
      <c r="P108" s="697"/>
      <c r="Q108" s="697"/>
      <c r="R108" s="697"/>
      <c r="S108" s="697"/>
      <c r="T108" s="697"/>
      <c r="U108" s="697"/>
      <c r="V108" s="697"/>
      <c r="W108" s="697"/>
      <c r="X108" s="697"/>
      <c r="Y108" s="697"/>
      <c r="Z108" s="697"/>
      <c r="AA108" s="697"/>
      <c r="AB108" s="697"/>
      <c r="AC108" s="697"/>
      <c r="AD108" s="697"/>
      <c r="AE108" s="697"/>
      <c r="AF108" s="697"/>
      <c r="AG108" s="697"/>
      <c r="AH108" s="697"/>
      <c r="AI108" s="697"/>
      <c r="AJ108" s="697"/>
      <c r="AK108" s="697"/>
      <c r="AL108" s="697"/>
      <c r="AM108" s="697"/>
      <c r="AN108" s="697"/>
      <c r="AO108" s="698"/>
      <c r="AP108" s="633"/>
      <c r="AQ108" s="693"/>
      <c r="AR108" s="694"/>
      <c r="AS108" s="694"/>
      <c r="AT108" s="694"/>
      <c r="AU108" s="694"/>
      <c r="AV108" s="694"/>
      <c r="AW108" s="694"/>
      <c r="AX108" s="694"/>
      <c r="AY108" s="694"/>
      <c r="AZ108" s="694"/>
      <c r="BA108" s="694"/>
      <c r="BB108" s="694"/>
      <c r="BC108" s="694"/>
      <c r="BD108" s="694"/>
      <c r="BE108" s="694"/>
      <c r="BF108" s="694"/>
      <c r="BG108" s="694"/>
      <c r="BH108" s="694"/>
      <c r="BI108" s="694"/>
      <c r="BJ108" s="694"/>
      <c r="BK108" s="694"/>
      <c r="BL108" s="694"/>
      <c r="BM108" s="694"/>
      <c r="BN108" s="694"/>
      <c r="BO108" s="694"/>
      <c r="BP108" s="694"/>
      <c r="BQ108" s="694"/>
      <c r="BR108" s="694"/>
      <c r="BS108" s="694"/>
      <c r="BT108" s="695"/>
      <c r="BU108" s="163"/>
    </row>
    <row r="109" spans="2:73" ht="15.5">
      <c r="B109" s="692"/>
      <c r="C109" s="692"/>
      <c r="D109" s="692"/>
      <c r="E109" s="692"/>
      <c r="F109" s="692"/>
      <c r="G109" s="692"/>
      <c r="H109" s="692"/>
      <c r="I109" s="644"/>
      <c r="J109" s="644"/>
      <c r="K109" s="633"/>
      <c r="L109" s="696"/>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8"/>
      <c r="AP109" s="633"/>
      <c r="AQ109" s="696"/>
      <c r="AR109" s="697"/>
      <c r="AS109" s="697"/>
      <c r="AT109" s="697"/>
      <c r="AU109" s="697"/>
      <c r="AV109" s="697"/>
      <c r="AW109" s="697"/>
      <c r="AX109" s="697"/>
      <c r="AY109" s="697"/>
      <c r="AZ109" s="697"/>
      <c r="BA109" s="697"/>
      <c r="BB109" s="697"/>
      <c r="BC109" s="697"/>
      <c r="BD109" s="697"/>
      <c r="BE109" s="697"/>
      <c r="BF109" s="697"/>
      <c r="BG109" s="697"/>
      <c r="BH109" s="697"/>
      <c r="BI109" s="697"/>
      <c r="BJ109" s="697"/>
      <c r="BK109" s="697"/>
      <c r="BL109" s="697"/>
      <c r="BM109" s="697"/>
      <c r="BN109" s="697"/>
      <c r="BO109" s="697"/>
      <c r="BP109" s="697"/>
      <c r="BQ109" s="697"/>
      <c r="BR109" s="697"/>
      <c r="BS109" s="697"/>
      <c r="BT109" s="698"/>
      <c r="BU109" s="163"/>
    </row>
    <row r="110" spans="2:73" ht="15.5">
      <c r="B110" s="692"/>
      <c r="C110" s="692"/>
      <c r="D110" s="692"/>
      <c r="E110" s="692"/>
      <c r="F110" s="692"/>
      <c r="G110" s="692"/>
      <c r="H110" s="692"/>
      <c r="I110" s="644"/>
      <c r="J110" s="644"/>
      <c r="K110" s="633"/>
      <c r="L110" s="69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8"/>
      <c r="AP110" s="633"/>
      <c r="AQ110" s="696"/>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8"/>
      <c r="BU110" s="163"/>
    </row>
    <row r="111" spans="2:73" ht="15.5">
      <c r="B111" s="692"/>
      <c r="C111" s="692"/>
      <c r="D111" s="692"/>
      <c r="E111" s="692"/>
      <c r="F111" s="692"/>
      <c r="G111" s="692"/>
      <c r="H111" s="692"/>
      <c r="I111" s="644"/>
      <c r="J111" s="644"/>
      <c r="K111" s="633"/>
      <c r="L111" s="69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8"/>
      <c r="AP111" s="633"/>
      <c r="AQ111" s="696"/>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8"/>
      <c r="BU111" s="163"/>
    </row>
    <row r="112" spans="2:73">
      <c r="B112" s="692"/>
      <c r="C112" s="692"/>
      <c r="D112" s="692"/>
      <c r="E112" s="692"/>
      <c r="F112" s="692"/>
      <c r="G112" s="692"/>
      <c r="H112" s="692"/>
      <c r="I112" s="644"/>
      <c r="J112" s="644"/>
      <c r="K112" s="633"/>
      <c r="L112" s="69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8"/>
      <c r="AP112" s="633"/>
      <c r="AQ112" s="696"/>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c r="BL112" s="697"/>
      <c r="BM112" s="697"/>
      <c r="BN112" s="697"/>
      <c r="BO112" s="697"/>
      <c r="BP112" s="697"/>
      <c r="BQ112" s="697"/>
      <c r="BR112" s="697"/>
      <c r="BS112" s="697"/>
      <c r="BT112" s="698"/>
    </row>
    <row r="113" spans="2:73">
      <c r="B113" s="692"/>
      <c r="C113" s="692"/>
      <c r="D113" s="692"/>
      <c r="E113" s="692"/>
      <c r="F113" s="692"/>
      <c r="G113" s="692"/>
      <c r="H113" s="692"/>
      <c r="I113" s="644"/>
      <c r="J113" s="644"/>
      <c r="K113" s="633"/>
      <c r="L113" s="696"/>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8"/>
      <c r="AP113" s="633"/>
      <c r="AQ113" s="696"/>
      <c r="AR113" s="697"/>
      <c r="AS113" s="697"/>
      <c r="AT113" s="697"/>
      <c r="AU113" s="697"/>
      <c r="AV113" s="697"/>
      <c r="AW113" s="697"/>
      <c r="AX113" s="697"/>
      <c r="AY113" s="697"/>
      <c r="AZ113" s="697"/>
      <c r="BA113" s="697"/>
      <c r="BB113" s="697"/>
      <c r="BC113" s="697"/>
      <c r="BD113" s="697"/>
      <c r="BE113" s="697"/>
      <c r="BF113" s="697"/>
      <c r="BG113" s="697"/>
      <c r="BH113" s="697"/>
      <c r="BI113" s="697"/>
      <c r="BJ113" s="697"/>
      <c r="BK113" s="697"/>
      <c r="BL113" s="697"/>
      <c r="BM113" s="697"/>
      <c r="BN113" s="697"/>
      <c r="BO113" s="697"/>
      <c r="BP113" s="697"/>
      <c r="BQ113" s="697"/>
      <c r="BR113" s="697"/>
      <c r="BS113" s="697"/>
      <c r="BT113" s="698"/>
    </row>
    <row r="114" spans="2:73">
      <c r="B114" s="692"/>
      <c r="C114" s="692"/>
      <c r="D114" s="692"/>
      <c r="E114" s="692"/>
      <c r="F114" s="692"/>
      <c r="G114" s="692"/>
      <c r="H114" s="692"/>
      <c r="I114" s="644"/>
      <c r="J114" s="644"/>
      <c r="K114" s="633"/>
      <c r="L114" s="696"/>
      <c r="M114" s="697"/>
      <c r="N114" s="697"/>
      <c r="O114" s="697"/>
      <c r="P114" s="697"/>
      <c r="Q114" s="697"/>
      <c r="R114" s="697"/>
      <c r="S114" s="697"/>
      <c r="T114" s="697"/>
      <c r="U114" s="697"/>
      <c r="V114" s="697"/>
      <c r="W114" s="697"/>
      <c r="X114" s="697"/>
      <c r="Y114" s="697"/>
      <c r="Z114" s="697"/>
      <c r="AA114" s="697"/>
      <c r="AB114" s="697"/>
      <c r="AC114" s="697"/>
      <c r="AD114" s="697"/>
      <c r="AE114" s="697"/>
      <c r="AF114" s="697"/>
      <c r="AG114" s="697"/>
      <c r="AH114" s="697"/>
      <c r="AI114" s="697"/>
      <c r="AJ114" s="697"/>
      <c r="AK114" s="697"/>
      <c r="AL114" s="697"/>
      <c r="AM114" s="697"/>
      <c r="AN114" s="697"/>
      <c r="AO114" s="698"/>
      <c r="AP114" s="633"/>
      <c r="AQ114" s="696"/>
      <c r="AR114" s="697"/>
      <c r="AS114" s="697"/>
      <c r="AT114" s="697"/>
      <c r="AU114" s="697"/>
      <c r="AV114" s="697"/>
      <c r="AW114" s="697"/>
      <c r="AX114" s="697"/>
      <c r="AY114" s="697"/>
      <c r="AZ114" s="697"/>
      <c r="BA114" s="697"/>
      <c r="BB114" s="697"/>
      <c r="BC114" s="697"/>
      <c r="BD114" s="697"/>
      <c r="BE114" s="697"/>
      <c r="BF114" s="697"/>
      <c r="BG114" s="697"/>
      <c r="BH114" s="697"/>
      <c r="BI114" s="697"/>
      <c r="BJ114" s="697"/>
      <c r="BK114" s="697"/>
      <c r="BL114" s="697"/>
      <c r="BM114" s="697"/>
      <c r="BN114" s="697"/>
      <c r="BO114" s="697"/>
      <c r="BP114" s="697"/>
      <c r="BQ114" s="697"/>
      <c r="BR114" s="697"/>
      <c r="BS114" s="697"/>
      <c r="BT114" s="698"/>
    </row>
    <row r="115" spans="2:73" ht="15.5">
      <c r="B115" s="692"/>
      <c r="C115" s="692"/>
      <c r="D115" s="692"/>
      <c r="E115" s="692"/>
      <c r="F115" s="692"/>
      <c r="G115" s="692"/>
      <c r="H115" s="692"/>
      <c r="I115" s="644"/>
      <c r="J115" s="644"/>
      <c r="K115" s="633"/>
      <c r="L115" s="696"/>
      <c r="M115" s="697"/>
      <c r="N115" s="697"/>
      <c r="O115" s="697"/>
      <c r="P115" s="697"/>
      <c r="Q115" s="697"/>
      <c r="R115" s="697"/>
      <c r="S115" s="697"/>
      <c r="T115" s="697"/>
      <c r="U115" s="697"/>
      <c r="V115" s="697"/>
      <c r="W115" s="697"/>
      <c r="X115" s="697"/>
      <c r="Y115" s="697"/>
      <c r="Z115" s="697"/>
      <c r="AA115" s="697"/>
      <c r="AB115" s="697"/>
      <c r="AC115" s="697"/>
      <c r="AD115" s="697"/>
      <c r="AE115" s="697"/>
      <c r="AF115" s="697"/>
      <c r="AG115" s="697"/>
      <c r="AH115" s="697"/>
      <c r="AI115" s="697"/>
      <c r="AJ115" s="697"/>
      <c r="AK115" s="697"/>
      <c r="AL115" s="697"/>
      <c r="AM115" s="697"/>
      <c r="AN115" s="697"/>
      <c r="AO115" s="698"/>
      <c r="AP115" s="633"/>
      <c r="AQ115" s="696"/>
      <c r="AR115" s="697"/>
      <c r="AS115" s="697"/>
      <c r="AT115" s="697"/>
      <c r="AU115" s="697"/>
      <c r="AV115" s="697"/>
      <c r="AW115" s="697"/>
      <c r="AX115" s="697"/>
      <c r="AY115" s="697"/>
      <c r="AZ115" s="697"/>
      <c r="BA115" s="697"/>
      <c r="BB115" s="697"/>
      <c r="BC115" s="697"/>
      <c r="BD115" s="697"/>
      <c r="BE115" s="697"/>
      <c r="BF115" s="697"/>
      <c r="BG115" s="697"/>
      <c r="BH115" s="697"/>
      <c r="BI115" s="697"/>
      <c r="BJ115" s="697"/>
      <c r="BK115" s="697"/>
      <c r="BL115" s="697"/>
      <c r="BM115" s="697"/>
      <c r="BN115" s="697"/>
      <c r="BO115" s="697"/>
      <c r="BP115" s="697"/>
      <c r="BQ115" s="697"/>
      <c r="BR115" s="697"/>
      <c r="BS115" s="697"/>
      <c r="BT115" s="698"/>
      <c r="BU115" s="163"/>
    </row>
    <row r="116" spans="2:73" ht="15.5">
      <c r="B116" s="692"/>
      <c r="C116" s="692"/>
      <c r="D116" s="692"/>
      <c r="E116" s="692"/>
      <c r="F116" s="692"/>
      <c r="G116" s="692"/>
      <c r="H116" s="692"/>
      <c r="I116" s="644"/>
      <c r="J116" s="644"/>
      <c r="K116" s="633"/>
      <c r="L116" s="696"/>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8"/>
      <c r="AP116" s="633"/>
      <c r="AQ116" s="696"/>
      <c r="AR116" s="697"/>
      <c r="AS116" s="697"/>
      <c r="AT116" s="697"/>
      <c r="AU116" s="697"/>
      <c r="AV116" s="697"/>
      <c r="AW116" s="697"/>
      <c r="AX116" s="697"/>
      <c r="AY116" s="697"/>
      <c r="AZ116" s="697"/>
      <c r="BA116" s="697"/>
      <c r="BB116" s="697"/>
      <c r="BC116" s="697"/>
      <c r="BD116" s="697"/>
      <c r="BE116" s="697"/>
      <c r="BF116" s="697"/>
      <c r="BG116" s="697"/>
      <c r="BH116" s="697"/>
      <c r="BI116" s="697"/>
      <c r="BJ116" s="697"/>
      <c r="BK116" s="697"/>
      <c r="BL116" s="697"/>
      <c r="BM116" s="697"/>
      <c r="BN116" s="697"/>
      <c r="BO116" s="697"/>
      <c r="BP116" s="697"/>
      <c r="BQ116" s="697"/>
      <c r="BR116" s="697"/>
      <c r="BS116" s="697"/>
      <c r="BT116" s="698"/>
      <c r="BU116" s="163"/>
    </row>
    <row r="117" spans="2:73" ht="15.5">
      <c r="B117" s="692"/>
      <c r="C117" s="692"/>
      <c r="D117" s="692"/>
      <c r="E117" s="692"/>
      <c r="F117" s="692"/>
      <c r="G117" s="692"/>
      <c r="H117" s="692"/>
      <c r="I117" s="644"/>
      <c r="J117" s="644"/>
      <c r="K117" s="633"/>
      <c r="L117" s="696"/>
      <c r="M117" s="697"/>
      <c r="N117" s="697"/>
      <c r="O117" s="697"/>
      <c r="P117" s="697"/>
      <c r="Q117" s="697"/>
      <c r="R117" s="697"/>
      <c r="S117" s="697"/>
      <c r="T117" s="697"/>
      <c r="U117" s="697"/>
      <c r="V117" s="697"/>
      <c r="W117" s="697"/>
      <c r="X117" s="697"/>
      <c r="Y117" s="697"/>
      <c r="Z117" s="697"/>
      <c r="AA117" s="697"/>
      <c r="AB117" s="697"/>
      <c r="AC117" s="697"/>
      <c r="AD117" s="697"/>
      <c r="AE117" s="697"/>
      <c r="AF117" s="697"/>
      <c r="AG117" s="697"/>
      <c r="AH117" s="697"/>
      <c r="AI117" s="697"/>
      <c r="AJ117" s="697"/>
      <c r="AK117" s="697"/>
      <c r="AL117" s="697"/>
      <c r="AM117" s="697"/>
      <c r="AN117" s="697"/>
      <c r="AO117" s="698"/>
      <c r="AP117" s="633"/>
      <c r="AQ117" s="696"/>
      <c r="AR117" s="697"/>
      <c r="AS117" s="697"/>
      <c r="AT117" s="697"/>
      <c r="AU117" s="697"/>
      <c r="AV117" s="697"/>
      <c r="AW117" s="697"/>
      <c r="AX117" s="697"/>
      <c r="AY117" s="697"/>
      <c r="AZ117" s="697"/>
      <c r="BA117" s="697"/>
      <c r="BB117" s="697"/>
      <c r="BC117" s="697"/>
      <c r="BD117" s="697"/>
      <c r="BE117" s="697"/>
      <c r="BF117" s="697"/>
      <c r="BG117" s="697"/>
      <c r="BH117" s="697"/>
      <c r="BI117" s="697"/>
      <c r="BJ117" s="697"/>
      <c r="BK117" s="697"/>
      <c r="BL117" s="697"/>
      <c r="BM117" s="697"/>
      <c r="BN117" s="697"/>
      <c r="BO117" s="697"/>
      <c r="BP117" s="697"/>
      <c r="BQ117" s="697"/>
      <c r="BR117" s="697"/>
      <c r="BS117" s="697"/>
      <c r="BT117" s="698"/>
      <c r="BU117" s="163"/>
    </row>
    <row r="118" spans="2:73" ht="15.5">
      <c r="B118" s="692"/>
      <c r="C118" s="692"/>
      <c r="D118" s="692"/>
      <c r="E118" s="692"/>
      <c r="F118" s="692"/>
      <c r="G118" s="692"/>
      <c r="H118" s="692"/>
      <c r="I118" s="644"/>
      <c r="J118" s="644"/>
      <c r="K118" s="633"/>
      <c r="L118" s="696"/>
      <c r="M118" s="697"/>
      <c r="N118" s="697"/>
      <c r="O118" s="697"/>
      <c r="P118" s="697"/>
      <c r="Q118" s="697"/>
      <c r="R118" s="697"/>
      <c r="S118" s="697"/>
      <c r="T118" s="697"/>
      <c r="U118" s="697"/>
      <c r="V118" s="697"/>
      <c r="W118" s="697"/>
      <c r="X118" s="697"/>
      <c r="Y118" s="697"/>
      <c r="Z118" s="697"/>
      <c r="AA118" s="697"/>
      <c r="AB118" s="697"/>
      <c r="AC118" s="697"/>
      <c r="AD118" s="697"/>
      <c r="AE118" s="697"/>
      <c r="AF118" s="697"/>
      <c r="AG118" s="697"/>
      <c r="AH118" s="697"/>
      <c r="AI118" s="697"/>
      <c r="AJ118" s="697"/>
      <c r="AK118" s="697"/>
      <c r="AL118" s="697"/>
      <c r="AM118" s="697"/>
      <c r="AN118" s="697"/>
      <c r="AO118" s="698"/>
      <c r="AP118" s="633"/>
      <c r="AQ118" s="696"/>
      <c r="AR118" s="697"/>
      <c r="AS118" s="697"/>
      <c r="AT118" s="697"/>
      <c r="AU118" s="697"/>
      <c r="AV118" s="697"/>
      <c r="AW118" s="697"/>
      <c r="AX118" s="697"/>
      <c r="AY118" s="697"/>
      <c r="AZ118" s="697"/>
      <c r="BA118" s="697"/>
      <c r="BB118" s="697"/>
      <c r="BC118" s="697"/>
      <c r="BD118" s="697"/>
      <c r="BE118" s="697"/>
      <c r="BF118" s="697"/>
      <c r="BG118" s="697"/>
      <c r="BH118" s="697"/>
      <c r="BI118" s="697"/>
      <c r="BJ118" s="697"/>
      <c r="BK118" s="697"/>
      <c r="BL118" s="697"/>
      <c r="BM118" s="697"/>
      <c r="BN118" s="697"/>
      <c r="BO118" s="697"/>
      <c r="BP118" s="697"/>
      <c r="BQ118" s="697"/>
      <c r="BR118" s="697"/>
      <c r="BS118" s="697"/>
      <c r="BT118" s="698"/>
      <c r="BU118" s="163"/>
    </row>
    <row r="119" spans="2:73" ht="15.5">
      <c r="B119" s="692"/>
      <c r="C119" s="692"/>
      <c r="D119" s="692"/>
      <c r="E119" s="692"/>
      <c r="F119" s="692"/>
      <c r="G119" s="692"/>
      <c r="H119" s="692"/>
      <c r="I119" s="644"/>
      <c r="J119" s="644"/>
      <c r="K119" s="633"/>
      <c r="L119" s="696"/>
      <c r="M119" s="697"/>
      <c r="N119" s="697"/>
      <c r="O119" s="697"/>
      <c r="P119" s="697"/>
      <c r="Q119" s="697"/>
      <c r="R119" s="697"/>
      <c r="S119" s="697"/>
      <c r="T119" s="697"/>
      <c r="U119" s="697"/>
      <c r="V119" s="697"/>
      <c r="W119" s="697"/>
      <c r="X119" s="697"/>
      <c r="Y119" s="697"/>
      <c r="Z119" s="697"/>
      <c r="AA119" s="697"/>
      <c r="AB119" s="697"/>
      <c r="AC119" s="697"/>
      <c r="AD119" s="697"/>
      <c r="AE119" s="697"/>
      <c r="AF119" s="697"/>
      <c r="AG119" s="697"/>
      <c r="AH119" s="697"/>
      <c r="AI119" s="697"/>
      <c r="AJ119" s="697"/>
      <c r="AK119" s="697"/>
      <c r="AL119" s="697"/>
      <c r="AM119" s="697"/>
      <c r="AN119" s="697"/>
      <c r="AO119" s="698"/>
      <c r="AP119" s="633"/>
      <c r="AQ119" s="696"/>
      <c r="AR119" s="697"/>
      <c r="AS119" s="697"/>
      <c r="AT119" s="697"/>
      <c r="AU119" s="697"/>
      <c r="AV119" s="697"/>
      <c r="AW119" s="697"/>
      <c r="AX119" s="697"/>
      <c r="AY119" s="697"/>
      <c r="AZ119" s="697"/>
      <c r="BA119" s="697"/>
      <c r="BB119" s="697"/>
      <c r="BC119" s="697"/>
      <c r="BD119" s="697"/>
      <c r="BE119" s="697"/>
      <c r="BF119" s="697"/>
      <c r="BG119" s="697"/>
      <c r="BH119" s="697"/>
      <c r="BI119" s="697"/>
      <c r="BJ119" s="697"/>
      <c r="BK119" s="697"/>
      <c r="BL119" s="697"/>
      <c r="BM119" s="697"/>
      <c r="BN119" s="697"/>
      <c r="BO119" s="697"/>
      <c r="BP119" s="697"/>
      <c r="BQ119" s="697"/>
      <c r="BR119" s="697"/>
      <c r="BS119" s="697"/>
      <c r="BT119" s="698"/>
      <c r="BU119" s="163"/>
    </row>
    <row r="120" spans="2:73">
      <c r="B120" s="692"/>
      <c r="C120" s="692"/>
      <c r="D120" s="692"/>
      <c r="E120" s="692"/>
      <c r="F120" s="692"/>
      <c r="G120" s="692"/>
      <c r="H120" s="692"/>
      <c r="I120" s="644"/>
      <c r="J120" s="644"/>
      <c r="K120" s="633"/>
      <c r="L120" s="696"/>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8"/>
      <c r="AP120" s="633"/>
      <c r="AQ120" s="696"/>
      <c r="AR120" s="697"/>
      <c r="AS120" s="697"/>
      <c r="AT120" s="697"/>
      <c r="AU120" s="697"/>
      <c r="AV120" s="697"/>
      <c r="AW120" s="697"/>
      <c r="AX120" s="697"/>
      <c r="AY120" s="697"/>
      <c r="AZ120" s="697"/>
      <c r="BA120" s="697"/>
      <c r="BB120" s="697"/>
      <c r="BC120" s="697"/>
      <c r="BD120" s="697"/>
      <c r="BE120" s="697"/>
      <c r="BF120" s="697"/>
      <c r="BG120" s="697"/>
      <c r="BH120" s="697"/>
      <c r="BI120" s="697"/>
      <c r="BJ120" s="697"/>
      <c r="BK120" s="697"/>
      <c r="BL120" s="697"/>
      <c r="BM120" s="697"/>
      <c r="BN120" s="697"/>
      <c r="BO120" s="697"/>
      <c r="BP120" s="697"/>
      <c r="BQ120" s="697"/>
      <c r="BR120" s="697"/>
      <c r="BS120" s="697"/>
      <c r="BT120" s="698"/>
    </row>
    <row r="121" spans="2:73" ht="15.5">
      <c r="B121" s="692"/>
      <c r="C121" s="692"/>
      <c r="D121" s="692"/>
      <c r="E121" s="692"/>
      <c r="F121" s="692"/>
      <c r="G121" s="692"/>
      <c r="H121" s="692"/>
      <c r="I121" s="644"/>
      <c r="J121" s="644"/>
      <c r="K121" s="633"/>
      <c r="L121" s="696"/>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c r="AN121" s="697"/>
      <c r="AO121" s="698"/>
      <c r="AP121" s="633"/>
      <c r="AQ121" s="696"/>
      <c r="AR121" s="697"/>
      <c r="AS121" s="697"/>
      <c r="AT121" s="697"/>
      <c r="AU121" s="697"/>
      <c r="AV121" s="697"/>
      <c r="AW121" s="697"/>
      <c r="AX121" s="697"/>
      <c r="AY121" s="697"/>
      <c r="AZ121" s="697"/>
      <c r="BA121" s="697"/>
      <c r="BB121" s="697"/>
      <c r="BC121" s="697"/>
      <c r="BD121" s="697"/>
      <c r="BE121" s="697"/>
      <c r="BF121" s="697"/>
      <c r="BG121" s="697"/>
      <c r="BH121" s="697"/>
      <c r="BI121" s="697"/>
      <c r="BJ121" s="697"/>
      <c r="BK121" s="697"/>
      <c r="BL121" s="697"/>
      <c r="BM121" s="697"/>
      <c r="BN121" s="697"/>
      <c r="BO121" s="697"/>
      <c r="BP121" s="697"/>
      <c r="BQ121" s="697"/>
      <c r="BR121" s="697"/>
      <c r="BS121" s="697"/>
      <c r="BT121" s="698"/>
      <c r="BU121" s="163"/>
    </row>
    <row r="122" spans="2:73" ht="15.5">
      <c r="B122" s="692"/>
      <c r="C122" s="692"/>
      <c r="D122" s="692"/>
      <c r="E122" s="692"/>
      <c r="F122" s="692"/>
      <c r="G122" s="692"/>
      <c r="H122" s="692"/>
      <c r="I122" s="644"/>
      <c r="J122" s="644"/>
      <c r="K122" s="633"/>
      <c r="L122" s="699"/>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1"/>
      <c r="AP122" s="633"/>
      <c r="AQ122" s="699"/>
      <c r="AR122" s="700"/>
      <c r="AS122" s="700"/>
      <c r="AT122" s="700"/>
      <c r="AU122" s="700"/>
      <c r="AV122" s="700"/>
      <c r="AW122" s="700"/>
      <c r="AX122" s="700"/>
      <c r="AY122" s="700"/>
      <c r="AZ122" s="700"/>
      <c r="BA122" s="700"/>
      <c r="BB122" s="700"/>
      <c r="BC122" s="700"/>
      <c r="BD122" s="700"/>
      <c r="BE122" s="700"/>
      <c r="BF122" s="700"/>
      <c r="BG122" s="700"/>
      <c r="BH122" s="700"/>
      <c r="BI122" s="700"/>
      <c r="BJ122" s="700"/>
      <c r="BK122" s="700"/>
      <c r="BL122" s="700"/>
      <c r="BM122" s="700"/>
      <c r="BN122" s="700"/>
      <c r="BO122" s="700"/>
      <c r="BP122" s="700"/>
      <c r="BQ122" s="700"/>
      <c r="BR122" s="700"/>
      <c r="BS122" s="700"/>
      <c r="BT122" s="701"/>
      <c r="BU122" s="163"/>
    </row>
  </sheetData>
  <autoFilter ref="C26:BT80">
    <sortState ref="C26:BT42">
      <sortCondition ref="H25"/>
    </sortState>
  </autoFilter>
  <mergeCells count="1">
    <mergeCell ref="C24:G24"/>
  </mergeCells>
  <conditionalFormatting sqref="L27:AO69 AQ37:BT71">
    <cfRule type="cellIs" dxfId="12" priority="15" operator="equal">
      <formula>0</formula>
    </cfRule>
  </conditionalFormatting>
  <conditionalFormatting sqref="L110:AO122 AQ108:BT122">
    <cfRule type="cellIs" dxfId="11" priority="12" operator="equal">
      <formula>0</formula>
    </cfRule>
  </conditionalFormatting>
  <conditionalFormatting sqref="L74:AO80 AQ72:BT80 BF81:BT88">
    <cfRule type="cellIs" dxfId="10" priority="14" operator="equal">
      <formula>0</formula>
    </cfRule>
  </conditionalFormatting>
  <conditionalFormatting sqref="L94:AO105 AQ94:BT107 BF89:BT93">
    <cfRule type="cellIs" dxfId="9" priority="13" operator="equal">
      <formula>0</formula>
    </cfRule>
  </conditionalFormatting>
  <conditionalFormatting sqref="L27:AO32">
    <cfRule type="cellIs" dxfId="8" priority="11" operator="equal">
      <formula>0</formula>
    </cfRule>
  </conditionalFormatting>
  <conditionalFormatting sqref="L33:AO43 AQ41:BT43">
    <cfRule type="cellIs" dxfId="7" priority="10" operator="equal">
      <formula>0</formula>
    </cfRule>
  </conditionalFormatting>
  <conditionalFormatting sqref="L70:AO73">
    <cfRule type="cellIs" dxfId="6" priority="9" operator="equal">
      <formula>0</formula>
    </cfRule>
  </conditionalFormatting>
  <conditionalFormatting sqref="L106:AO109">
    <cfRule type="cellIs" dxfId="5" priority="7" operator="equal">
      <formula>0</formula>
    </cfRule>
  </conditionalFormatting>
  <conditionalFormatting sqref="AQ27:BT28">
    <cfRule type="cellIs" dxfId="4" priority="6" operator="equal">
      <formula>0</formula>
    </cfRule>
  </conditionalFormatting>
  <conditionalFormatting sqref="AQ29:BT40">
    <cfRule type="cellIs" dxfId="3" priority="4" operator="equal">
      <formula>0</formula>
    </cfRule>
  </conditionalFormatting>
  <conditionalFormatting sqref="L81:AO86 AQ81:BE88">
    <cfRule type="cellIs" dxfId="2" priority="3" operator="equal">
      <formula>0</formula>
    </cfRule>
  </conditionalFormatting>
  <conditionalFormatting sqref="L91:AO93 AQ89:BE93">
    <cfRule type="cellIs" dxfId="1" priority="2" operator="equal">
      <formula>0</formula>
    </cfRule>
  </conditionalFormatting>
  <conditionalFormatting sqref="L87:AO90">
    <cfRule type="cellIs" dxfId="0" priority="1" operator="equal">
      <formula>0</formula>
    </cfRule>
  </conditionalFormatting>
  <pageMargins left="0.7" right="0.7" top="0.75" bottom="0.75" header="0.3" footer="0.3"/>
  <pageSetup scale="1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DropDownList!$G$2:$G$11</xm:f>
          </x14:formula1>
          <xm:sqref>I27:I80 I94:I1048576</xm:sqref>
        </x14:dataValidation>
        <x14:dataValidation type="list" allowBlank="1" showInputMessage="1" showErrorMessage="1">
          <x14:formula1>
            <xm:f>DropDownList!$H$2:$H$3</xm:f>
          </x14:formula1>
          <xm:sqref>J27:J80 J94:J1048576</xm:sqref>
        </x14:dataValidation>
        <x14:dataValidation type="list" allowBlank="1" showInputMessage="1" showErrorMessage="1">
          <x14:formula1>
            <xm:f>[1]DropDownList!#REF!</xm:f>
          </x14:formula1>
          <xm:sqref>I81:J93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U49"/>
  <sheetViews>
    <sheetView topLeftCell="A22" zoomScale="90" zoomScaleNormal="90" workbookViewId="0">
      <selection activeCell="B47" sqref="B47"/>
    </sheetView>
  </sheetViews>
  <sheetFormatPr defaultColWidth="9.1796875" defaultRowHeight="14.5"/>
  <cols>
    <col min="1" max="1" width="9.1796875" style="12"/>
    <col min="2" max="2" width="10.1796875" style="12" customWidth="1"/>
    <col min="3" max="3" width="11.26953125" style="12" customWidth="1"/>
    <col min="4" max="4" width="13.26953125" style="12" customWidth="1"/>
    <col min="5" max="5" width="12.7265625" style="12" customWidth="1"/>
    <col min="6" max="6" width="12" style="12" customWidth="1"/>
    <col min="7" max="7" width="9.1796875" style="12"/>
    <col min="8" max="8" width="24.54296875" style="12" customWidth="1"/>
    <col min="9" max="9" width="11.1796875" style="12" customWidth="1"/>
    <col min="10" max="10" width="9.1796875" style="12"/>
    <col min="11" max="11" width="11.54296875" style="12" customWidth="1"/>
    <col min="12" max="12" width="9.1796875" style="12"/>
    <col min="13" max="13" width="26" style="12" customWidth="1"/>
    <col min="14" max="14" width="9.81640625" style="12" customWidth="1"/>
    <col min="15" max="15" width="9.1796875" style="12"/>
    <col min="16" max="16" width="9.7265625" style="12" customWidth="1"/>
    <col min="17" max="16384" width="9.1796875" style="12"/>
  </cols>
  <sheetData>
    <row r="12" spans="1:17" ht="24" customHeight="1" thickBot="1"/>
    <row r="13" spans="1:17" s="9" customFormat="1" ht="23.5" customHeight="1" thickBot="1">
      <c r="A13" s="588"/>
      <c r="B13" s="588" t="s">
        <v>171</v>
      </c>
      <c r="D13" s="126" t="s">
        <v>175</v>
      </c>
      <c r="E13" s="746"/>
      <c r="F13" s="177"/>
      <c r="G13" s="178"/>
      <c r="H13" s="179"/>
      <c r="K13" s="179"/>
      <c r="L13" s="177"/>
      <c r="M13" s="177"/>
      <c r="N13" s="177"/>
      <c r="O13" s="177"/>
      <c r="P13" s="177"/>
      <c r="Q13" s="180"/>
    </row>
    <row r="14" spans="1:17" s="9" customFormat="1" ht="15.65" customHeight="1">
      <c r="B14" s="551"/>
      <c r="D14" s="17"/>
      <c r="E14" s="17"/>
      <c r="F14" s="177"/>
      <c r="G14" s="178"/>
      <c r="H14" s="179"/>
      <c r="K14" s="179"/>
      <c r="L14" s="177"/>
      <c r="M14" s="177"/>
      <c r="N14" s="177"/>
      <c r="O14" s="177"/>
      <c r="P14" s="177"/>
      <c r="Q14" s="180"/>
    </row>
    <row r="15" spans="1:17" ht="15.5">
      <c r="B15" s="588" t="s">
        <v>504</v>
      </c>
    </row>
    <row r="16" spans="1:17" ht="15.5">
      <c r="B16" s="588"/>
    </row>
    <row r="17" spans="2:21" s="668" customFormat="1" ht="20.5" customHeight="1">
      <c r="B17" s="666" t="s">
        <v>670</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826" t="s">
        <v>724</v>
      </c>
      <c r="C18" s="826"/>
      <c r="D18" s="826"/>
      <c r="E18" s="826"/>
      <c r="F18" s="826"/>
      <c r="G18" s="826"/>
      <c r="H18" s="826"/>
      <c r="I18" s="826"/>
      <c r="J18" s="826"/>
      <c r="K18" s="826"/>
      <c r="L18" s="826"/>
      <c r="M18" s="826"/>
      <c r="N18" s="826"/>
      <c r="O18" s="826"/>
      <c r="P18" s="826"/>
      <c r="Q18" s="826"/>
      <c r="R18" s="826"/>
      <c r="S18" s="826"/>
      <c r="T18" s="826"/>
      <c r="U18" s="826"/>
    </row>
    <row r="21" spans="2:21" ht="21">
      <c r="B21" s="744" t="s">
        <v>708</v>
      </c>
    </row>
    <row r="23" spans="2:21" ht="21">
      <c r="B23" s="744" t="s">
        <v>709</v>
      </c>
      <c r="C23" s="745"/>
      <c r="E23" s="745"/>
      <c r="F23" s="745"/>
      <c r="H23" s="744" t="s">
        <v>710</v>
      </c>
    </row>
    <row r="24" spans="2:21" ht="18.649999999999999" customHeight="1">
      <c r="B24" s="825" t="s">
        <v>686</v>
      </c>
      <c r="C24" s="825"/>
      <c r="D24" s="825"/>
      <c r="E24" s="825"/>
      <c r="F24" s="825"/>
      <c r="H24" s="12" t="s">
        <v>694</v>
      </c>
      <c r="M24" s="12" t="s">
        <v>695</v>
      </c>
    </row>
    <row r="25" spans="2:21" ht="43.5">
      <c r="B25" s="741" t="s">
        <v>62</v>
      </c>
      <c r="C25" s="741" t="s">
        <v>687</v>
      </c>
      <c r="D25" s="741" t="s">
        <v>688</v>
      </c>
      <c r="E25" s="741" t="s">
        <v>690</v>
      </c>
      <c r="F25" s="741" t="s">
        <v>689</v>
      </c>
      <c r="H25" s="741" t="s">
        <v>691</v>
      </c>
      <c r="I25" s="741" t="s">
        <v>692</v>
      </c>
      <c r="J25" s="741" t="s">
        <v>693</v>
      </c>
      <c r="K25" s="741" t="s">
        <v>687</v>
      </c>
      <c r="M25" s="741" t="s">
        <v>691</v>
      </c>
      <c r="N25" s="741" t="s">
        <v>692</v>
      </c>
      <c r="O25" s="741" t="s">
        <v>693</v>
      </c>
      <c r="P25" s="741" t="s">
        <v>687</v>
      </c>
    </row>
    <row r="26" spans="2:21" ht="16.5">
      <c r="B26" s="748"/>
      <c r="C26" s="748" t="s">
        <v>698</v>
      </c>
      <c r="D26" s="748" t="s">
        <v>699</v>
      </c>
      <c r="E26" s="748" t="s">
        <v>700</v>
      </c>
      <c r="F26" s="748" t="s">
        <v>701</v>
      </c>
      <c r="H26" s="748"/>
      <c r="I26" s="748" t="s">
        <v>702</v>
      </c>
      <c r="J26" s="748" t="s">
        <v>703</v>
      </c>
      <c r="K26" s="748" t="s">
        <v>704</v>
      </c>
      <c r="M26" s="748"/>
      <c r="N26" s="748" t="s">
        <v>705</v>
      </c>
      <c r="O26" s="748" t="s">
        <v>706</v>
      </c>
      <c r="P26" s="748" t="s">
        <v>707</v>
      </c>
    </row>
    <row r="27" spans="2:21" ht="15.65" customHeight="1">
      <c r="B27" s="743" t="s">
        <v>712</v>
      </c>
      <c r="C27" s="751">
        <f>K49</f>
        <v>0</v>
      </c>
      <c r="D27" s="749"/>
      <c r="E27" s="742"/>
      <c r="F27" s="742"/>
      <c r="H27" s="742"/>
      <c r="I27" s="742"/>
      <c r="J27" s="742"/>
      <c r="K27" s="742">
        <f>I27*J27</f>
        <v>0</v>
      </c>
      <c r="M27" s="742"/>
      <c r="N27" s="742"/>
      <c r="O27" s="742"/>
      <c r="P27" s="742">
        <f>N27*O27</f>
        <v>0</v>
      </c>
    </row>
    <row r="28" spans="2:21" ht="15.65" customHeight="1">
      <c r="B28" s="743" t="s">
        <v>713</v>
      </c>
      <c r="C28" s="752">
        <f>P49</f>
        <v>0</v>
      </c>
      <c r="D28" s="753">
        <f>C28-C27</f>
        <v>0</v>
      </c>
      <c r="E28" s="742"/>
      <c r="F28" s="750">
        <f>D28*E28</f>
        <v>0</v>
      </c>
      <c r="H28" s="742"/>
      <c r="I28" s="742"/>
      <c r="J28" s="742"/>
      <c r="K28" s="742"/>
      <c r="M28" s="742"/>
      <c r="N28" s="742"/>
      <c r="O28" s="742"/>
      <c r="P28" s="742"/>
    </row>
    <row r="29" spans="2:21" ht="15.65" customHeight="1">
      <c r="B29" s="743" t="s">
        <v>714</v>
      </c>
      <c r="C29" s="742"/>
      <c r="D29" s="742"/>
      <c r="E29" s="742"/>
      <c r="F29" s="742"/>
      <c r="H29" s="742"/>
      <c r="I29" s="742"/>
      <c r="J29" s="742"/>
      <c r="K29" s="742"/>
      <c r="M29" s="742"/>
      <c r="N29" s="742"/>
      <c r="O29" s="742"/>
      <c r="P29" s="742"/>
    </row>
    <row r="30" spans="2:21" ht="15.65" customHeight="1">
      <c r="B30" s="743" t="s">
        <v>715</v>
      </c>
      <c r="C30" s="742"/>
      <c r="D30" s="742"/>
      <c r="E30" s="742"/>
      <c r="F30" s="742"/>
      <c r="H30" s="742"/>
      <c r="I30" s="742"/>
      <c r="J30" s="742"/>
      <c r="K30" s="742"/>
      <c r="M30" s="742"/>
      <c r="N30" s="742"/>
      <c r="O30" s="742"/>
      <c r="P30" s="742"/>
    </row>
    <row r="31" spans="2:21" ht="15.65" customHeight="1">
      <c r="B31" s="743" t="s">
        <v>716</v>
      </c>
      <c r="C31" s="742"/>
      <c r="D31" s="742"/>
      <c r="E31" s="742"/>
      <c r="F31" s="742"/>
      <c r="H31" s="742"/>
      <c r="I31" s="742"/>
      <c r="J31" s="742"/>
      <c r="K31" s="742"/>
      <c r="M31" s="742"/>
      <c r="N31" s="742"/>
      <c r="O31" s="742"/>
      <c r="P31" s="742"/>
    </row>
    <row r="32" spans="2:21" ht="15.65" customHeight="1">
      <c r="B32" s="743" t="s">
        <v>717</v>
      </c>
      <c r="C32" s="742"/>
      <c r="D32" s="742"/>
      <c r="E32" s="742"/>
      <c r="F32" s="742"/>
      <c r="H32" s="742"/>
      <c r="I32" s="742"/>
      <c r="J32" s="742"/>
      <c r="K32" s="742"/>
      <c r="M32" s="742"/>
      <c r="N32" s="742"/>
      <c r="O32" s="742"/>
      <c r="P32" s="742"/>
    </row>
    <row r="33" spans="2:16" ht="15.65" customHeight="1">
      <c r="B33" s="743" t="s">
        <v>718</v>
      </c>
      <c r="C33" s="742"/>
      <c r="D33" s="742"/>
      <c r="E33" s="742"/>
      <c r="F33" s="742"/>
      <c r="H33" s="742"/>
      <c r="I33" s="742"/>
      <c r="J33" s="742"/>
      <c r="K33" s="742"/>
      <c r="M33" s="742"/>
      <c r="N33" s="742"/>
      <c r="O33" s="742"/>
      <c r="P33" s="742"/>
    </row>
    <row r="34" spans="2:16" ht="15.65" customHeight="1">
      <c r="B34" s="743" t="s">
        <v>719</v>
      </c>
      <c r="C34" s="742"/>
      <c r="D34" s="742"/>
      <c r="E34" s="742"/>
      <c r="F34" s="742"/>
      <c r="H34" s="742"/>
      <c r="I34" s="742"/>
      <c r="J34" s="742"/>
      <c r="K34" s="742"/>
      <c r="M34" s="742"/>
      <c r="N34" s="742"/>
      <c r="O34" s="742"/>
      <c r="P34" s="742"/>
    </row>
    <row r="35" spans="2:16" ht="15.65" customHeight="1">
      <c r="B35" s="743" t="s">
        <v>720</v>
      </c>
      <c r="C35" s="742"/>
      <c r="D35" s="742"/>
      <c r="E35" s="742"/>
      <c r="F35" s="742"/>
      <c r="H35" s="742"/>
      <c r="I35" s="742"/>
      <c r="J35" s="742"/>
      <c r="K35" s="742"/>
      <c r="M35" s="742"/>
      <c r="N35" s="742"/>
      <c r="O35" s="742"/>
      <c r="P35" s="742"/>
    </row>
    <row r="36" spans="2:16" ht="15.65" customHeight="1">
      <c r="B36" s="743" t="s">
        <v>721</v>
      </c>
      <c r="C36" s="742"/>
      <c r="D36" s="742"/>
      <c r="E36" s="742"/>
      <c r="F36" s="742"/>
      <c r="H36" s="742"/>
      <c r="I36" s="742"/>
      <c r="J36" s="742"/>
      <c r="K36" s="742"/>
      <c r="M36" s="742"/>
      <c r="N36" s="742"/>
      <c r="O36" s="742"/>
      <c r="P36" s="742"/>
    </row>
    <row r="37" spans="2:16" ht="15.65" customHeight="1">
      <c r="B37" s="743" t="s">
        <v>722</v>
      </c>
      <c r="C37" s="742"/>
      <c r="D37" s="742"/>
      <c r="E37" s="742"/>
      <c r="F37" s="742"/>
      <c r="H37" s="742"/>
      <c r="I37" s="742"/>
      <c r="J37" s="742"/>
      <c r="K37" s="742"/>
      <c r="M37" s="742"/>
      <c r="N37" s="742"/>
      <c r="O37" s="742"/>
      <c r="P37" s="742"/>
    </row>
    <row r="38" spans="2:16" ht="15.65" customHeight="1">
      <c r="B38" s="743" t="s">
        <v>723</v>
      </c>
      <c r="C38" s="742"/>
      <c r="D38" s="742"/>
      <c r="E38" s="742"/>
      <c r="F38" s="742"/>
      <c r="H38" s="742"/>
      <c r="I38" s="742"/>
      <c r="J38" s="742"/>
      <c r="K38" s="742"/>
      <c r="M38" s="742"/>
      <c r="N38" s="742"/>
      <c r="O38" s="742"/>
      <c r="P38" s="742"/>
    </row>
    <row r="39" spans="2:16" ht="16.149999999999999" customHeight="1">
      <c r="B39" s="754" t="s">
        <v>26</v>
      </c>
      <c r="C39" s="755"/>
      <c r="D39" s="755"/>
      <c r="E39" s="755"/>
      <c r="F39" s="756">
        <f>SUM(F28:F38)</f>
        <v>0</v>
      </c>
      <c r="H39" s="742"/>
      <c r="I39" s="742"/>
      <c r="J39" s="742"/>
      <c r="K39" s="742"/>
      <c r="M39" s="742"/>
      <c r="N39" s="742"/>
      <c r="O39" s="742"/>
      <c r="P39" s="742"/>
    </row>
    <row r="40" spans="2:16">
      <c r="B40" s="743" t="s">
        <v>711</v>
      </c>
      <c r="C40" s="742"/>
      <c r="D40" s="742"/>
      <c r="E40" s="742"/>
      <c r="F40" s="742"/>
      <c r="H40" s="742"/>
      <c r="I40" s="742"/>
      <c r="J40" s="742"/>
      <c r="K40" s="742"/>
      <c r="M40" s="742"/>
      <c r="N40" s="742"/>
      <c r="O40" s="742"/>
      <c r="P40" s="742"/>
    </row>
    <row r="41" spans="2:16">
      <c r="B41" s="743" t="s">
        <v>711</v>
      </c>
      <c r="C41" s="742"/>
      <c r="D41" s="742"/>
      <c r="E41" s="742"/>
      <c r="F41" s="742"/>
      <c r="H41" s="742"/>
      <c r="I41" s="742"/>
      <c r="J41" s="742"/>
      <c r="K41" s="742"/>
      <c r="M41" s="742"/>
      <c r="N41" s="742"/>
      <c r="O41" s="742"/>
      <c r="P41" s="742"/>
    </row>
    <row r="42" spans="2:16">
      <c r="B42" s="743" t="s">
        <v>711</v>
      </c>
      <c r="C42" s="742"/>
      <c r="D42" s="742"/>
      <c r="E42" s="742"/>
      <c r="F42" s="742"/>
      <c r="H42" s="742"/>
      <c r="I42" s="742"/>
      <c r="J42" s="742"/>
      <c r="K42" s="742"/>
      <c r="M42" s="742"/>
      <c r="N42" s="742"/>
      <c r="O42" s="742"/>
      <c r="P42" s="742"/>
    </row>
    <row r="43" spans="2:16">
      <c r="B43" s="743" t="s">
        <v>711</v>
      </c>
      <c r="C43" s="742"/>
      <c r="D43" s="742"/>
      <c r="E43" s="742"/>
      <c r="F43" s="742"/>
      <c r="H43" s="742"/>
      <c r="I43" s="742"/>
      <c r="J43" s="742"/>
      <c r="K43" s="742"/>
      <c r="M43" s="742"/>
      <c r="N43" s="742"/>
      <c r="O43" s="742"/>
      <c r="P43" s="742"/>
    </row>
    <row r="44" spans="2:16">
      <c r="H44" s="742"/>
      <c r="I44" s="742"/>
      <c r="J44" s="742"/>
      <c r="K44" s="742"/>
      <c r="M44" s="742"/>
      <c r="N44" s="742"/>
      <c r="O44" s="742"/>
      <c r="P44" s="742"/>
    </row>
    <row r="45" spans="2:16">
      <c r="H45" s="742"/>
      <c r="I45" s="742"/>
      <c r="J45" s="742"/>
      <c r="K45" s="742"/>
      <c r="M45" s="742"/>
      <c r="N45" s="742"/>
      <c r="O45" s="742"/>
      <c r="P45" s="742"/>
    </row>
    <row r="46" spans="2:16">
      <c r="H46" s="742"/>
      <c r="I46" s="742"/>
      <c r="J46" s="742"/>
      <c r="K46" s="742"/>
      <c r="M46" s="742"/>
      <c r="N46" s="742"/>
      <c r="O46" s="742"/>
      <c r="P46" s="742"/>
    </row>
    <row r="47" spans="2:16">
      <c r="H47" s="742"/>
      <c r="I47" s="742"/>
      <c r="J47" s="742"/>
      <c r="K47" s="742"/>
      <c r="M47" s="742"/>
      <c r="N47" s="742"/>
      <c r="O47" s="742"/>
      <c r="P47" s="742"/>
    </row>
    <row r="48" spans="2:16">
      <c r="H48" s="742"/>
      <c r="I48" s="742"/>
      <c r="J48" s="742"/>
      <c r="K48" s="742"/>
      <c r="M48" s="742"/>
      <c r="N48" s="742"/>
      <c r="O48" s="742"/>
      <c r="P48" s="742"/>
    </row>
    <row r="49" spans="8:16">
      <c r="H49" s="754" t="s">
        <v>26</v>
      </c>
      <c r="I49" s="755"/>
      <c r="J49" s="755"/>
      <c r="K49" s="751">
        <f>SUM(K27:K48)</f>
        <v>0</v>
      </c>
      <c r="M49" s="754" t="s">
        <v>26</v>
      </c>
      <c r="N49" s="755"/>
      <c r="O49" s="755"/>
      <c r="P49" s="752">
        <f>SUM(P27:P48)</f>
        <v>0</v>
      </c>
    </row>
  </sheetData>
  <mergeCells count="2">
    <mergeCell ref="B24:F24"/>
    <mergeCell ref="B18:U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U59"/>
  <sheetViews>
    <sheetView zoomScale="80" zoomScaleNormal="80" workbookViewId="0">
      <pane ySplit="16" topLeftCell="A26" activePane="bottomLeft" state="frozen"/>
      <selection pane="bottomLeft" activeCell="C47" sqref="C47:U47"/>
    </sheetView>
  </sheetViews>
  <sheetFormatPr defaultColWidth="9.1796875" defaultRowHeight="14.5"/>
  <cols>
    <col min="1" max="1" width="9.1796875" style="12"/>
    <col min="2" max="2" width="36.81640625" style="704" customWidth="1"/>
    <col min="3" max="3" width="9.1796875" style="10"/>
    <col min="4" max="16384" width="9.1796875" style="12"/>
  </cols>
  <sheetData>
    <row r="16" spans="2:21" ht="26.25" customHeight="1">
      <c r="B16" s="705" t="s">
        <v>560</v>
      </c>
      <c r="C16" s="765" t="s">
        <v>504</v>
      </c>
      <c r="D16" s="766"/>
      <c r="E16" s="766"/>
      <c r="F16" s="766"/>
      <c r="G16" s="766"/>
      <c r="H16" s="766"/>
      <c r="I16" s="766"/>
      <c r="J16" s="766"/>
      <c r="K16" s="766"/>
      <c r="L16" s="766"/>
      <c r="M16" s="766"/>
      <c r="N16" s="766"/>
      <c r="O16" s="766"/>
      <c r="P16" s="766"/>
      <c r="Q16" s="766"/>
      <c r="R16" s="766"/>
      <c r="S16" s="766"/>
      <c r="T16" s="766"/>
      <c r="U16" s="766"/>
    </row>
    <row r="17" spans="2:21" ht="55.5" customHeight="1">
      <c r="B17" s="706" t="s">
        <v>640</v>
      </c>
      <c r="C17" s="767" t="s">
        <v>725</v>
      </c>
      <c r="D17" s="767"/>
      <c r="E17" s="767"/>
      <c r="F17" s="767"/>
      <c r="G17" s="767"/>
      <c r="H17" s="767"/>
      <c r="I17" s="767"/>
      <c r="J17" s="767"/>
      <c r="K17" s="767"/>
      <c r="L17" s="767"/>
      <c r="M17" s="767"/>
      <c r="N17" s="767"/>
      <c r="O17" s="767"/>
      <c r="P17" s="767"/>
      <c r="Q17" s="767"/>
      <c r="R17" s="767"/>
      <c r="S17" s="767"/>
      <c r="T17" s="767"/>
      <c r="U17" s="768"/>
    </row>
    <row r="18" spans="2:21" ht="15.5">
      <c r="B18" s="707"/>
      <c r="C18" s="708"/>
      <c r="D18" s="709"/>
      <c r="E18" s="709"/>
      <c r="F18" s="709"/>
      <c r="G18" s="709"/>
      <c r="H18" s="709"/>
      <c r="I18" s="709"/>
      <c r="J18" s="709"/>
      <c r="K18" s="709"/>
      <c r="L18" s="709"/>
      <c r="M18" s="709"/>
      <c r="N18" s="709"/>
      <c r="O18" s="709"/>
      <c r="P18" s="709"/>
      <c r="Q18" s="709"/>
      <c r="R18" s="709"/>
      <c r="S18" s="709"/>
      <c r="T18" s="709"/>
      <c r="U18" s="710"/>
    </row>
    <row r="19" spans="2:21" ht="15.5">
      <c r="B19" s="707"/>
      <c r="C19" s="708" t="s">
        <v>644</v>
      </c>
      <c r="D19" s="709"/>
      <c r="E19" s="709"/>
      <c r="F19" s="709"/>
      <c r="G19" s="709"/>
      <c r="H19" s="709"/>
      <c r="I19" s="709"/>
      <c r="J19" s="709"/>
      <c r="K19" s="709"/>
      <c r="L19" s="709"/>
      <c r="M19" s="709"/>
      <c r="N19" s="709"/>
      <c r="O19" s="709"/>
      <c r="P19" s="709"/>
      <c r="Q19" s="709"/>
      <c r="R19" s="709"/>
      <c r="S19" s="709"/>
      <c r="T19" s="709"/>
      <c r="U19" s="710"/>
    </row>
    <row r="20" spans="2:21" ht="15.5">
      <c r="B20" s="707"/>
      <c r="C20" s="708"/>
      <c r="D20" s="709"/>
      <c r="E20" s="709"/>
      <c r="F20" s="709"/>
      <c r="G20" s="709"/>
      <c r="H20" s="709"/>
      <c r="I20" s="709"/>
      <c r="J20" s="709"/>
      <c r="K20" s="709"/>
      <c r="L20" s="709"/>
      <c r="M20" s="709"/>
      <c r="N20" s="709"/>
      <c r="O20" s="709"/>
      <c r="P20" s="709"/>
      <c r="Q20" s="709"/>
      <c r="R20" s="709"/>
      <c r="S20" s="709"/>
      <c r="T20" s="709"/>
      <c r="U20" s="710"/>
    </row>
    <row r="21" spans="2:21" ht="15.5">
      <c r="B21" s="707"/>
      <c r="C21" s="708" t="s">
        <v>641</v>
      </c>
      <c r="D21" s="709"/>
      <c r="E21" s="709"/>
      <c r="F21" s="709"/>
      <c r="G21" s="709"/>
      <c r="H21" s="709"/>
      <c r="I21" s="709"/>
      <c r="J21" s="709"/>
      <c r="K21" s="709"/>
      <c r="L21" s="709"/>
      <c r="M21" s="709"/>
      <c r="N21" s="709"/>
      <c r="O21" s="709"/>
      <c r="P21" s="709"/>
      <c r="Q21" s="709"/>
      <c r="R21" s="709"/>
      <c r="S21" s="709"/>
      <c r="T21" s="709"/>
      <c r="U21" s="710"/>
    </row>
    <row r="22" spans="2:21" ht="15.5">
      <c r="B22" s="707"/>
      <c r="C22" s="708"/>
      <c r="D22" s="709"/>
      <c r="E22" s="709"/>
      <c r="F22" s="709"/>
      <c r="G22" s="709"/>
      <c r="H22" s="709"/>
      <c r="I22" s="709"/>
      <c r="J22" s="709"/>
      <c r="K22" s="709"/>
      <c r="L22" s="709"/>
      <c r="M22" s="709"/>
      <c r="N22" s="709"/>
      <c r="O22" s="709"/>
      <c r="P22" s="709"/>
      <c r="Q22" s="709"/>
      <c r="R22" s="709"/>
      <c r="S22" s="709"/>
      <c r="T22" s="709"/>
      <c r="U22" s="710"/>
    </row>
    <row r="23" spans="2:21" ht="30" customHeight="1">
      <c r="B23" s="707"/>
      <c r="C23" s="761" t="s">
        <v>642</v>
      </c>
      <c r="D23" s="761"/>
      <c r="E23" s="761"/>
      <c r="F23" s="761"/>
      <c r="G23" s="761"/>
      <c r="H23" s="761"/>
      <c r="I23" s="761"/>
      <c r="J23" s="761"/>
      <c r="K23" s="761"/>
      <c r="L23" s="761"/>
      <c r="M23" s="761"/>
      <c r="N23" s="761"/>
      <c r="O23" s="761"/>
      <c r="P23" s="761"/>
      <c r="Q23" s="761"/>
      <c r="R23" s="761"/>
      <c r="S23" s="761"/>
      <c r="T23" s="709"/>
      <c r="U23" s="710"/>
    </row>
    <row r="24" spans="2:21" ht="15.5">
      <c r="B24" s="707"/>
      <c r="C24" s="708"/>
      <c r="D24" s="709"/>
      <c r="E24" s="709"/>
      <c r="F24" s="709"/>
      <c r="G24" s="709"/>
      <c r="H24" s="709"/>
      <c r="I24" s="709"/>
      <c r="J24" s="709"/>
      <c r="K24" s="709"/>
      <c r="L24" s="709"/>
      <c r="M24" s="709"/>
      <c r="N24" s="709"/>
      <c r="O24" s="709"/>
      <c r="P24" s="709"/>
      <c r="Q24" s="709"/>
      <c r="R24" s="709"/>
      <c r="S24" s="709"/>
      <c r="T24" s="709"/>
      <c r="U24" s="710"/>
    </row>
    <row r="25" spans="2:21" ht="15.5">
      <c r="B25" s="707"/>
      <c r="C25" s="708" t="s">
        <v>645</v>
      </c>
      <c r="D25" s="709"/>
      <c r="E25" s="709"/>
      <c r="F25" s="709"/>
      <c r="G25" s="709"/>
      <c r="H25" s="709"/>
      <c r="I25" s="709"/>
      <c r="J25" s="709"/>
      <c r="K25" s="709"/>
      <c r="L25" s="709"/>
      <c r="M25" s="709"/>
      <c r="N25" s="709"/>
      <c r="O25" s="709"/>
      <c r="P25" s="709"/>
      <c r="Q25" s="709"/>
      <c r="R25" s="709"/>
      <c r="S25" s="709"/>
      <c r="T25" s="709"/>
      <c r="U25" s="710"/>
    </row>
    <row r="26" spans="2:21" ht="15.5">
      <c r="B26" s="707"/>
      <c r="C26" s="708"/>
      <c r="D26" s="709"/>
      <c r="E26" s="709"/>
      <c r="F26" s="709"/>
      <c r="G26" s="709"/>
      <c r="H26" s="709"/>
      <c r="I26" s="709"/>
      <c r="J26" s="709"/>
      <c r="K26" s="709"/>
      <c r="L26" s="709"/>
      <c r="M26" s="709"/>
      <c r="N26" s="709"/>
      <c r="O26" s="709"/>
      <c r="P26" s="709"/>
      <c r="Q26" s="709"/>
      <c r="R26" s="709"/>
      <c r="S26" s="709"/>
      <c r="T26" s="709"/>
      <c r="U26" s="710"/>
    </row>
    <row r="27" spans="2:21" ht="31.5" customHeight="1">
      <c r="B27" s="707"/>
      <c r="C27" s="761" t="s">
        <v>643</v>
      </c>
      <c r="D27" s="761"/>
      <c r="E27" s="761"/>
      <c r="F27" s="761"/>
      <c r="G27" s="761"/>
      <c r="H27" s="761"/>
      <c r="I27" s="761"/>
      <c r="J27" s="761"/>
      <c r="K27" s="761"/>
      <c r="L27" s="761"/>
      <c r="M27" s="761"/>
      <c r="N27" s="761"/>
      <c r="O27" s="761"/>
      <c r="P27" s="761"/>
      <c r="Q27" s="761"/>
      <c r="R27" s="761"/>
      <c r="S27" s="761"/>
      <c r="T27" s="761"/>
      <c r="U27" s="762"/>
    </row>
    <row r="28" spans="2:21" ht="15.5">
      <c r="B28" s="707"/>
      <c r="C28" s="708"/>
      <c r="D28" s="709"/>
      <c r="E28" s="709"/>
      <c r="F28" s="709"/>
      <c r="G28" s="709"/>
      <c r="H28" s="709"/>
      <c r="I28" s="709"/>
      <c r="J28" s="709"/>
      <c r="K28" s="709"/>
      <c r="L28" s="709"/>
      <c r="M28" s="709"/>
      <c r="N28" s="709"/>
      <c r="O28" s="709"/>
      <c r="P28" s="709"/>
      <c r="Q28" s="709"/>
      <c r="R28" s="709"/>
      <c r="S28" s="709"/>
      <c r="T28" s="709"/>
      <c r="U28" s="710"/>
    </row>
    <row r="29" spans="2:21" ht="31.5" customHeight="1">
      <c r="B29" s="707"/>
      <c r="C29" s="761" t="s">
        <v>646</v>
      </c>
      <c r="D29" s="761"/>
      <c r="E29" s="761"/>
      <c r="F29" s="761"/>
      <c r="G29" s="761"/>
      <c r="H29" s="761"/>
      <c r="I29" s="761"/>
      <c r="J29" s="761"/>
      <c r="K29" s="761"/>
      <c r="L29" s="761"/>
      <c r="M29" s="761"/>
      <c r="N29" s="761"/>
      <c r="O29" s="761"/>
      <c r="P29" s="761"/>
      <c r="Q29" s="761"/>
      <c r="R29" s="761"/>
      <c r="S29" s="761"/>
      <c r="T29" s="761"/>
      <c r="U29" s="762"/>
    </row>
    <row r="30" spans="2:21" ht="15.5">
      <c r="B30" s="707"/>
      <c r="C30" s="708"/>
      <c r="D30" s="709"/>
      <c r="E30" s="709"/>
      <c r="F30" s="709"/>
      <c r="G30" s="709"/>
      <c r="H30" s="709"/>
      <c r="I30" s="709"/>
      <c r="J30" s="709"/>
      <c r="K30" s="709"/>
      <c r="L30" s="709"/>
      <c r="M30" s="709"/>
      <c r="N30" s="709"/>
      <c r="O30" s="709"/>
      <c r="P30" s="709"/>
      <c r="Q30" s="709"/>
      <c r="R30" s="709"/>
      <c r="S30" s="709"/>
      <c r="T30" s="709"/>
      <c r="U30" s="710"/>
    </row>
    <row r="31" spans="2:21" ht="15.5">
      <c r="B31" s="707"/>
      <c r="C31" s="708" t="s">
        <v>647</v>
      </c>
      <c r="D31" s="709"/>
      <c r="E31" s="709"/>
      <c r="F31" s="709"/>
      <c r="G31" s="709"/>
      <c r="H31" s="709"/>
      <c r="I31" s="709"/>
      <c r="J31" s="709"/>
      <c r="K31" s="709"/>
      <c r="L31" s="709"/>
      <c r="M31" s="709"/>
      <c r="N31" s="709"/>
      <c r="O31" s="709"/>
      <c r="P31" s="709"/>
      <c r="Q31" s="709"/>
      <c r="R31" s="709"/>
      <c r="S31" s="709"/>
      <c r="T31" s="709"/>
      <c r="U31" s="710"/>
    </row>
    <row r="32" spans="2:21" ht="15.5">
      <c r="B32" s="711"/>
      <c r="C32" s="712"/>
      <c r="D32" s="713"/>
      <c r="E32" s="713"/>
      <c r="F32" s="713"/>
      <c r="G32" s="713"/>
      <c r="H32" s="713"/>
      <c r="I32" s="713"/>
      <c r="J32" s="713"/>
      <c r="K32" s="713"/>
      <c r="L32" s="713"/>
      <c r="M32" s="713"/>
      <c r="N32" s="713"/>
      <c r="O32" s="713"/>
      <c r="P32" s="713"/>
      <c r="Q32" s="713"/>
      <c r="R32" s="713"/>
      <c r="S32" s="713"/>
      <c r="T32" s="713"/>
      <c r="U32" s="714"/>
    </row>
    <row r="33" spans="2:21" ht="39" customHeight="1">
      <c r="B33" s="715" t="s">
        <v>648</v>
      </c>
      <c r="C33" s="769" t="s">
        <v>649</v>
      </c>
      <c r="D33" s="769"/>
      <c r="E33" s="769"/>
      <c r="F33" s="769"/>
      <c r="G33" s="769"/>
      <c r="H33" s="769"/>
      <c r="I33" s="769"/>
      <c r="J33" s="769"/>
      <c r="K33" s="769"/>
      <c r="L33" s="769"/>
      <c r="M33" s="769"/>
      <c r="N33" s="769"/>
      <c r="O33" s="769"/>
      <c r="P33" s="769"/>
      <c r="Q33" s="769"/>
      <c r="R33" s="769"/>
      <c r="S33" s="769"/>
      <c r="T33" s="769"/>
      <c r="U33" s="770"/>
    </row>
    <row r="34" spans="2:21">
      <c r="B34" s="716"/>
      <c r="C34" s="717"/>
      <c r="D34" s="717"/>
      <c r="E34" s="717"/>
      <c r="F34" s="717"/>
      <c r="G34" s="717"/>
      <c r="H34" s="717"/>
      <c r="I34" s="717"/>
      <c r="J34" s="717"/>
      <c r="K34" s="717"/>
      <c r="L34" s="717"/>
      <c r="M34" s="717"/>
      <c r="N34" s="717"/>
      <c r="O34" s="717"/>
      <c r="P34" s="717"/>
      <c r="Q34" s="717"/>
      <c r="R34" s="717"/>
      <c r="S34" s="717"/>
      <c r="T34" s="717"/>
      <c r="U34" s="718"/>
    </row>
    <row r="35" spans="2:21" ht="15.5">
      <c r="B35" s="719" t="s">
        <v>650</v>
      </c>
      <c r="C35" s="720" t="s">
        <v>651</v>
      </c>
      <c r="D35" s="709"/>
      <c r="E35" s="709"/>
      <c r="F35" s="709"/>
      <c r="G35" s="709"/>
      <c r="H35" s="709"/>
      <c r="I35" s="709"/>
      <c r="J35" s="709"/>
      <c r="K35" s="709"/>
      <c r="L35" s="709"/>
      <c r="M35" s="709"/>
      <c r="N35" s="709"/>
      <c r="O35" s="709"/>
      <c r="P35" s="709"/>
      <c r="Q35" s="709"/>
      <c r="R35" s="709"/>
      <c r="S35" s="709"/>
      <c r="T35" s="709"/>
      <c r="U35" s="710"/>
    </row>
    <row r="36" spans="2:21">
      <c r="B36" s="721"/>
      <c r="C36" s="713"/>
      <c r="D36" s="713"/>
      <c r="E36" s="713"/>
      <c r="F36" s="713"/>
      <c r="G36" s="713"/>
      <c r="H36" s="713"/>
      <c r="I36" s="713"/>
      <c r="J36" s="713"/>
      <c r="K36" s="713"/>
      <c r="L36" s="713"/>
      <c r="M36" s="713"/>
      <c r="N36" s="713"/>
      <c r="O36" s="713"/>
      <c r="P36" s="713"/>
      <c r="Q36" s="713"/>
      <c r="R36" s="713"/>
      <c r="S36" s="713"/>
      <c r="T36" s="713"/>
      <c r="U36" s="714"/>
    </row>
    <row r="37" spans="2:21" ht="34.5" customHeight="1">
      <c r="B37" s="706" t="s">
        <v>652</v>
      </c>
      <c r="C37" s="763" t="s">
        <v>653</v>
      </c>
      <c r="D37" s="763"/>
      <c r="E37" s="763"/>
      <c r="F37" s="763"/>
      <c r="G37" s="763"/>
      <c r="H37" s="763"/>
      <c r="I37" s="763"/>
      <c r="J37" s="763"/>
      <c r="K37" s="763"/>
      <c r="L37" s="763"/>
      <c r="M37" s="763"/>
      <c r="N37" s="763"/>
      <c r="O37" s="763"/>
      <c r="P37" s="763"/>
      <c r="Q37" s="763"/>
      <c r="R37" s="763"/>
      <c r="S37" s="763"/>
      <c r="T37" s="763"/>
      <c r="U37" s="764"/>
    </row>
    <row r="38" spans="2:21">
      <c r="B38" s="721"/>
      <c r="C38" s="713"/>
      <c r="D38" s="713"/>
      <c r="E38" s="713"/>
      <c r="F38" s="713"/>
      <c r="G38" s="713"/>
      <c r="H38" s="713"/>
      <c r="I38" s="713"/>
      <c r="J38" s="713"/>
      <c r="K38" s="713"/>
      <c r="L38" s="713"/>
      <c r="M38" s="713"/>
      <c r="N38" s="713"/>
      <c r="O38" s="713"/>
      <c r="P38" s="713"/>
      <c r="Q38" s="713"/>
      <c r="R38" s="713"/>
      <c r="S38" s="713"/>
      <c r="T38" s="713"/>
      <c r="U38" s="714"/>
    </row>
    <row r="39" spans="2:21" ht="15.5">
      <c r="B39" s="706" t="s">
        <v>654</v>
      </c>
      <c r="C39" s="722" t="s">
        <v>655</v>
      </c>
      <c r="D39" s="717"/>
      <c r="E39" s="717"/>
      <c r="F39" s="717"/>
      <c r="G39" s="717"/>
      <c r="H39" s="717"/>
      <c r="I39" s="717"/>
      <c r="J39" s="717"/>
      <c r="K39" s="717"/>
      <c r="L39" s="717"/>
      <c r="M39" s="717"/>
      <c r="N39" s="717"/>
      <c r="O39" s="717"/>
      <c r="P39" s="717"/>
      <c r="Q39" s="717"/>
      <c r="R39" s="717"/>
      <c r="S39" s="717"/>
      <c r="T39" s="717"/>
      <c r="U39" s="718"/>
    </row>
    <row r="40" spans="2:21">
      <c r="B40" s="721"/>
      <c r="C40" s="713"/>
      <c r="D40" s="713"/>
      <c r="E40" s="713"/>
      <c r="F40" s="713"/>
      <c r="G40" s="713"/>
      <c r="H40" s="713"/>
      <c r="I40" s="713"/>
      <c r="J40" s="713"/>
      <c r="K40" s="713"/>
      <c r="L40" s="713"/>
      <c r="M40" s="713"/>
      <c r="N40" s="713"/>
      <c r="O40" s="713"/>
      <c r="P40" s="713"/>
      <c r="Q40" s="713"/>
      <c r="R40" s="713"/>
      <c r="S40" s="713"/>
      <c r="T40" s="713"/>
      <c r="U40" s="714"/>
    </row>
    <row r="41" spans="2:21" ht="38.25" customHeight="1">
      <c r="B41" s="715" t="s">
        <v>656</v>
      </c>
      <c r="C41" s="771" t="s">
        <v>657</v>
      </c>
      <c r="D41" s="771"/>
      <c r="E41" s="771"/>
      <c r="F41" s="771"/>
      <c r="G41" s="771"/>
      <c r="H41" s="771"/>
      <c r="I41" s="771"/>
      <c r="J41" s="771"/>
      <c r="K41" s="771"/>
      <c r="L41" s="771"/>
      <c r="M41" s="771"/>
      <c r="N41" s="771"/>
      <c r="O41" s="771"/>
      <c r="P41" s="771"/>
      <c r="Q41" s="771"/>
      <c r="R41" s="771"/>
      <c r="S41" s="771"/>
      <c r="T41" s="771"/>
      <c r="U41" s="772"/>
    </row>
    <row r="42" spans="2:21">
      <c r="B42" s="723"/>
      <c r="C42" s="717"/>
      <c r="D42" s="717"/>
      <c r="E42" s="717"/>
      <c r="F42" s="717"/>
      <c r="G42" s="717"/>
      <c r="H42" s="717"/>
      <c r="I42" s="717"/>
      <c r="J42" s="717"/>
      <c r="K42" s="717"/>
      <c r="L42" s="717"/>
      <c r="M42" s="717"/>
      <c r="N42" s="717"/>
      <c r="O42" s="717"/>
      <c r="P42" s="717"/>
      <c r="Q42" s="717"/>
      <c r="R42" s="717"/>
      <c r="S42" s="717"/>
      <c r="T42" s="717"/>
      <c r="U42" s="718"/>
    </row>
    <row r="43" spans="2:21" ht="15.5">
      <c r="B43" s="719" t="s">
        <v>658</v>
      </c>
      <c r="C43" s="720" t="s">
        <v>659</v>
      </c>
      <c r="D43" s="709"/>
      <c r="E43" s="709"/>
      <c r="F43" s="709"/>
      <c r="G43" s="709"/>
      <c r="H43" s="709"/>
      <c r="I43" s="709"/>
      <c r="J43" s="709"/>
      <c r="K43" s="709"/>
      <c r="L43" s="709"/>
      <c r="M43" s="709"/>
      <c r="N43" s="709"/>
      <c r="O43" s="709"/>
      <c r="P43" s="709"/>
      <c r="Q43" s="709"/>
      <c r="R43" s="709"/>
      <c r="S43" s="709"/>
      <c r="T43" s="709"/>
      <c r="U43" s="710"/>
    </row>
    <row r="44" spans="2:21">
      <c r="B44" s="724"/>
      <c r="C44" s="709"/>
      <c r="D44" s="709"/>
      <c r="E44" s="709"/>
      <c r="F44" s="709"/>
      <c r="G44" s="709"/>
      <c r="H44" s="709"/>
      <c r="I44" s="709"/>
      <c r="J44" s="709"/>
      <c r="K44" s="709"/>
      <c r="L44" s="709"/>
      <c r="M44" s="709"/>
      <c r="N44" s="709"/>
      <c r="O44" s="709"/>
      <c r="P44" s="709"/>
      <c r="Q44" s="709"/>
      <c r="R44" s="709"/>
      <c r="S44" s="709"/>
      <c r="T44" s="709"/>
      <c r="U44" s="710"/>
    </row>
    <row r="45" spans="2:21" ht="36" customHeight="1">
      <c r="B45" s="724"/>
      <c r="C45" s="759" t="s">
        <v>675</v>
      </c>
      <c r="D45" s="759"/>
      <c r="E45" s="759"/>
      <c r="F45" s="759"/>
      <c r="G45" s="759"/>
      <c r="H45" s="759"/>
      <c r="I45" s="759"/>
      <c r="J45" s="759"/>
      <c r="K45" s="759"/>
      <c r="L45" s="759"/>
      <c r="M45" s="759"/>
      <c r="N45" s="759"/>
      <c r="O45" s="759"/>
      <c r="P45" s="759"/>
      <c r="Q45" s="759"/>
      <c r="R45" s="759"/>
      <c r="S45" s="759"/>
      <c r="T45" s="759"/>
      <c r="U45" s="760"/>
    </row>
    <row r="46" spans="2:21">
      <c r="B46" s="724"/>
      <c r="C46" s="725"/>
      <c r="D46" s="709"/>
      <c r="E46" s="709"/>
      <c r="F46" s="709"/>
      <c r="G46" s="709"/>
      <c r="H46" s="709"/>
      <c r="I46" s="709"/>
      <c r="J46" s="709"/>
      <c r="K46" s="709"/>
      <c r="L46" s="709"/>
      <c r="M46" s="709"/>
      <c r="N46" s="709"/>
      <c r="O46" s="709"/>
      <c r="P46" s="709"/>
      <c r="Q46" s="709"/>
      <c r="R46" s="709"/>
      <c r="S46" s="709"/>
      <c r="T46" s="709"/>
      <c r="U46" s="710"/>
    </row>
    <row r="47" spans="2:21" ht="35.25" customHeight="1">
      <c r="B47" s="724"/>
      <c r="C47" s="759" t="s">
        <v>660</v>
      </c>
      <c r="D47" s="759"/>
      <c r="E47" s="759"/>
      <c r="F47" s="759"/>
      <c r="G47" s="759"/>
      <c r="H47" s="759"/>
      <c r="I47" s="759"/>
      <c r="J47" s="759"/>
      <c r="K47" s="759"/>
      <c r="L47" s="759"/>
      <c r="M47" s="759"/>
      <c r="N47" s="759"/>
      <c r="O47" s="759"/>
      <c r="P47" s="759"/>
      <c r="Q47" s="759"/>
      <c r="R47" s="759"/>
      <c r="S47" s="759"/>
      <c r="T47" s="759"/>
      <c r="U47" s="760"/>
    </row>
    <row r="48" spans="2:21">
      <c r="B48" s="724"/>
      <c r="C48" s="725"/>
      <c r="D48" s="709"/>
      <c r="E48" s="709"/>
      <c r="F48" s="709"/>
      <c r="G48" s="709"/>
      <c r="H48" s="709"/>
      <c r="I48" s="709"/>
      <c r="J48" s="709"/>
      <c r="K48" s="709"/>
      <c r="L48" s="709"/>
      <c r="M48" s="709"/>
      <c r="N48" s="709"/>
      <c r="O48" s="709"/>
      <c r="P48" s="709"/>
      <c r="Q48" s="709"/>
      <c r="R48" s="709"/>
      <c r="S48" s="709"/>
      <c r="T48" s="709"/>
      <c r="U48" s="710"/>
    </row>
    <row r="49" spans="2:21" ht="40.5" customHeight="1">
      <c r="B49" s="724"/>
      <c r="C49" s="759" t="s">
        <v>661</v>
      </c>
      <c r="D49" s="759"/>
      <c r="E49" s="759"/>
      <c r="F49" s="759"/>
      <c r="G49" s="759"/>
      <c r="H49" s="759"/>
      <c r="I49" s="759"/>
      <c r="J49" s="759"/>
      <c r="K49" s="759"/>
      <c r="L49" s="759"/>
      <c r="M49" s="759"/>
      <c r="N49" s="759"/>
      <c r="O49" s="759"/>
      <c r="P49" s="759"/>
      <c r="Q49" s="759"/>
      <c r="R49" s="759"/>
      <c r="S49" s="759"/>
      <c r="T49" s="759"/>
      <c r="U49" s="760"/>
    </row>
    <row r="50" spans="2:21">
      <c r="B50" s="724"/>
      <c r="C50" s="725"/>
      <c r="D50" s="709"/>
      <c r="E50" s="709"/>
      <c r="F50" s="709"/>
      <c r="G50" s="709"/>
      <c r="H50" s="709"/>
      <c r="I50" s="709"/>
      <c r="J50" s="709"/>
      <c r="K50" s="709"/>
      <c r="L50" s="709"/>
      <c r="M50" s="709"/>
      <c r="N50" s="709"/>
      <c r="O50" s="709"/>
      <c r="P50" s="709"/>
      <c r="Q50" s="709"/>
      <c r="R50" s="709"/>
      <c r="S50" s="709"/>
      <c r="T50" s="709"/>
      <c r="U50" s="710"/>
    </row>
    <row r="51" spans="2:21" ht="30" customHeight="1">
      <c r="B51" s="724"/>
      <c r="C51" s="759" t="s">
        <v>662</v>
      </c>
      <c r="D51" s="759"/>
      <c r="E51" s="759"/>
      <c r="F51" s="759"/>
      <c r="G51" s="759"/>
      <c r="H51" s="759"/>
      <c r="I51" s="759"/>
      <c r="J51" s="759"/>
      <c r="K51" s="759"/>
      <c r="L51" s="759"/>
      <c r="M51" s="759"/>
      <c r="N51" s="759"/>
      <c r="O51" s="759"/>
      <c r="P51" s="759"/>
      <c r="Q51" s="759"/>
      <c r="R51" s="759"/>
      <c r="S51" s="759"/>
      <c r="T51" s="759"/>
      <c r="U51" s="760"/>
    </row>
    <row r="52" spans="2:21" ht="15.5">
      <c r="B52" s="724"/>
      <c r="C52" s="708"/>
      <c r="D52" s="709"/>
      <c r="E52" s="709"/>
      <c r="F52" s="709"/>
      <c r="G52" s="709"/>
      <c r="H52" s="709"/>
      <c r="I52" s="709"/>
      <c r="J52" s="709"/>
      <c r="K52" s="709"/>
      <c r="L52" s="709"/>
      <c r="M52" s="709"/>
      <c r="N52" s="709"/>
      <c r="O52" s="709"/>
      <c r="P52" s="709"/>
      <c r="Q52" s="709"/>
      <c r="R52" s="709"/>
      <c r="S52" s="709"/>
      <c r="T52" s="709"/>
      <c r="U52" s="710"/>
    </row>
    <row r="53" spans="2:21" ht="31.5" customHeight="1">
      <c r="B53" s="724"/>
      <c r="C53" s="761" t="s">
        <v>674</v>
      </c>
      <c r="D53" s="761"/>
      <c r="E53" s="761"/>
      <c r="F53" s="761"/>
      <c r="G53" s="761"/>
      <c r="H53" s="761"/>
      <c r="I53" s="761"/>
      <c r="J53" s="761"/>
      <c r="K53" s="761"/>
      <c r="L53" s="761"/>
      <c r="M53" s="761"/>
      <c r="N53" s="761"/>
      <c r="O53" s="761"/>
      <c r="P53" s="761"/>
      <c r="Q53" s="761"/>
      <c r="R53" s="761"/>
      <c r="S53" s="761"/>
      <c r="T53" s="761"/>
      <c r="U53" s="762"/>
    </row>
    <row r="54" spans="2:21">
      <c r="B54" s="721"/>
      <c r="C54" s="713"/>
      <c r="D54" s="713"/>
      <c r="E54" s="713"/>
      <c r="F54" s="713"/>
      <c r="G54" s="713"/>
      <c r="H54" s="713"/>
      <c r="I54" s="713"/>
      <c r="J54" s="713"/>
      <c r="K54" s="713"/>
      <c r="L54" s="713"/>
      <c r="M54" s="713"/>
      <c r="N54" s="713"/>
      <c r="O54" s="713"/>
      <c r="P54" s="713"/>
      <c r="Q54" s="713"/>
      <c r="R54" s="713"/>
      <c r="S54" s="713"/>
      <c r="T54" s="713"/>
      <c r="U54" s="714"/>
    </row>
    <row r="55" spans="2:21" ht="48" customHeight="1">
      <c r="B55" s="706" t="s">
        <v>663</v>
      </c>
      <c r="C55" s="763" t="s">
        <v>664</v>
      </c>
      <c r="D55" s="763"/>
      <c r="E55" s="763"/>
      <c r="F55" s="763"/>
      <c r="G55" s="763"/>
      <c r="H55" s="763"/>
      <c r="I55" s="763"/>
      <c r="J55" s="763"/>
      <c r="K55" s="763"/>
      <c r="L55" s="763"/>
      <c r="M55" s="763"/>
      <c r="N55" s="763"/>
      <c r="O55" s="763"/>
      <c r="P55" s="763"/>
      <c r="Q55" s="763"/>
      <c r="R55" s="763"/>
      <c r="S55" s="763"/>
      <c r="T55" s="763"/>
      <c r="U55" s="764"/>
    </row>
    <row r="56" spans="2:21">
      <c r="B56" s="721"/>
      <c r="C56" s="713"/>
      <c r="D56" s="713"/>
      <c r="E56" s="713"/>
      <c r="F56" s="713"/>
      <c r="G56" s="713"/>
      <c r="H56" s="713"/>
      <c r="I56" s="713"/>
      <c r="J56" s="713"/>
      <c r="K56" s="713"/>
      <c r="L56" s="713"/>
      <c r="M56" s="713"/>
      <c r="N56" s="713"/>
      <c r="O56" s="713"/>
      <c r="P56" s="713"/>
      <c r="Q56" s="713"/>
      <c r="R56" s="713"/>
      <c r="S56" s="713"/>
      <c r="T56" s="713"/>
      <c r="U56" s="714"/>
    </row>
    <row r="57" spans="2:21" ht="34.5" customHeight="1">
      <c r="B57" s="706" t="s">
        <v>665</v>
      </c>
      <c r="C57" s="763" t="s">
        <v>666</v>
      </c>
      <c r="D57" s="763"/>
      <c r="E57" s="763"/>
      <c r="F57" s="763"/>
      <c r="G57" s="763"/>
      <c r="H57" s="763"/>
      <c r="I57" s="763"/>
      <c r="J57" s="763"/>
      <c r="K57" s="763"/>
      <c r="L57" s="763"/>
      <c r="M57" s="763"/>
      <c r="N57" s="763"/>
      <c r="O57" s="763"/>
      <c r="P57" s="763"/>
      <c r="Q57" s="763"/>
      <c r="R57" s="763"/>
      <c r="S57" s="763"/>
      <c r="T57" s="763"/>
      <c r="U57" s="764"/>
    </row>
    <row r="58" spans="2:21">
      <c r="B58" s="726"/>
      <c r="C58" s="713"/>
      <c r="D58" s="713"/>
      <c r="E58" s="713"/>
      <c r="F58" s="713"/>
      <c r="G58" s="713"/>
      <c r="H58" s="713"/>
      <c r="I58" s="713"/>
      <c r="J58" s="713"/>
      <c r="K58" s="713"/>
      <c r="L58" s="713"/>
      <c r="M58" s="713"/>
      <c r="N58" s="713"/>
      <c r="O58" s="713"/>
      <c r="P58" s="713"/>
      <c r="Q58" s="713"/>
      <c r="R58" s="713"/>
      <c r="S58" s="713"/>
      <c r="T58" s="713"/>
      <c r="U58" s="714"/>
    </row>
    <row r="59" spans="2:21" ht="30.75" customHeight="1">
      <c r="B59" s="715" t="s">
        <v>667</v>
      </c>
      <c r="C59" s="727" t="s">
        <v>668</v>
      </c>
      <c r="D59" s="728"/>
      <c r="E59" s="728"/>
      <c r="F59" s="728"/>
      <c r="G59" s="728"/>
      <c r="H59" s="728"/>
      <c r="I59" s="728"/>
      <c r="J59" s="728"/>
      <c r="K59" s="728"/>
      <c r="L59" s="728"/>
      <c r="M59" s="728"/>
      <c r="N59" s="728"/>
      <c r="O59" s="728"/>
      <c r="P59" s="728"/>
      <c r="Q59" s="728"/>
      <c r="R59" s="728"/>
      <c r="S59" s="728"/>
      <c r="T59" s="728"/>
      <c r="U59" s="729"/>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80" zoomScaleNormal="80" workbookViewId="0">
      <selection activeCell="E11" sqref="E11"/>
    </sheetView>
  </sheetViews>
  <sheetFormatPr defaultColWidth="9.1796875" defaultRowHeight="15.5"/>
  <cols>
    <col min="1" max="1" width="3.1796875" style="12" customWidth="1"/>
    <col min="2" max="2" width="61.7265625" style="10" customWidth="1"/>
    <col min="3" max="3" width="58.7265625" style="12" customWidth="1"/>
    <col min="4" max="4" width="62.54296875" style="12" customWidth="1"/>
    <col min="5" max="5" width="53.54296875" style="12" customWidth="1"/>
    <col min="6" max="6" width="47.1796875" style="12" customWidth="1"/>
    <col min="7" max="7" width="9.1796875" style="16"/>
    <col min="8" max="10" width="9.1796875" style="12"/>
    <col min="11" max="11" width="26.1796875" style="12" customWidth="1"/>
    <col min="12" max="12" width="59.81640625" style="17" customWidth="1"/>
    <col min="13" max="13" width="14.7265625" style="25" customWidth="1"/>
    <col min="14" max="14" width="29.7265625" style="17" customWidth="1"/>
    <col min="15" max="16384" width="9.1796875" style="12"/>
  </cols>
  <sheetData>
    <row r="1" spans="2:20" ht="146.25" customHeight="1"/>
    <row r="3" spans="2:20" ht="25.5" customHeight="1">
      <c r="B3" s="774" t="s">
        <v>697</v>
      </c>
      <c r="C3" s="775"/>
      <c r="D3" s="775"/>
      <c r="E3" s="775"/>
      <c r="F3" s="776"/>
      <c r="G3" s="122"/>
    </row>
    <row r="4" spans="2:20" ht="16.5" customHeight="1">
      <c r="B4" s="777"/>
      <c r="C4" s="778"/>
      <c r="D4" s="778"/>
      <c r="E4" s="778"/>
      <c r="F4" s="779"/>
      <c r="G4" s="122"/>
    </row>
    <row r="5" spans="2:20" ht="71.25" customHeight="1">
      <c r="B5" s="777"/>
      <c r="C5" s="778"/>
      <c r="D5" s="778"/>
      <c r="E5" s="778"/>
      <c r="F5" s="779"/>
      <c r="G5" s="122"/>
    </row>
    <row r="6" spans="2:20" ht="21.75" customHeight="1">
      <c r="B6" s="780"/>
      <c r="C6" s="781"/>
      <c r="D6" s="781"/>
      <c r="E6" s="781"/>
      <c r="F6" s="782"/>
      <c r="G6" s="122"/>
    </row>
    <row r="8" spans="2:20" ht="20">
      <c r="B8" s="773" t="s">
        <v>480</v>
      </c>
      <c r="C8" s="773"/>
      <c r="D8" s="773"/>
      <c r="E8" s="773"/>
      <c r="F8" s="773"/>
      <c r="G8" s="773"/>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594</v>
      </c>
      <c r="G12" s="28"/>
      <c r="L12" s="33"/>
      <c r="M12" s="33"/>
      <c r="N12" s="33"/>
      <c r="O12" s="33"/>
      <c r="P12" s="33"/>
      <c r="Q12" s="68"/>
      <c r="S12" s="8"/>
      <c r="T12" s="8"/>
    </row>
    <row r="13" spans="2:20" s="9" customFormat="1" ht="26.25" customHeight="1" thickBot="1">
      <c r="B13" s="102"/>
      <c r="C13" s="124" t="s">
        <v>633</v>
      </c>
      <c r="G13" s="109"/>
      <c r="L13" s="33"/>
      <c r="M13" s="33"/>
      <c r="N13" s="33"/>
      <c r="O13" s="33"/>
      <c r="P13" s="33"/>
      <c r="Q13" s="68"/>
      <c r="S13" s="8"/>
      <c r="T13" s="8"/>
    </row>
    <row r="14" spans="2:20" s="9" customFormat="1" ht="26.25" customHeight="1" thickBot="1">
      <c r="B14" s="102"/>
      <c r="C14" s="172" t="s">
        <v>628</v>
      </c>
      <c r="G14" s="123"/>
      <c r="L14" s="33"/>
      <c r="M14" s="33"/>
      <c r="N14" s="33"/>
      <c r="O14" s="33"/>
      <c r="P14" s="33"/>
      <c r="Q14" s="68"/>
      <c r="S14" s="8"/>
      <c r="T14" s="8"/>
    </row>
    <row r="15" spans="2:20" s="9" customFormat="1" ht="26.25" customHeight="1" thickBot="1">
      <c r="B15" s="102"/>
      <c r="C15" s="172" t="s">
        <v>629</v>
      </c>
      <c r="G15" s="123"/>
      <c r="L15" s="33"/>
      <c r="M15" s="33"/>
      <c r="N15" s="33"/>
      <c r="O15" s="33"/>
      <c r="P15" s="33"/>
      <c r="Q15" s="68"/>
      <c r="S15" s="8"/>
      <c r="T15" s="8"/>
    </row>
    <row r="16" spans="2:20" s="9" customFormat="1" ht="26.25" customHeight="1" thickBot="1">
      <c r="B16" s="102"/>
      <c r="C16" s="172" t="s">
        <v>630</v>
      </c>
      <c r="G16" s="123"/>
      <c r="L16" s="33"/>
      <c r="M16" s="33"/>
      <c r="N16" s="33"/>
      <c r="O16" s="33"/>
      <c r="P16" s="33"/>
      <c r="Q16" s="68"/>
      <c r="S16" s="8"/>
      <c r="T16" s="8"/>
    </row>
    <row r="17" spans="2:20" s="9" customFormat="1" ht="26.25" customHeight="1" thickBot="1">
      <c r="B17" s="102"/>
      <c r="C17" s="124" t="s">
        <v>631</v>
      </c>
      <c r="G17" s="109"/>
      <c r="L17" s="33"/>
      <c r="M17" s="33"/>
      <c r="N17" s="33"/>
      <c r="O17" s="33"/>
      <c r="P17" s="33"/>
      <c r="Q17" s="68"/>
      <c r="S17" s="8"/>
      <c r="T17" s="8"/>
    </row>
    <row r="18" spans="2:20" s="9" customFormat="1" ht="26.25" customHeight="1" thickBot="1">
      <c r="B18" s="102"/>
      <c r="C18" s="124" t="s">
        <v>632</v>
      </c>
      <c r="G18" s="123"/>
      <c r="L18" s="33"/>
      <c r="M18" s="33"/>
      <c r="N18" s="33"/>
      <c r="O18" s="33"/>
      <c r="P18" s="33"/>
      <c r="Q18" s="68"/>
      <c r="S18" s="8"/>
      <c r="T18" s="8"/>
    </row>
    <row r="19" spans="2:20" s="9" customFormat="1" ht="26.25" customHeight="1" thickBot="1">
      <c r="B19" s="102"/>
      <c r="C19" s="124" t="s">
        <v>634</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7" t="s">
        <v>542</v>
      </c>
      <c r="C22" s="653" t="s">
        <v>436</v>
      </c>
      <c r="D22" s="656" t="s">
        <v>442</v>
      </c>
      <c r="E22" s="660" t="s">
        <v>593</v>
      </c>
      <c r="F22" s="656" t="s">
        <v>447</v>
      </c>
      <c r="G22" s="174"/>
      <c r="M22" s="645"/>
      <c r="T22" s="645"/>
    </row>
    <row r="23" spans="2:20" s="103" customFormat="1" ht="35.25" customHeight="1">
      <c r="B23" s="648" t="s">
        <v>457</v>
      </c>
      <c r="C23" s="654" t="s">
        <v>437</v>
      </c>
      <c r="D23" s="657" t="s">
        <v>443</v>
      </c>
      <c r="E23" s="661" t="s">
        <v>593</v>
      </c>
      <c r="F23" s="657" t="s">
        <v>447</v>
      </c>
      <c r="G23" s="174"/>
      <c r="M23" s="645"/>
      <c r="T23" s="645"/>
    </row>
    <row r="24" spans="2:20" s="103" customFormat="1" ht="34.5" customHeight="1">
      <c r="B24" s="648" t="s">
        <v>454</v>
      </c>
      <c r="C24" s="654" t="s">
        <v>437</v>
      </c>
      <c r="D24" s="657" t="s">
        <v>444</v>
      </c>
      <c r="E24" s="661" t="s">
        <v>593</v>
      </c>
      <c r="F24" s="657" t="s">
        <v>447</v>
      </c>
      <c r="G24" s="174"/>
      <c r="M24" s="645"/>
      <c r="T24" s="645"/>
    </row>
    <row r="25" spans="2:20" s="103" customFormat="1" ht="32.25" customHeight="1">
      <c r="B25" s="649" t="s">
        <v>455</v>
      </c>
      <c r="C25" s="654" t="s">
        <v>436</v>
      </c>
      <c r="D25" s="657" t="s">
        <v>445</v>
      </c>
      <c r="E25" s="662" t="s">
        <v>612</v>
      </c>
      <c r="F25" s="665"/>
      <c r="G25" s="174"/>
      <c r="M25" s="645"/>
      <c r="T25" s="645"/>
    </row>
    <row r="26" spans="2:20" s="103" customFormat="1" ht="30.75" customHeight="1">
      <c r="B26" s="650" t="s">
        <v>540</v>
      </c>
      <c r="C26" s="654" t="s">
        <v>436</v>
      </c>
      <c r="D26" s="657"/>
      <c r="E26" s="662"/>
      <c r="F26" s="665"/>
      <c r="G26" s="174"/>
      <c r="M26" s="645"/>
      <c r="T26" s="645"/>
    </row>
    <row r="27" spans="2:20" s="103" customFormat="1" ht="32.25" customHeight="1">
      <c r="B27" s="651" t="s">
        <v>541</v>
      </c>
      <c r="C27" s="654" t="s">
        <v>436</v>
      </c>
      <c r="D27" s="658" t="s">
        <v>537</v>
      </c>
      <c r="E27" s="662"/>
      <c r="F27" s="665"/>
      <c r="G27" s="174"/>
      <c r="M27" s="645"/>
      <c r="T27" s="645"/>
    </row>
    <row r="28" spans="2:20" s="103" customFormat="1" ht="27" customHeight="1">
      <c r="B28" s="649" t="s">
        <v>456</v>
      </c>
      <c r="C28" s="654" t="s">
        <v>439</v>
      </c>
      <c r="D28" s="657" t="s">
        <v>481</v>
      </c>
      <c r="E28" s="662" t="s">
        <v>458</v>
      </c>
      <c r="F28" s="665"/>
      <c r="G28" s="174"/>
      <c r="M28" s="645"/>
      <c r="T28" s="645"/>
    </row>
    <row r="29" spans="2:20" s="103" customFormat="1" ht="27" customHeight="1">
      <c r="B29" s="651" t="s">
        <v>451</v>
      </c>
      <c r="C29" s="654" t="s">
        <v>436</v>
      </c>
      <c r="D29" s="657"/>
      <c r="E29" s="662"/>
      <c r="F29" s="657" t="s">
        <v>407</v>
      </c>
      <c r="G29" s="174"/>
      <c r="M29" s="645"/>
      <c r="T29" s="645"/>
    </row>
    <row r="30" spans="2:20" s="103" customFormat="1" ht="32.25" customHeight="1">
      <c r="B30" s="649" t="s">
        <v>207</v>
      </c>
      <c r="C30" s="654" t="s">
        <v>441</v>
      </c>
      <c r="D30" s="657" t="s">
        <v>554</v>
      </c>
      <c r="E30" s="663"/>
      <c r="F30" s="657" t="s">
        <v>553</v>
      </c>
      <c r="G30" s="646"/>
      <c r="M30" s="645"/>
    </row>
    <row r="31" spans="2:20" s="103" customFormat="1" ht="27.75" customHeight="1">
      <c r="B31" s="652" t="s">
        <v>538</v>
      </c>
      <c r="C31" s="655" t="s">
        <v>440</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796875" defaultRowHeight="14.5"/>
  <cols>
    <col min="1" max="1" width="61.1796875" style="12" bestFit="1" customWidth="1"/>
    <col min="2" max="2" width="13.7265625" style="12" customWidth="1"/>
    <col min="3" max="3" width="9.1796875" style="10"/>
    <col min="4" max="4" width="15" style="12" customWidth="1"/>
    <col min="5" max="5" width="11.54296875" style="10" customWidth="1"/>
    <col min="6" max="6" width="24.1796875" style="12" customWidth="1"/>
    <col min="7" max="7" width="32" style="12" customWidth="1"/>
    <col min="8" max="8" width="14.7265625" style="12" customWidth="1"/>
    <col min="9" max="16384" width="9.1796875" style="12"/>
  </cols>
  <sheetData>
    <row r="1" spans="1:8">
      <c r="A1" s="8" t="s">
        <v>410</v>
      </c>
      <c r="B1" s="8" t="s">
        <v>41</v>
      </c>
      <c r="C1" s="120" t="s">
        <v>234</v>
      </c>
      <c r="D1" s="8" t="s">
        <v>414</v>
      </c>
      <c r="E1" s="120" t="s">
        <v>449</v>
      </c>
      <c r="F1" s="120" t="s">
        <v>548</v>
      </c>
      <c r="G1" s="120" t="s">
        <v>576</v>
      </c>
      <c r="H1" s="120" t="s">
        <v>587</v>
      </c>
    </row>
    <row r="2" spans="1:8">
      <c r="A2" s="12" t="s">
        <v>29</v>
      </c>
      <c r="B2" s="12" t="s">
        <v>27</v>
      </c>
      <c r="C2" s="10">
        <v>2006</v>
      </c>
      <c r="D2" s="12" t="s">
        <v>415</v>
      </c>
      <c r="E2" s="10">
        <f>'2. LRAMVA Threshold'!D9</f>
        <v>2015</v>
      </c>
      <c r="F2" s="26" t="s">
        <v>170</v>
      </c>
      <c r="G2" s="12" t="s">
        <v>577</v>
      </c>
      <c r="H2" s="12" t="s">
        <v>595</v>
      </c>
    </row>
    <row r="3" spans="1:8">
      <c r="A3" s="12" t="s">
        <v>371</v>
      </c>
      <c r="B3" s="12" t="s">
        <v>27</v>
      </c>
      <c r="C3" s="10">
        <v>2007</v>
      </c>
      <c r="D3" s="12" t="s">
        <v>416</v>
      </c>
      <c r="E3" s="10">
        <f>'2. LRAMVA Threshold'!D24</f>
        <v>0</v>
      </c>
      <c r="F3" s="12" t="s">
        <v>549</v>
      </c>
      <c r="G3" s="12" t="s">
        <v>578</v>
      </c>
      <c r="H3" s="12" t="s">
        <v>588</v>
      </c>
    </row>
    <row r="4" spans="1:8">
      <c r="A4" s="12" t="s">
        <v>372</v>
      </c>
      <c r="B4" s="12" t="s">
        <v>28</v>
      </c>
      <c r="C4" s="10">
        <v>2008</v>
      </c>
      <c r="D4" s="12" t="s">
        <v>417</v>
      </c>
      <c r="F4" s="12" t="s">
        <v>169</v>
      </c>
      <c r="G4" s="12" t="s">
        <v>579</v>
      </c>
    </row>
    <row r="5" spans="1:8">
      <c r="A5" s="12" t="s">
        <v>373</v>
      </c>
      <c r="B5" s="12" t="s">
        <v>28</v>
      </c>
      <c r="C5" s="10">
        <v>2009</v>
      </c>
      <c r="F5" s="12" t="s">
        <v>368</v>
      </c>
      <c r="G5" s="12" t="s">
        <v>580</v>
      </c>
    </row>
    <row r="6" spans="1:8">
      <c r="A6" s="12" t="s">
        <v>374</v>
      </c>
      <c r="B6" s="12" t="s">
        <v>28</v>
      </c>
      <c r="C6" s="10">
        <v>2010</v>
      </c>
      <c r="F6" s="12" t="s">
        <v>369</v>
      </c>
      <c r="G6" s="12" t="s">
        <v>581</v>
      </c>
    </row>
    <row r="7" spans="1:8">
      <c r="A7" s="12" t="s">
        <v>375</v>
      </c>
      <c r="B7" s="12" t="s">
        <v>28</v>
      </c>
      <c r="C7" s="10">
        <v>2011</v>
      </c>
      <c r="F7" s="12" t="s">
        <v>370</v>
      </c>
      <c r="G7" s="12" t="s">
        <v>582</v>
      </c>
    </row>
    <row r="8" spans="1:8">
      <c r="A8" s="12" t="s">
        <v>376</v>
      </c>
      <c r="B8" s="12" t="s">
        <v>28</v>
      </c>
      <c r="C8" s="10">
        <v>2012</v>
      </c>
      <c r="F8" s="12" t="s">
        <v>557</v>
      </c>
      <c r="G8" s="12" t="s">
        <v>583</v>
      </c>
    </row>
    <row r="9" spans="1:8">
      <c r="A9" s="12" t="s">
        <v>377</v>
      </c>
      <c r="B9" s="12" t="s">
        <v>28</v>
      </c>
      <c r="C9" s="10">
        <v>2013</v>
      </c>
      <c r="G9" s="12" t="s">
        <v>584</v>
      </c>
    </row>
    <row r="10" spans="1:8">
      <c r="A10" s="12" t="s">
        <v>378</v>
      </c>
      <c r="B10" s="12" t="s">
        <v>28</v>
      </c>
      <c r="C10" s="10">
        <v>2014</v>
      </c>
      <c r="G10" s="12" t="s">
        <v>585</v>
      </c>
    </row>
    <row r="11" spans="1:8">
      <c r="A11" s="12" t="s">
        <v>379</v>
      </c>
      <c r="B11" s="12" t="s">
        <v>28</v>
      </c>
      <c r="C11" s="10">
        <v>2015</v>
      </c>
      <c r="G11" s="12" t="s">
        <v>586</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A7" zoomScale="60" zoomScaleNormal="60" workbookViewId="0">
      <selection activeCell="A46" sqref="A46"/>
    </sheetView>
  </sheetViews>
  <sheetFormatPr defaultColWidth="9.1796875" defaultRowHeight="15.5"/>
  <cols>
    <col min="1" max="1" width="2.72656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81640625" style="9" customWidth="1"/>
    <col min="9" max="9" width="23.1796875" style="9" customWidth="1"/>
    <col min="10" max="10" width="22" style="9" customWidth="1"/>
    <col min="11" max="11" width="19.7265625" style="9" customWidth="1"/>
    <col min="12" max="12" width="21.7265625" style="9" customWidth="1"/>
    <col min="13" max="13" width="24" style="9" customWidth="1"/>
    <col min="14" max="14" width="24.1796875" style="9" customWidth="1"/>
    <col min="15" max="15" width="21.453125" style="9" customWidth="1"/>
    <col min="16" max="16" width="22.1796875" style="9" customWidth="1"/>
    <col min="17" max="17" width="16.453125" style="9" customWidth="1"/>
    <col min="18" max="18" width="15.54296875" style="9" customWidth="1"/>
    <col min="19" max="19" width="17.1796875" style="9" customWidth="1"/>
    <col min="20" max="20" width="13.7265625" style="8" customWidth="1"/>
    <col min="21" max="21" width="6.26953125" style="8" customWidth="1"/>
    <col min="22" max="22" width="13.54296875" style="9" customWidth="1"/>
    <col min="23" max="23" width="15.26953125" style="9" customWidth="1"/>
    <col min="24" max="16384" width="9.17968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550</v>
      </c>
      <c r="D6" s="17"/>
      <c r="E6" s="9"/>
      <c r="T6" s="9"/>
      <c r="V6" s="8"/>
    </row>
    <row r="7" spans="2:22" ht="21" customHeight="1">
      <c r="B7" s="537"/>
      <c r="C7" s="17"/>
      <c r="D7" s="17"/>
      <c r="E7" s="9"/>
      <c r="T7" s="9"/>
      <c r="V7" s="8"/>
    </row>
    <row r="8" spans="2:22" ht="24.75" customHeight="1">
      <c r="B8" s="117" t="s">
        <v>239</v>
      </c>
      <c r="C8" s="189" t="s">
        <v>732</v>
      </c>
      <c r="D8" s="601"/>
      <c r="E8" s="9"/>
      <c r="T8" s="9"/>
      <c r="V8" s="8"/>
    </row>
    <row r="9" spans="2:22" ht="41.25" customHeight="1">
      <c r="B9" s="551" t="s">
        <v>519</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555</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2" t="s">
        <v>738</v>
      </c>
      <c r="E14" s="130"/>
      <c r="F14" s="124" t="s">
        <v>547</v>
      </c>
      <c r="H14" s="542" t="s">
        <v>738</v>
      </c>
      <c r="J14" s="124" t="s">
        <v>514</v>
      </c>
      <c r="L14" s="132"/>
      <c r="N14" s="103"/>
      <c r="Q14" s="99"/>
      <c r="R14" s="96"/>
    </row>
    <row r="15" spans="2:22" ht="26.25" customHeight="1" thickBot="1">
      <c r="B15" s="124" t="s">
        <v>423</v>
      </c>
      <c r="C15" s="106"/>
      <c r="D15" s="542" t="s">
        <v>743</v>
      </c>
      <c r="F15" s="124" t="s">
        <v>413</v>
      </c>
      <c r="G15" s="127"/>
      <c r="H15" s="542" t="s">
        <v>744</v>
      </c>
      <c r="I15" s="17"/>
      <c r="J15" s="124" t="s">
        <v>515</v>
      </c>
      <c r="L15" s="132"/>
      <c r="M15" s="103"/>
      <c r="Q15" s="108"/>
      <c r="R15" s="96"/>
    </row>
    <row r="16" spans="2:22" ht="28.5" customHeight="1" thickBot="1">
      <c r="B16" s="124" t="s">
        <v>453</v>
      </c>
      <c r="C16" s="106"/>
      <c r="D16" s="543" t="s">
        <v>179</v>
      </c>
      <c r="E16" s="103"/>
      <c r="F16" s="124" t="s">
        <v>433</v>
      </c>
      <c r="G16" s="125"/>
      <c r="H16" s="543" t="s">
        <v>745</v>
      </c>
      <c r="I16" s="103"/>
      <c r="K16" s="195"/>
      <c r="L16" s="195"/>
      <c r="M16" s="195"/>
      <c r="N16" s="195"/>
      <c r="Q16" s="115"/>
      <c r="R16" s="96"/>
    </row>
    <row r="17" spans="1:21" ht="29.25" customHeight="1">
      <c r="B17" s="124" t="s">
        <v>420</v>
      </c>
      <c r="C17" s="106"/>
      <c r="D17" s="733">
        <v>-687335.49596850015</v>
      </c>
      <c r="E17" s="121"/>
      <c r="F17" s="740" t="s">
        <v>678</v>
      </c>
      <c r="G17" s="195"/>
      <c r="H17" s="734">
        <v>2</v>
      </c>
      <c r="I17" s="17"/>
      <c r="M17" s="195"/>
      <c r="N17" s="195"/>
      <c r="P17" s="99"/>
      <c r="Q17" s="99"/>
      <c r="R17" s="96"/>
    </row>
    <row r="18" spans="1:21" s="28" customFormat="1" ht="29.25" customHeight="1">
      <c r="B18" s="124"/>
      <c r="C18" s="735"/>
      <c r="D18" s="732"/>
      <c r="E18" s="736"/>
      <c r="F18" s="731"/>
      <c r="G18" s="737"/>
      <c r="H18" s="738"/>
      <c r="I18" s="163"/>
      <c r="M18" s="737"/>
      <c r="N18" s="737"/>
      <c r="P18" s="737"/>
      <c r="Q18" s="737"/>
      <c r="R18" s="739"/>
      <c r="T18" s="37"/>
      <c r="U18" s="37"/>
    </row>
    <row r="19" spans="1:21" ht="27.75" customHeight="1" thickBot="1">
      <c r="E19" s="9"/>
      <c r="F19" s="124" t="s">
        <v>434</v>
      </c>
      <c r="G19" s="603" t="s">
        <v>363</v>
      </c>
      <c r="H19" s="242">
        <f>SUM(R54,R57,R60,R63,R66,R69,R72,R75)</f>
        <v>982401.26054580172</v>
      </c>
      <c r="I19" s="17"/>
      <c r="J19" s="115"/>
      <c r="K19" s="115"/>
      <c r="L19" s="115"/>
      <c r="M19" s="115"/>
      <c r="N19" s="115"/>
      <c r="P19" s="115"/>
      <c r="Q19" s="115"/>
      <c r="R19" s="96"/>
    </row>
    <row r="20" spans="1:21" ht="27.75" customHeight="1" thickBot="1">
      <c r="E20" s="9"/>
      <c r="F20" s="124" t="s">
        <v>435</v>
      </c>
      <c r="G20" s="603" t="s">
        <v>364</v>
      </c>
      <c r="H20" s="131">
        <f>-SUM(R55,R58,R61,R64,R67,R70,R73,R76)</f>
        <v>0</v>
      </c>
      <c r="I20" s="17"/>
      <c r="J20" s="115"/>
      <c r="P20" s="115"/>
      <c r="Q20" s="115"/>
      <c r="R20" s="96"/>
    </row>
    <row r="21" spans="1:21" ht="27.75" customHeight="1" thickBot="1">
      <c r="C21" s="32"/>
      <c r="D21" s="32"/>
      <c r="E21" s="32"/>
      <c r="F21" s="124" t="s">
        <v>408</v>
      </c>
      <c r="G21" s="603" t="s">
        <v>365</v>
      </c>
      <c r="H21" s="188">
        <f>R84</f>
        <v>89416.934733303235</v>
      </c>
      <c r="I21" s="103"/>
      <c r="P21" s="115"/>
      <c r="Q21" s="115"/>
      <c r="R21" s="96"/>
    </row>
    <row r="22" spans="1:21" ht="27.75" customHeight="1">
      <c r="C22" s="32"/>
      <c r="D22" s="32"/>
      <c r="E22" s="32"/>
      <c r="F22" s="124" t="s">
        <v>509</v>
      </c>
      <c r="G22" s="603" t="s">
        <v>448</v>
      </c>
      <c r="H22" s="188">
        <f>H19-H20+H21</f>
        <v>1071818.1952791049</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785" t="s">
        <v>685</v>
      </c>
      <c r="C26" s="785"/>
      <c r="D26" s="785"/>
      <c r="E26" s="785"/>
      <c r="F26" s="785"/>
      <c r="G26" s="785"/>
    </row>
    <row r="27" spans="1:21" ht="14.25" customHeight="1">
      <c r="A27" s="28"/>
      <c r="B27" s="548"/>
      <c r="C27" s="548"/>
      <c r="D27" s="538"/>
      <c r="E27" s="538"/>
      <c r="F27" s="538"/>
      <c r="G27" s="548"/>
    </row>
    <row r="28" spans="1:21" s="17" customFormat="1" ht="27" customHeight="1">
      <c r="B28" s="788" t="s">
        <v>506</v>
      </c>
      <c r="C28" s="789"/>
      <c r="D28" s="133" t="s">
        <v>41</v>
      </c>
      <c r="E28" s="134" t="s">
        <v>676</v>
      </c>
      <c r="F28" s="134" t="s">
        <v>408</v>
      </c>
      <c r="G28" s="135" t="s">
        <v>409</v>
      </c>
      <c r="T28" s="136"/>
      <c r="U28" s="136"/>
    </row>
    <row r="29" spans="1:21" ht="20.25" customHeight="1">
      <c r="B29" s="783" t="s">
        <v>29</v>
      </c>
      <c r="C29" s="784"/>
      <c r="D29" s="638" t="s">
        <v>27</v>
      </c>
      <c r="E29" s="138">
        <f>SUM(D54:D83)</f>
        <v>461919.18239999999</v>
      </c>
      <c r="F29" s="139">
        <f>D84</f>
        <v>42043.306583070029</v>
      </c>
      <c r="G29" s="138">
        <f>E29+F29</f>
        <v>503962.48898307001</v>
      </c>
    </row>
    <row r="30" spans="1:21" ht="20.25" customHeight="1">
      <c r="B30" s="783" t="s">
        <v>371</v>
      </c>
      <c r="C30" s="784"/>
      <c r="D30" s="638" t="s">
        <v>27</v>
      </c>
      <c r="E30" s="140">
        <f>SUM(E54:E83)</f>
        <v>193636.4642403225</v>
      </c>
      <c r="F30" s="141">
        <f>E84</f>
        <v>17624.548929573844</v>
      </c>
      <c r="G30" s="140">
        <f>E30+F30</f>
        <v>211261.01316989635</v>
      </c>
    </row>
    <row r="31" spans="1:21" ht="20.25" customHeight="1">
      <c r="B31" s="783" t="s">
        <v>735</v>
      </c>
      <c r="C31" s="784"/>
      <c r="D31" s="638" t="s">
        <v>28</v>
      </c>
      <c r="E31" s="140">
        <f>SUM(F54:F83)</f>
        <v>234009.6825396248</v>
      </c>
      <c r="F31" s="141">
        <f>F84</f>
        <v>21299.268792653482</v>
      </c>
      <c r="G31" s="140">
        <f t="shared" ref="G31:G34" si="0">E31+F31</f>
        <v>255308.95133227829</v>
      </c>
    </row>
    <row r="32" spans="1:21" ht="20.25" customHeight="1">
      <c r="B32" s="783" t="s">
        <v>736</v>
      </c>
      <c r="C32" s="784"/>
      <c r="D32" s="638" t="s">
        <v>28</v>
      </c>
      <c r="E32" s="140">
        <f>SUM(G54:G83)</f>
        <v>58980.874331414219</v>
      </c>
      <c r="F32" s="141">
        <f>G84</f>
        <v>5368.3654555524063</v>
      </c>
      <c r="G32" s="140">
        <f t="shared" si="0"/>
        <v>64349.239786966624</v>
      </c>
    </row>
    <row r="33" spans="2:22" ht="20.25" customHeight="1">
      <c r="B33" s="783" t="s">
        <v>737</v>
      </c>
      <c r="C33" s="784"/>
      <c r="D33" s="638" t="s">
        <v>28</v>
      </c>
      <c r="E33" s="140">
        <f>SUM(H54:H83)</f>
        <v>33855.0570344402</v>
      </c>
      <c r="F33" s="141">
        <f>H84</f>
        <v>3081.444972453457</v>
      </c>
      <c r="G33" s="140">
        <f>E33+F33</f>
        <v>36936.502006893657</v>
      </c>
    </row>
    <row r="34" spans="2:22" ht="20.25" customHeight="1">
      <c r="B34" s="783" t="s">
        <v>32</v>
      </c>
      <c r="C34" s="784"/>
      <c r="D34" s="638" t="s">
        <v>27</v>
      </c>
      <c r="E34" s="140">
        <f>SUM(I54:I83)</f>
        <v>0</v>
      </c>
      <c r="F34" s="141">
        <f>I84</f>
        <v>0</v>
      </c>
      <c r="G34" s="140">
        <f t="shared" si="0"/>
        <v>0</v>
      </c>
    </row>
    <row r="35" spans="2:22" ht="20.25" customHeight="1">
      <c r="B35" s="783" t="s">
        <v>31</v>
      </c>
      <c r="C35" s="784"/>
      <c r="D35" s="638" t="s">
        <v>28</v>
      </c>
      <c r="E35" s="140">
        <f>SUM(J54:J83)</f>
        <v>0</v>
      </c>
      <c r="F35" s="141">
        <f>J84</f>
        <v>0</v>
      </c>
      <c r="G35" s="140">
        <f>E35+F35</f>
        <v>0</v>
      </c>
    </row>
    <row r="36" spans="2:22" ht="20.25" customHeight="1">
      <c r="B36" s="783"/>
      <c r="C36" s="784"/>
      <c r="D36" s="638"/>
      <c r="E36" s="140">
        <f>SUM(K54:K83)</f>
        <v>0</v>
      </c>
      <c r="F36" s="141">
        <f>K84</f>
        <v>0</v>
      </c>
      <c r="G36" s="140">
        <f t="shared" ref="G36:G42" si="1">E36+F36</f>
        <v>0</v>
      </c>
    </row>
    <row r="37" spans="2:22" ht="20.25" customHeight="1">
      <c r="B37" s="783"/>
      <c r="C37" s="784"/>
      <c r="D37" s="638"/>
      <c r="E37" s="140">
        <f>SUM(L54:L83)</f>
        <v>0</v>
      </c>
      <c r="F37" s="141">
        <f>L84</f>
        <v>0</v>
      </c>
      <c r="G37" s="140">
        <f t="shared" si="1"/>
        <v>0</v>
      </c>
    </row>
    <row r="38" spans="2:22" ht="20.25" customHeight="1">
      <c r="B38" s="783"/>
      <c r="C38" s="784"/>
      <c r="D38" s="638"/>
      <c r="E38" s="140">
        <f>SUM(M54:M83)</f>
        <v>0</v>
      </c>
      <c r="F38" s="141">
        <f>M84</f>
        <v>0</v>
      </c>
      <c r="G38" s="140">
        <f t="shared" si="1"/>
        <v>0</v>
      </c>
    </row>
    <row r="39" spans="2:22" ht="20.25" customHeight="1">
      <c r="B39" s="783"/>
      <c r="C39" s="784"/>
      <c r="D39" s="638"/>
      <c r="E39" s="140">
        <f>SUM(N54:N83)</f>
        <v>0</v>
      </c>
      <c r="F39" s="141">
        <f>N84</f>
        <v>0</v>
      </c>
      <c r="G39" s="140">
        <f t="shared" si="1"/>
        <v>0</v>
      </c>
    </row>
    <row r="40" spans="2:22" ht="20.25" customHeight="1">
      <c r="B40" s="783"/>
      <c r="C40" s="784"/>
      <c r="D40" s="638"/>
      <c r="E40" s="140">
        <f>SUM(O54:O83)</f>
        <v>0</v>
      </c>
      <c r="F40" s="141">
        <f>O84</f>
        <v>0</v>
      </c>
      <c r="G40" s="140">
        <f t="shared" si="1"/>
        <v>0</v>
      </c>
    </row>
    <row r="41" spans="2:22" ht="20.25" customHeight="1">
      <c r="B41" s="783"/>
      <c r="C41" s="784"/>
      <c r="D41" s="638"/>
      <c r="E41" s="140">
        <f>SUM(P54:P83)</f>
        <v>0</v>
      </c>
      <c r="F41" s="141">
        <f>P84</f>
        <v>0</v>
      </c>
      <c r="G41" s="140">
        <f t="shared" si="1"/>
        <v>0</v>
      </c>
    </row>
    <row r="42" spans="2:22" ht="20.25" customHeight="1">
      <c r="B42" s="783"/>
      <c r="C42" s="784"/>
      <c r="D42" s="639"/>
      <c r="E42" s="142">
        <f>SUM(Q54:Q83)</f>
        <v>0</v>
      </c>
      <c r="F42" s="143">
        <f>Q84</f>
        <v>0</v>
      </c>
      <c r="G42" s="142">
        <f t="shared" si="1"/>
        <v>0</v>
      </c>
    </row>
    <row r="43" spans="2:22" s="8" customFormat="1" ht="21" customHeight="1">
      <c r="B43" s="786" t="s">
        <v>26</v>
      </c>
      <c r="C43" s="787"/>
      <c r="D43" s="137"/>
      <c r="E43" s="144">
        <f>SUM(E29:E42)</f>
        <v>982401.26054580172</v>
      </c>
      <c r="F43" s="144">
        <f>SUM(F29:F42)</f>
        <v>89416.934733303235</v>
      </c>
      <c r="G43" s="144">
        <f>SUM(G29:G42)</f>
        <v>1071818.1952791049</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785" t="s">
        <v>615</v>
      </c>
      <c r="C48" s="785"/>
      <c r="D48" s="785"/>
      <c r="E48" s="785"/>
      <c r="F48" s="785"/>
      <c r="G48" s="785"/>
      <c r="H48" s="785"/>
      <c r="I48" s="785"/>
      <c r="J48" s="785"/>
      <c r="K48" s="785"/>
      <c r="L48" s="785"/>
      <c r="M48" s="617"/>
      <c r="N48" s="105"/>
      <c r="O48" s="105"/>
      <c r="P48" s="105"/>
      <c r="Q48" s="105"/>
      <c r="R48" s="105"/>
      <c r="T48" s="37"/>
      <c r="U48" s="19"/>
      <c r="V48" s="38"/>
    </row>
    <row r="49" spans="2:22" s="28" customFormat="1" ht="40.9" customHeight="1">
      <c r="B49" s="785" t="s">
        <v>563</v>
      </c>
      <c r="C49" s="785"/>
      <c r="D49" s="785"/>
      <c r="E49" s="785"/>
      <c r="F49" s="785"/>
      <c r="G49" s="785"/>
      <c r="H49" s="785"/>
      <c r="I49" s="785"/>
      <c r="J49" s="785"/>
      <c r="K49" s="785"/>
      <c r="L49" s="785"/>
      <c r="M49" s="617"/>
      <c r="N49" s="105"/>
      <c r="O49" s="105"/>
      <c r="P49" s="105"/>
      <c r="Q49" s="105"/>
      <c r="R49" s="105"/>
      <c r="T49" s="37"/>
      <c r="U49" s="19"/>
      <c r="V49" s="38"/>
    </row>
    <row r="50" spans="2:22" s="28" customFormat="1" ht="18" customHeight="1">
      <c r="B50" s="785" t="s">
        <v>684</v>
      </c>
      <c r="C50" s="785"/>
      <c r="D50" s="785"/>
      <c r="E50" s="785"/>
      <c r="F50" s="785"/>
      <c r="G50" s="785"/>
      <c r="H50" s="785"/>
      <c r="I50" s="785"/>
      <c r="J50" s="785"/>
      <c r="K50" s="785"/>
      <c r="L50" s="785"/>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 TO 1,499 KW</v>
      </c>
      <c r="G52" s="135" t="str">
        <f>IF($B32&lt;&gt;"",$B32,"")</f>
        <v>GS 1,500 TO 4,999</v>
      </c>
      <c r="H52" s="135" t="str">
        <f>IF($B33&lt;&gt;"",$B33,"")</f>
        <v>Large User</v>
      </c>
      <c r="I52" s="135" t="str">
        <f>IF($B34&lt;&gt;"",$B34,"")</f>
        <v>Unmetered Scattered Load</v>
      </c>
      <c r="J52" s="135" t="str">
        <f>IF($B35&lt;&gt;"",$B35,"")</f>
        <v>Street Lighting</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kWh</v>
      </c>
      <c r="J53" s="576" t="str">
        <f>D35</f>
        <v>kW</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461919.18239999999</v>
      </c>
      <c r="E66" s="164">
        <f>'5.  2015-2020 LRAM'!Z204</f>
        <v>193636.4642403225</v>
      </c>
      <c r="F66" s="164">
        <f>'5.  2015-2020 LRAM'!AA204</f>
        <v>234009.6825396248</v>
      </c>
      <c r="G66" s="164">
        <f>'5.  2015-2020 LRAM'!AB204</f>
        <v>58980.874331414219</v>
      </c>
      <c r="H66" s="164">
        <f>'5.  2015-2020 LRAM'!AC204</f>
        <v>33855.0570344402</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982401.26054580172</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hidden="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hidden="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hidden="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42043.306583070029</v>
      </c>
      <c r="E84" s="679">
        <f>'6.  Carrying Charges'!J162</f>
        <v>17624.548929573844</v>
      </c>
      <c r="F84" s="679">
        <f>'6.  Carrying Charges'!K162</f>
        <v>21299.268792653482</v>
      </c>
      <c r="G84" s="679">
        <f>'6.  Carrying Charges'!L162</f>
        <v>5368.3654555524063</v>
      </c>
      <c r="H84" s="679">
        <f>'6.  Carrying Charges'!M162</f>
        <v>3081.444972453457</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89416.934733303235</v>
      </c>
      <c r="U84" s="152"/>
      <c r="V84" s="153"/>
    </row>
    <row r="85" spans="2:22" s="163" customFormat="1" ht="21.75" customHeight="1">
      <c r="B85" s="623" t="s">
        <v>240</v>
      </c>
      <c r="C85" s="624"/>
      <c r="D85" s="623">
        <f>SUM(D54:D77)+D84</f>
        <v>503962.48898307001</v>
      </c>
      <c r="E85" s="623">
        <f>SUM(E54:E77)+E84</f>
        <v>211261.01316989635</v>
      </c>
      <c r="F85" s="623">
        <f>SUM(F54:F77)+F84</f>
        <v>255308.95133227829</v>
      </c>
      <c r="G85" s="623">
        <f>SUM(G54:G77)+G84</f>
        <v>64349.239786966624</v>
      </c>
      <c r="H85" s="623">
        <f>SUM(H54:H77)+H84</f>
        <v>36936.502006893657</v>
      </c>
      <c r="I85" s="623">
        <f t="shared" ref="I85:O85" si="2">SUM(I54:I77)+I84</f>
        <v>0</v>
      </c>
      <c r="J85" s="623">
        <f t="shared" si="2"/>
        <v>0</v>
      </c>
      <c r="K85" s="623">
        <f t="shared" si="2"/>
        <v>0</v>
      </c>
      <c r="L85" s="623">
        <f t="shared" si="2"/>
        <v>0</v>
      </c>
      <c r="M85" s="623">
        <f t="shared" si="2"/>
        <v>0</v>
      </c>
      <c r="N85" s="623">
        <f>SUM(N54:N77)+N84</f>
        <v>0</v>
      </c>
      <c r="O85" s="623">
        <f t="shared" si="2"/>
        <v>0</v>
      </c>
      <c r="P85" s="623">
        <f>SUM(P54:P77)+P84</f>
        <v>0</v>
      </c>
      <c r="Q85" s="623">
        <f>SUM(Q54:Q77)+Q84</f>
        <v>0</v>
      </c>
      <c r="R85" s="623">
        <f>SUM(R54:R77)+R84</f>
        <v>1071818.1952791049</v>
      </c>
      <c r="U85" s="152"/>
      <c r="V85" s="153"/>
    </row>
    <row r="86" spans="2:22" ht="20.25" customHeight="1">
      <c r="B86" s="453" t="s">
        <v>535</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5">
      <c r="E88" s="9"/>
    </row>
    <row r="89" spans="2:22" ht="21" hidden="1" customHeight="1">
      <c r="B89" s="118" t="s">
        <v>536</v>
      </c>
      <c r="F89" s="589"/>
    </row>
    <row r="90" spans="2:22" s="549" customFormat="1" ht="27.75" hidden="1" customHeight="1">
      <c r="B90" s="570" t="s">
        <v>556</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982401.26054580172</v>
      </c>
      <c r="H97" s="556">
        <f>SUM('5.  2015-2020 LRAM'!Y386:AL386)</f>
        <v>0</v>
      </c>
      <c r="I97" s="557">
        <f>SUM('5.  2015-2020 LRAM'!Y569:AL569)</f>
        <v>0</v>
      </c>
      <c r="J97" s="556">
        <f>SUM('5.  2015-2020 LRAM'!Y752:AL752)</f>
        <v>0</v>
      </c>
      <c r="K97" s="556">
        <f>SUM('5.  2015-2020 LRAM'!Y935:AL935)</f>
        <v>0</v>
      </c>
      <c r="L97" s="556">
        <f>SUM('5.  2015-2020 LRAM'!Y1118:AL1118)</f>
        <v>0</v>
      </c>
      <c r="M97" s="556">
        <f>SUM(G97:L97)</f>
        <v>982401.26054580172</v>
      </c>
      <c r="T97" s="197"/>
      <c r="U97" s="197"/>
    </row>
    <row r="98" spans="2:21" s="90" customFormat="1" ht="23.25" hidden="1" customHeight="1">
      <c r="B98" s="198">
        <v>2016</v>
      </c>
      <c r="C98" s="559"/>
      <c r="D98" s="559"/>
      <c r="E98" s="559"/>
      <c r="F98" s="559"/>
      <c r="G98" s="559"/>
      <c r="H98" s="556">
        <f>SUM('5.  2015-2020 LRAM'!Y387:AL387)</f>
        <v>0</v>
      </c>
      <c r="I98" s="557">
        <f>SUM('5.  2015-2020 LRAM'!Y570:AL570)</f>
        <v>0</v>
      </c>
      <c r="J98" s="556">
        <f>SUM('5.  2015-2020 LRAM'!Y753:AL753)</f>
        <v>0</v>
      </c>
      <c r="K98" s="556">
        <f>SUM('5.  2015-2020 LRAM'!Y936:AL936)</f>
        <v>0</v>
      </c>
      <c r="L98" s="556">
        <f>SUM('5.  2015-2020 LRAM'!Y1119:AL1119)</f>
        <v>0</v>
      </c>
      <c r="M98" s="556">
        <f>SUM(H98:L98)</f>
        <v>0</v>
      </c>
      <c r="T98" s="197"/>
      <c r="U98" s="197"/>
    </row>
    <row r="99" spans="2:21" s="90" customFormat="1" ht="23.25" hidden="1" customHeight="1">
      <c r="B99" s="198">
        <v>2017</v>
      </c>
      <c r="C99" s="559"/>
      <c r="D99" s="559"/>
      <c r="E99" s="559"/>
      <c r="F99" s="559"/>
      <c r="G99" s="559"/>
      <c r="H99" s="559"/>
      <c r="I99" s="556">
        <f>SUM('5.  2015-2020 LRAM'!Y571:AL571)</f>
        <v>0</v>
      </c>
      <c r="J99" s="556">
        <f>SUM('5.  2015-2020 LRAM'!Y754:AL754)</f>
        <v>0</v>
      </c>
      <c r="K99" s="556">
        <f>SUM('5.  2015-2020 LRAM'!Y937:AL937)</f>
        <v>0</v>
      </c>
      <c r="L99" s="556">
        <f>SUM('5.  2015-2020 LRAM'!Y1120:AL1120)</f>
        <v>0</v>
      </c>
      <c r="M99" s="556">
        <f>SUM(I99:L99)</f>
        <v>0</v>
      </c>
      <c r="T99" s="197"/>
      <c r="U99" s="197"/>
    </row>
    <row r="100" spans="2:21" s="90" customFormat="1" ht="23.25" hidden="1" customHeight="1">
      <c r="B100" s="198">
        <v>2018</v>
      </c>
      <c r="C100" s="559"/>
      <c r="D100" s="559"/>
      <c r="E100" s="559"/>
      <c r="F100" s="559"/>
      <c r="G100" s="559"/>
      <c r="H100" s="559"/>
      <c r="I100" s="559"/>
      <c r="J100" s="556">
        <f>SUM('5.  2015-2020 LRAM'!Y755:AL755)</f>
        <v>0</v>
      </c>
      <c r="K100" s="556">
        <f>SUM('5.  2015-2020 LRAM'!Y938:AL938)</f>
        <v>0</v>
      </c>
      <c r="L100" s="556">
        <f>SUM('5.  2015-2020 LRAM'!Y1121:AL1121)</f>
        <v>0</v>
      </c>
      <c r="M100" s="556">
        <f>SUM(J100:L100)</f>
        <v>0</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518</v>
      </c>
      <c r="C103" s="555">
        <f>C93</f>
        <v>0</v>
      </c>
      <c r="D103" s="556">
        <f>D93+D94</f>
        <v>0</v>
      </c>
      <c r="E103" s="556">
        <f>E93+E94+E95</f>
        <v>0</v>
      </c>
      <c r="F103" s="556">
        <f>F93+F94+F95+F96</f>
        <v>0</v>
      </c>
      <c r="G103" s="556">
        <f>G93+G94+G95+G96+G97</f>
        <v>982401.26054580172</v>
      </c>
      <c r="H103" s="556">
        <f>H93+H94+H95+H96+H97+H98</f>
        <v>0</v>
      </c>
      <c r="I103" s="556">
        <f>I93+I94+I95+I96+I97+I98+I99</f>
        <v>0</v>
      </c>
      <c r="J103" s="556">
        <f>J93+J94+J95+J96+J97+J98+J99+J100</f>
        <v>0</v>
      </c>
      <c r="K103" s="556">
        <f>K93+K94+K95+K96+K97+K98+K99+K100+K101</f>
        <v>0</v>
      </c>
      <c r="L103" s="556">
        <f>SUM(L93:L102)</f>
        <v>0</v>
      </c>
      <c r="M103" s="556">
        <f>SUM(M93:M102)</f>
        <v>982401.26054580172</v>
      </c>
      <c r="T103" s="199"/>
      <c r="U103" s="199"/>
    </row>
    <row r="104" spans="2:21" s="27" customFormat="1" ht="24.75" hidden="1" customHeight="1">
      <c r="B104" s="572" t="s">
        <v>517</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5028.6664524188218</v>
      </c>
      <c r="H105" s="554">
        <f>'6.  Carrying Charges'!W102</f>
        <v>15835.080318422637</v>
      </c>
      <c r="I105" s="554">
        <f>'6.  Carrying Charges'!W117</f>
        <v>27623.895444972259</v>
      </c>
      <c r="J105" s="554">
        <f>'6.  Carrying Charges'!W132</f>
        <v>45921.118922637812</v>
      </c>
      <c r="K105" s="554">
        <f>'6.  Carrying Charges'!W147</f>
        <v>68000.587253404708</v>
      </c>
      <c r="L105" s="554">
        <f>'6.  Carrying Charges'!W162</f>
        <v>89416.934733303249</v>
      </c>
      <c r="M105" s="556">
        <f>SUM(C105:L105)</f>
        <v>251826.28312515951</v>
      </c>
    </row>
    <row r="106" spans="2:21" ht="23.25" hidden="1" customHeight="1">
      <c r="B106" s="571" t="s">
        <v>26</v>
      </c>
      <c r="C106" s="554">
        <f>C103-C104+C105</f>
        <v>0</v>
      </c>
      <c r="D106" s="554">
        <f t="shared" ref="D106:J106" si="3">D103-D104+D105</f>
        <v>0</v>
      </c>
      <c r="E106" s="554">
        <f t="shared" si="3"/>
        <v>0</v>
      </c>
      <c r="F106" s="554">
        <f t="shared" si="3"/>
        <v>0</v>
      </c>
      <c r="G106" s="554">
        <f t="shared" si="3"/>
        <v>987429.9269982205</v>
      </c>
      <c r="H106" s="554">
        <f t="shared" si="3"/>
        <v>15835.080318422637</v>
      </c>
      <c r="I106" s="554">
        <f t="shared" si="3"/>
        <v>27623.895444972259</v>
      </c>
      <c r="J106" s="554">
        <f t="shared" si="3"/>
        <v>45921.118922637812</v>
      </c>
      <c r="K106" s="554">
        <f>K103-K104+K105</f>
        <v>68000.587253404708</v>
      </c>
      <c r="L106" s="554">
        <f>L103-L104+L105</f>
        <v>89416.934733303249</v>
      </c>
      <c r="M106" s="554">
        <f>M103-M104+M105</f>
        <v>1234227.5436709612</v>
      </c>
    </row>
    <row r="107" spans="2:21" hidden="1"/>
    <row r="108" spans="2:21">
      <c r="B108" s="589"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53</xdr:row>
                    <xdr:rowOff>19050</xdr:rowOff>
                  </from>
                  <to>
                    <xdr:col>2</xdr:col>
                    <xdr:colOff>1384300</xdr:colOff>
                    <xdr:row>54</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56</xdr:row>
                    <xdr:rowOff>19050</xdr:rowOff>
                  </from>
                  <to>
                    <xdr:col>2</xdr:col>
                    <xdr:colOff>1384300</xdr:colOff>
                    <xdr:row>57</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59</xdr:row>
                    <xdr:rowOff>19050</xdr:rowOff>
                  </from>
                  <to>
                    <xdr:col>2</xdr:col>
                    <xdr:colOff>1384300</xdr:colOff>
                    <xdr:row>60</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62</xdr:row>
                    <xdr:rowOff>19050</xdr:rowOff>
                  </from>
                  <to>
                    <xdr:col>2</xdr:col>
                    <xdr:colOff>1384300</xdr:colOff>
                    <xdr:row>63</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65</xdr:row>
                    <xdr:rowOff>19050</xdr:rowOff>
                  </from>
                  <to>
                    <xdr:col>2</xdr:col>
                    <xdr:colOff>1384300</xdr:colOff>
                    <xdr:row>66</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68</xdr:row>
                    <xdr:rowOff>38100</xdr:rowOff>
                  </from>
                  <to>
                    <xdr:col>2</xdr:col>
                    <xdr:colOff>1384300</xdr:colOff>
                    <xdr:row>69</xdr:row>
                    <xdr:rowOff>171450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71</xdr:row>
                    <xdr:rowOff>38100</xdr:rowOff>
                  </from>
                  <to>
                    <xdr:col>2</xdr:col>
                    <xdr:colOff>1384300</xdr:colOff>
                    <xdr:row>72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topLeftCell="B5" zoomScale="80" zoomScaleNormal="80" workbookViewId="0">
      <selection activeCell="E24" sqref="E24:F24"/>
    </sheetView>
  </sheetViews>
  <sheetFormatPr defaultColWidth="9.1796875" defaultRowHeight="14.5"/>
  <cols>
    <col min="1" max="1" width="5.453125" style="12" customWidth="1"/>
    <col min="2" max="2" width="27" style="12" customWidth="1"/>
    <col min="3" max="3" width="24.26953125" style="12" customWidth="1"/>
    <col min="4" max="4" width="23.453125" style="12" customWidth="1"/>
    <col min="5" max="5" width="28.7265625" style="12" customWidth="1"/>
    <col min="6" max="6" width="43.81640625" style="12" customWidth="1"/>
    <col min="7" max="7" width="72.7265625" style="12" customWidth="1"/>
    <col min="8" max="16384" width="9.17968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550</v>
      </c>
    </row>
    <row r="19" spans="2:8" ht="15.5">
      <c r="B19" s="537" t="s">
        <v>620</v>
      </c>
    </row>
    <row r="20" spans="2:8" ht="13.5" customHeight="1"/>
    <row r="21" spans="2:8" ht="40.9" customHeight="1">
      <c r="B21" s="785" t="s">
        <v>683</v>
      </c>
      <c r="C21" s="785"/>
      <c r="D21" s="785"/>
      <c r="E21" s="785"/>
      <c r="F21" s="785"/>
      <c r="G21" s="785"/>
      <c r="H21" s="785"/>
    </row>
    <row r="23" spans="2:8" s="609" customFormat="1" ht="15.5">
      <c r="B23" s="619" t="s">
        <v>545</v>
      </c>
      <c r="C23" s="619" t="s">
        <v>560</v>
      </c>
      <c r="D23" s="619" t="s">
        <v>544</v>
      </c>
      <c r="E23" s="794" t="s">
        <v>34</v>
      </c>
      <c r="F23" s="795"/>
      <c r="G23" s="794" t="s">
        <v>543</v>
      </c>
      <c r="H23" s="795"/>
    </row>
    <row r="24" spans="2:8">
      <c r="B24" s="608">
        <v>1</v>
      </c>
      <c r="C24" s="644" t="s">
        <v>557</v>
      </c>
      <c r="D24" s="607" t="s">
        <v>747</v>
      </c>
      <c r="E24" s="790" t="s">
        <v>748</v>
      </c>
      <c r="F24" s="791"/>
      <c r="G24" s="792" t="s">
        <v>733</v>
      </c>
      <c r="H24" s="793"/>
    </row>
    <row r="25" spans="2:8">
      <c r="B25" s="608">
        <v>2</v>
      </c>
      <c r="C25" s="644" t="s">
        <v>557</v>
      </c>
      <c r="D25" s="607" t="s">
        <v>747</v>
      </c>
      <c r="E25" s="790" t="s">
        <v>740</v>
      </c>
      <c r="F25" s="791"/>
      <c r="G25" s="792" t="s">
        <v>733</v>
      </c>
      <c r="H25" s="793"/>
    </row>
    <row r="26" spans="2:8">
      <c r="B26" s="608">
        <v>3</v>
      </c>
      <c r="C26" s="644"/>
      <c r="D26" s="607"/>
      <c r="E26" s="790"/>
      <c r="F26" s="791"/>
      <c r="G26" s="792"/>
      <c r="H26" s="793"/>
    </row>
    <row r="27" spans="2:8">
      <c r="B27" s="608">
        <v>4</v>
      </c>
      <c r="C27" s="644"/>
      <c r="D27" s="607"/>
      <c r="E27" s="790"/>
      <c r="F27" s="791"/>
      <c r="G27" s="792"/>
      <c r="H27" s="793"/>
    </row>
    <row r="28" spans="2:8">
      <c r="B28" s="608">
        <v>5</v>
      </c>
      <c r="C28" s="644"/>
      <c r="D28" s="607"/>
      <c r="E28" s="790"/>
      <c r="F28" s="791"/>
      <c r="G28" s="792"/>
      <c r="H28" s="793"/>
    </row>
    <row r="29" spans="2:8">
      <c r="B29" s="608">
        <v>6</v>
      </c>
      <c r="C29" s="644"/>
      <c r="D29" s="607"/>
      <c r="E29" s="790"/>
      <c r="F29" s="791"/>
      <c r="G29" s="792"/>
      <c r="H29" s="793"/>
    </row>
    <row r="30" spans="2:8">
      <c r="B30" s="608">
        <v>7</v>
      </c>
      <c r="C30" s="644"/>
      <c r="D30" s="607"/>
      <c r="E30" s="790"/>
      <c r="F30" s="791"/>
      <c r="G30" s="792"/>
      <c r="H30" s="793"/>
    </row>
    <row r="31" spans="2:8">
      <c r="B31" s="608">
        <v>8</v>
      </c>
      <c r="C31" s="644"/>
      <c r="D31" s="607"/>
      <c r="E31" s="790"/>
      <c r="F31" s="791"/>
      <c r="G31" s="792"/>
      <c r="H31" s="793"/>
    </row>
    <row r="32" spans="2:8">
      <c r="B32" s="608">
        <v>9</v>
      </c>
      <c r="C32" s="644"/>
      <c r="D32" s="607"/>
      <c r="E32" s="790"/>
      <c r="F32" s="791"/>
      <c r="G32" s="792"/>
      <c r="H32" s="793"/>
    </row>
    <row r="33" spans="2:8">
      <c r="B33" s="608">
        <v>10</v>
      </c>
      <c r="C33" s="644"/>
      <c r="D33" s="607"/>
      <c r="E33" s="790"/>
      <c r="F33" s="791"/>
      <c r="G33" s="792"/>
      <c r="H33" s="793"/>
    </row>
    <row r="34" spans="2:8">
      <c r="B34" s="608" t="s">
        <v>479</v>
      </c>
      <c r="C34" s="644"/>
      <c r="D34" s="607"/>
      <c r="E34" s="790"/>
      <c r="F34" s="791"/>
      <c r="G34" s="792"/>
      <c r="H34" s="793"/>
    </row>
    <row r="36" spans="2:8" ht="30.75" customHeight="1">
      <c r="B36" s="537" t="s">
        <v>616</v>
      </c>
    </row>
    <row r="37" spans="2:8" ht="23.25" customHeight="1">
      <c r="B37" s="568" t="s">
        <v>621</v>
      </c>
      <c r="C37" s="605"/>
      <c r="D37" s="605"/>
      <c r="E37" s="605"/>
      <c r="F37" s="605"/>
      <c r="G37" s="605"/>
      <c r="H37" s="605"/>
    </row>
    <row r="39" spans="2:8" s="90" customFormat="1" ht="15.5">
      <c r="B39" s="619" t="s">
        <v>545</v>
      </c>
      <c r="C39" s="619" t="s">
        <v>560</v>
      </c>
      <c r="D39" s="619" t="s">
        <v>544</v>
      </c>
      <c r="E39" s="794" t="s">
        <v>34</v>
      </c>
      <c r="F39" s="795"/>
      <c r="G39" s="794" t="s">
        <v>543</v>
      </c>
      <c r="H39" s="795"/>
    </row>
    <row r="40" spans="2:8">
      <c r="B40" s="608">
        <v>1</v>
      </c>
      <c r="C40" s="644"/>
      <c r="D40" s="607"/>
      <c r="E40" s="790"/>
      <c r="F40" s="791"/>
      <c r="G40" s="792"/>
      <c r="H40" s="793"/>
    </row>
    <row r="41" spans="2:8">
      <c r="B41" s="608">
        <v>2</v>
      </c>
      <c r="C41" s="644"/>
      <c r="D41" s="607"/>
      <c r="E41" s="790"/>
      <c r="F41" s="791"/>
      <c r="G41" s="792"/>
      <c r="H41" s="793"/>
    </row>
    <row r="42" spans="2:8">
      <c r="B42" s="608">
        <v>3</v>
      </c>
      <c r="C42" s="644"/>
      <c r="D42" s="607"/>
      <c r="E42" s="790"/>
      <c r="F42" s="791"/>
      <c r="G42" s="792"/>
      <c r="H42" s="793"/>
    </row>
    <row r="43" spans="2:8">
      <c r="B43" s="608">
        <v>4</v>
      </c>
      <c r="C43" s="644"/>
      <c r="D43" s="607"/>
      <c r="E43" s="790"/>
      <c r="F43" s="791"/>
      <c r="G43" s="792"/>
      <c r="H43" s="793"/>
    </row>
    <row r="44" spans="2:8">
      <c r="B44" s="608">
        <v>5</v>
      </c>
      <c r="C44" s="644"/>
      <c r="D44" s="607"/>
      <c r="E44" s="790"/>
      <c r="F44" s="791"/>
      <c r="G44" s="792"/>
      <c r="H44" s="793"/>
    </row>
    <row r="45" spans="2:8">
      <c r="B45" s="608">
        <v>6</v>
      </c>
      <c r="C45" s="644"/>
      <c r="D45" s="607"/>
      <c r="E45" s="790"/>
      <c r="F45" s="791"/>
      <c r="G45" s="792"/>
      <c r="H45" s="793"/>
    </row>
    <row r="46" spans="2:8">
      <c r="B46" s="608">
        <v>7</v>
      </c>
      <c r="C46" s="644"/>
      <c r="D46" s="607"/>
      <c r="E46" s="790"/>
      <c r="F46" s="791"/>
      <c r="G46" s="792"/>
      <c r="H46" s="793"/>
    </row>
    <row r="47" spans="2:8">
      <c r="B47" s="608">
        <v>8</v>
      </c>
      <c r="C47" s="644"/>
      <c r="D47" s="607"/>
      <c r="E47" s="790"/>
      <c r="F47" s="791"/>
      <c r="G47" s="792"/>
      <c r="H47" s="793"/>
    </row>
    <row r="48" spans="2:8">
      <c r="B48" s="608">
        <v>9</v>
      </c>
      <c r="C48" s="644"/>
      <c r="D48" s="607"/>
      <c r="E48" s="790"/>
      <c r="F48" s="791"/>
      <c r="G48" s="792"/>
      <c r="H48" s="793"/>
    </row>
    <row r="49" spans="2:8">
      <c r="B49" s="608">
        <v>10</v>
      </c>
      <c r="C49" s="644"/>
      <c r="D49" s="607"/>
      <c r="E49" s="790"/>
      <c r="F49" s="791"/>
      <c r="G49" s="792"/>
      <c r="H49" s="793"/>
    </row>
    <row r="50" spans="2:8">
      <c r="B50" s="608" t="s">
        <v>479</v>
      </c>
      <c r="C50" s="644"/>
      <c r="D50" s="607"/>
      <c r="E50" s="790"/>
      <c r="F50" s="791"/>
      <c r="G50" s="792"/>
      <c r="H50" s="793"/>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C40:C50 C24:C34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zoomScale="80" zoomScaleNormal="80" workbookViewId="0">
      <selection activeCell="C21" sqref="C21"/>
    </sheetView>
  </sheetViews>
  <sheetFormatPr defaultColWidth="9.1796875"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453125" style="12" customWidth="1"/>
    <col min="8" max="8" width="24.1796875" style="12" customWidth="1"/>
    <col min="9" max="13" width="22.1796875" style="12" customWidth="1"/>
    <col min="14" max="14" width="26" style="12" customWidth="1"/>
    <col min="15" max="16" width="22.1796875" style="12" customWidth="1"/>
    <col min="17" max="17" width="16.26953125" style="12" customWidth="1"/>
    <col min="18" max="18" width="13.54296875" style="12" customWidth="1"/>
    <col min="19" max="19" width="13.81640625" style="12" customWidth="1"/>
    <col min="20" max="20" width="20" style="12" customWidth="1"/>
    <col min="21" max="21" width="10.1796875" style="12" customWidth="1"/>
    <col min="22" max="30" width="14" style="12" customWidth="1"/>
    <col min="31" max="16384" width="9.17968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550</v>
      </c>
      <c r="P7" s="105"/>
      <c r="Q7" s="105"/>
    </row>
    <row r="8" spans="2:17" s="104" customFormat="1" ht="30" customHeight="1">
      <c r="D8" s="574"/>
      <c r="P8" s="105"/>
      <c r="Q8" s="105"/>
    </row>
    <row r="9" spans="2:17" s="2" customFormat="1" ht="24.75" customHeight="1">
      <c r="B9" s="118" t="s">
        <v>411</v>
      </c>
      <c r="C9" s="17"/>
      <c r="D9" s="455">
        <v>2015</v>
      </c>
    </row>
    <row r="10" spans="2:17" s="17" customFormat="1" ht="16.5" customHeight="1"/>
    <row r="11" spans="2:17" s="17" customFormat="1" ht="36.75" customHeight="1">
      <c r="B11" s="796" t="s">
        <v>562</v>
      </c>
      <c r="C11" s="796"/>
      <c r="D11" s="796"/>
      <c r="E11" s="796"/>
      <c r="F11" s="796"/>
      <c r="G11" s="796"/>
      <c r="H11" s="796"/>
      <c r="I11" s="796"/>
      <c r="J11" s="796"/>
      <c r="K11" s="796"/>
      <c r="L11" s="796"/>
      <c r="M11" s="796"/>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1,499 KW</v>
      </c>
      <c r="G13" s="243" t="str">
        <f>'1.  LRAMVA Summary'!G52</f>
        <v>GS 1,500 TO 4,999</v>
      </c>
      <c r="H13" s="243" t="str">
        <f>'1.  LRAMVA Summary'!H52</f>
        <v>Large User</v>
      </c>
      <c r="I13" s="243" t="str">
        <f>'1.  LRAMVA Summary'!I52</f>
        <v>Unmetered Scattered Load</v>
      </c>
      <c r="J13" s="243" t="str">
        <f>'1.  LRAMVA Summary'!J52</f>
        <v>Street Lighting</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kWh</v>
      </c>
      <c r="J14" s="579" t="str">
        <f>'1.  LRAMVA Summary'!J53</f>
        <v>kW</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1"/>
      <c r="G16" s="450"/>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677</v>
      </c>
      <c r="C20" s="453"/>
      <c r="D20" s="454"/>
    </row>
    <row r="21" spans="2:17" s="438" customFormat="1" ht="21" customHeight="1">
      <c r="B21" s="460" t="s">
        <v>366</v>
      </c>
      <c r="C21" s="453" t="s">
        <v>749</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796" t="s">
        <v>561</v>
      </c>
      <c r="C26" s="796"/>
      <c r="D26" s="796"/>
      <c r="E26" s="796"/>
      <c r="F26" s="796"/>
      <c r="G26" s="796"/>
      <c r="H26" s="796"/>
      <c r="I26" s="796"/>
      <c r="J26" s="796"/>
      <c r="K26" s="796"/>
      <c r="L26" s="796"/>
      <c r="M26" s="796"/>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1,499 KW</v>
      </c>
      <c r="G28" s="243" t="str">
        <f>'1.  LRAMVA Summary'!G52</f>
        <v>GS 1,500 TO 4,999</v>
      </c>
      <c r="H28" s="243" t="str">
        <f>'1.  LRAMVA Summary'!H52</f>
        <v>Large User</v>
      </c>
      <c r="I28" s="243" t="str">
        <f>'1.  LRAMVA Summary'!I52</f>
        <v>Unmetered Scattered Load</v>
      </c>
      <c r="J28" s="243" t="str">
        <f>'1.  LRAMVA Summary'!J52</f>
        <v>Street Lighting</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kWh</v>
      </c>
      <c r="J29" s="579" t="str">
        <f>'1.  LRAMVA Summary'!J53</f>
        <v>kW</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62"/>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677</v>
      </c>
      <c r="C35" s="453"/>
      <c r="D35" s="454"/>
      <c r="E35" s="93"/>
      <c r="F35" s="93"/>
      <c r="G35" s="93"/>
      <c r="H35" s="93"/>
      <c r="I35" s="93"/>
      <c r="J35" s="93"/>
      <c r="K35" s="93"/>
      <c r="L35" s="93"/>
      <c r="M35" s="93"/>
      <c r="N35" s="93"/>
      <c r="O35" s="93"/>
      <c r="P35" s="93"/>
      <c r="Q35" s="93"/>
    </row>
    <row r="36" spans="2:32" s="438" customFormat="1" ht="21" customHeight="1">
      <c r="B36" s="460" t="s">
        <v>366</v>
      </c>
      <c r="C36" s="453"/>
      <c r="D36" s="454"/>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452</v>
      </c>
      <c r="C39" s="35"/>
      <c r="D39" s="34"/>
      <c r="E39" s="39"/>
      <c r="F39" s="40"/>
    </row>
    <row r="40" spans="2:32" s="70" customFormat="1" ht="39" customHeight="1">
      <c r="B40" s="796" t="s">
        <v>614</v>
      </c>
      <c r="C40" s="796"/>
      <c r="D40" s="796"/>
      <c r="E40" s="796"/>
      <c r="F40" s="796"/>
      <c r="G40" s="796"/>
      <c r="H40" s="796"/>
      <c r="I40" s="796"/>
      <c r="J40" s="796"/>
      <c r="K40" s="796"/>
      <c r="L40" s="796"/>
      <c r="M40" s="796"/>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611</v>
      </c>
      <c r="D42" s="243" t="str">
        <f>'1.  LRAMVA Summary'!D52</f>
        <v>Residential</v>
      </c>
      <c r="E42" s="243" t="str">
        <f>'1.  LRAMVA Summary'!E52</f>
        <v>GS&lt;50 kW</v>
      </c>
      <c r="F42" s="243" t="str">
        <f>'1.  LRAMVA Summary'!F52</f>
        <v>GS 50 TO 1,499 KW</v>
      </c>
      <c r="G42" s="243" t="str">
        <f>'1.  LRAMVA Summary'!G52</f>
        <v>GS 1,500 TO 4,999</v>
      </c>
      <c r="H42" s="243" t="str">
        <f>'1.  LRAMVA Summary'!H52</f>
        <v>Large User</v>
      </c>
      <c r="I42" s="243" t="str">
        <f>'1.  LRAMVA Summary'!I52</f>
        <v>Unmetered Scattered Load</v>
      </c>
      <c r="J42" s="243" t="str">
        <f>'1.  LRAMVA Summary'!J52</f>
        <v>Street Lighting</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kWh</v>
      </c>
      <c r="J43" s="583" t="str">
        <f>'1.  LRAMVA Summary'!J53</f>
        <v>kW</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534">
        <v>2015</v>
      </c>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5">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5">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5">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5" hidden="1">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5"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741</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55" zoomScaleNormal="55" workbookViewId="0">
      <pane ySplit="14" topLeftCell="A15" activePane="bottomLeft" state="frozen"/>
      <selection pane="bottomLeft" activeCell="K61" sqref="K61"/>
    </sheetView>
  </sheetViews>
  <sheetFormatPr defaultColWidth="9.1796875" defaultRowHeight="14.5" outlineLevelRow="1"/>
  <cols>
    <col min="1" max="1" width="6.54296875" style="4" customWidth="1"/>
    <col min="2" max="2" width="36.54296875" style="5" customWidth="1"/>
    <col min="3" max="3" width="16.81640625" style="78" customWidth="1"/>
    <col min="4" max="5" width="17.81640625" style="5" customWidth="1"/>
    <col min="6" max="6" width="18.7265625" style="5" customWidth="1"/>
    <col min="7" max="8" width="15.453125" style="5" customWidth="1"/>
    <col min="9" max="9" width="17.26953125" style="5" customWidth="1"/>
    <col min="10" max="13" width="15.81640625" style="5" customWidth="1"/>
    <col min="14" max="14" width="18.81640625" style="5" customWidth="1"/>
    <col min="15" max="15" width="16.54296875" style="5" customWidth="1"/>
    <col min="16" max="16" width="17.1796875" style="5" customWidth="1"/>
    <col min="17" max="16384" width="9.17968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02" t="s">
        <v>171</v>
      </c>
      <c r="C4" s="85" t="s">
        <v>175</v>
      </c>
      <c r="D4" s="85"/>
      <c r="E4" s="49"/>
    </row>
    <row r="5" spans="1:26" s="18" customFormat="1" ht="26.25" hidden="1" customHeight="1" outlineLevel="1" thickBot="1">
      <c r="A5" s="4"/>
      <c r="B5" s="802"/>
      <c r="C5" s="86" t="s">
        <v>172</v>
      </c>
      <c r="D5" s="86"/>
      <c r="E5" s="49"/>
    </row>
    <row r="6" spans="1:26" ht="26.25" hidden="1" customHeight="1" outlineLevel="1" thickBot="1">
      <c r="B6" s="802"/>
      <c r="C6" s="805" t="s">
        <v>550</v>
      </c>
      <c r="D6" s="806"/>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526</v>
      </c>
      <c r="C8" s="594" t="s">
        <v>481</v>
      </c>
      <c r="D8" s="593"/>
      <c r="M8" s="6"/>
      <c r="N8" s="6"/>
      <c r="O8" s="6"/>
      <c r="P8" s="6"/>
      <c r="Q8" s="6"/>
      <c r="R8" s="6"/>
      <c r="S8" s="6"/>
      <c r="T8" s="6"/>
      <c r="U8" s="6"/>
      <c r="V8" s="6"/>
      <c r="W8" s="6"/>
      <c r="X8" s="6"/>
      <c r="Y8" s="6"/>
      <c r="Z8" s="6"/>
    </row>
    <row r="9" spans="1:26" s="18" customFormat="1" ht="19.5" hidden="1" customHeight="1" outlineLevel="1">
      <c r="A9" s="4"/>
      <c r="B9" s="540"/>
      <c r="C9" s="594" t="s">
        <v>527</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2"/>
    </row>
    <row r="12" spans="1:26" ht="58.5" customHeight="1">
      <c r="B12" s="800" t="s">
        <v>622</v>
      </c>
      <c r="C12" s="800"/>
      <c r="D12" s="800"/>
      <c r="E12" s="800"/>
      <c r="F12" s="800"/>
      <c r="G12" s="800"/>
      <c r="H12" s="800"/>
      <c r="I12" s="800"/>
      <c r="J12" s="800"/>
      <c r="K12" s="800"/>
      <c r="L12" s="800"/>
      <c r="M12" s="800"/>
      <c r="N12" s="800"/>
      <c r="O12" s="80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564</v>
      </c>
      <c r="E14" s="472" t="s">
        <v>565</v>
      </c>
      <c r="F14" s="472" t="s">
        <v>566</v>
      </c>
      <c r="G14" s="472" t="s">
        <v>567</v>
      </c>
      <c r="H14" s="472" t="s">
        <v>568</v>
      </c>
      <c r="I14" s="472" t="s">
        <v>739</v>
      </c>
      <c r="J14" s="472" t="s">
        <v>738</v>
      </c>
      <c r="K14" s="472" t="s">
        <v>734</v>
      </c>
      <c r="L14" s="472" t="s">
        <v>569</v>
      </c>
      <c r="M14" s="472" t="s">
        <v>570</v>
      </c>
      <c r="N14" s="472" t="s">
        <v>571</v>
      </c>
      <c r="O14" s="472" t="s">
        <v>572</v>
      </c>
      <c r="P14" s="7"/>
    </row>
    <row r="15" spans="1:26" s="7" customFormat="1" ht="18.75" customHeight="1">
      <c r="B15" s="473" t="s">
        <v>188</v>
      </c>
      <c r="C15" s="803"/>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798"/>
      <c r="D16" s="477"/>
      <c r="E16" s="477"/>
      <c r="F16" s="477"/>
      <c r="G16" s="477"/>
      <c r="H16" s="477"/>
      <c r="I16" s="477"/>
      <c r="J16" s="477"/>
      <c r="K16" s="477"/>
      <c r="L16" s="477"/>
      <c r="M16" s="477"/>
      <c r="N16" s="477"/>
      <c r="O16" s="478"/>
    </row>
    <row r="17" spans="1:15" s="111" customFormat="1" ht="17.25" customHeight="1">
      <c r="B17" s="479" t="s">
        <v>559</v>
      </c>
      <c r="C17" s="804"/>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797" t="str">
        <f>'2. LRAMVA Threshold'!D43</f>
        <v>kWh</v>
      </c>
      <c r="D18" s="46"/>
      <c r="E18" s="46"/>
      <c r="F18" s="46"/>
      <c r="G18" s="46"/>
      <c r="H18" s="46"/>
      <c r="I18" s="46">
        <v>2.3400000000000001E-2</v>
      </c>
      <c r="J18" s="46"/>
      <c r="K18" s="46"/>
      <c r="L18" s="46"/>
      <c r="M18" s="46"/>
      <c r="N18" s="46"/>
      <c r="O18" s="69"/>
    </row>
    <row r="19" spans="1:15" s="7" customFormat="1" ht="15" customHeight="1" outlineLevel="1">
      <c r="B19" s="536" t="s">
        <v>510</v>
      </c>
      <c r="C19" s="798"/>
      <c r="D19" s="46"/>
      <c r="E19" s="46"/>
      <c r="F19" s="46"/>
      <c r="G19" s="46"/>
      <c r="H19" s="46"/>
      <c r="I19" s="46"/>
      <c r="J19" s="46"/>
      <c r="K19" s="46"/>
      <c r="L19" s="46"/>
      <c r="M19" s="46"/>
      <c r="N19" s="46"/>
      <c r="O19" s="69"/>
    </row>
    <row r="20" spans="1:15" s="7" customFormat="1" ht="15" customHeight="1" outlineLevel="1">
      <c r="B20" s="536" t="s">
        <v>511</v>
      </c>
      <c r="C20" s="798"/>
      <c r="D20" s="46"/>
      <c r="E20" s="46"/>
      <c r="F20" s="46"/>
      <c r="G20" s="46"/>
      <c r="H20" s="46"/>
      <c r="I20" s="46"/>
      <c r="J20" s="46"/>
      <c r="K20" s="46"/>
      <c r="L20" s="46"/>
      <c r="M20" s="46"/>
      <c r="N20" s="46"/>
      <c r="O20" s="69"/>
    </row>
    <row r="21" spans="1:15" s="7" customFormat="1" ht="15" customHeight="1" outlineLevel="1">
      <c r="B21" s="536" t="s">
        <v>489</v>
      </c>
      <c r="C21" s="798"/>
      <c r="D21" s="46"/>
      <c r="E21" s="46"/>
      <c r="F21" s="46"/>
      <c r="G21" s="46"/>
      <c r="H21" s="46"/>
      <c r="I21" s="46"/>
      <c r="J21" s="46"/>
      <c r="K21" s="46"/>
      <c r="L21" s="46"/>
      <c r="M21" s="46"/>
      <c r="N21" s="46"/>
      <c r="O21" s="69"/>
    </row>
    <row r="22" spans="1:15" s="7" customFormat="1" ht="14.25" customHeight="1">
      <c r="B22" s="536" t="s">
        <v>512</v>
      </c>
      <c r="C22" s="799"/>
      <c r="D22" s="65">
        <f>SUM(D18:D21)</f>
        <v>0</v>
      </c>
      <c r="E22" s="65">
        <f>SUM(E18:E21)</f>
        <v>0</v>
      </c>
      <c r="F22" s="65">
        <f>SUM(F18:F21)</f>
        <v>0</v>
      </c>
      <c r="G22" s="65">
        <f t="shared" ref="G22:N22" si="2">SUM(G18:G21)</f>
        <v>0</v>
      </c>
      <c r="H22" s="65">
        <f t="shared" si="2"/>
        <v>0</v>
      </c>
      <c r="I22" s="65">
        <f t="shared" si="2"/>
        <v>2.3400000000000001E-2</v>
      </c>
      <c r="J22" s="65">
        <f t="shared" si="2"/>
        <v>0</v>
      </c>
      <c r="K22" s="65">
        <f t="shared" si="2"/>
        <v>0</v>
      </c>
      <c r="L22" s="65">
        <f t="shared" si="2"/>
        <v>0</v>
      </c>
      <c r="M22" s="65">
        <f t="shared" si="2"/>
        <v>0</v>
      </c>
      <c r="N22" s="65">
        <f t="shared" si="2"/>
        <v>0</v>
      </c>
      <c r="O22" s="76"/>
    </row>
    <row r="23" spans="1:15" s="63" customFormat="1">
      <c r="A23" s="62"/>
      <c r="B23" s="492" t="s">
        <v>513</v>
      </c>
      <c r="C23" s="482"/>
      <c r="D23" s="483"/>
      <c r="E23" s="484">
        <f>ROUND(SUM(D22*E16+E22*E17)/12,4)</f>
        <v>0</v>
      </c>
      <c r="F23" s="484">
        <f>ROUND(SUM(E22*F16+F22*F17)/12,4)</f>
        <v>0</v>
      </c>
      <c r="G23" s="484">
        <f>ROUND(SUM(F22*G16+G22*G17)/12,4)</f>
        <v>0</v>
      </c>
      <c r="H23" s="484">
        <f>ROUND(SUM(G22*H16+H22*H17)/12,4)</f>
        <v>0</v>
      </c>
      <c r="I23" s="484">
        <f>ROUND(SUM(H22*I16+I22*I17)/12,4)</f>
        <v>2.3400000000000001E-2</v>
      </c>
      <c r="J23" s="484">
        <f t="shared" ref="J23:N23" si="3">ROUND(SUM(I22*J16+J22*J17)/12,4)</f>
        <v>0</v>
      </c>
      <c r="K23" s="484">
        <f t="shared" si="3"/>
        <v>0</v>
      </c>
      <c r="L23" s="484">
        <f t="shared" si="3"/>
        <v>0</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797" t="str">
        <f>'2. LRAMVA Threshold'!E43</f>
        <v>kWh</v>
      </c>
      <c r="D25" s="46"/>
      <c r="E25" s="46"/>
      <c r="F25" s="46"/>
      <c r="G25" s="46"/>
      <c r="H25" s="46"/>
      <c r="I25" s="46">
        <v>2.1000000000000001E-2</v>
      </c>
      <c r="J25" s="46"/>
      <c r="K25" s="46"/>
      <c r="L25" s="46"/>
      <c r="M25" s="46"/>
      <c r="N25" s="46"/>
      <c r="O25" s="69"/>
    </row>
    <row r="26" spans="1:15" s="18" customFormat="1" outlineLevel="1">
      <c r="A26" s="4"/>
      <c r="B26" s="536" t="s">
        <v>510</v>
      </c>
      <c r="C26" s="798"/>
      <c r="D26" s="46"/>
      <c r="E26" s="46"/>
      <c r="F26" s="46"/>
      <c r="G26" s="46"/>
      <c r="H26" s="46"/>
      <c r="I26" s="46"/>
      <c r="J26" s="46"/>
      <c r="K26" s="46"/>
      <c r="L26" s="46"/>
      <c r="M26" s="46"/>
      <c r="N26" s="46"/>
      <c r="O26" s="69"/>
    </row>
    <row r="27" spans="1:15" s="18" customFormat="1" outlineLevel="1">
      <c r="A27" s="4"/>
      <c r="B27" s="536" t="s">
        <v>511</v>
      </c>
      <c r="C27" s="798"/>
      <c r="D27" s="46"/>
      <c r="E27" s="46"/>
      <c r="F27" s="46"/>
      <c r="G27" s="46"/>
      <c r="H27" s="46"/>
      <c r="I27" s="46"/>
      <c r="J27" s="46"/>
      <c r="K27" s="46"/>
      <c r="L27" s="46"/>
      <c r="M27" s="46"/>
      <c r="N27" s="46"/>
      <c r="O27" s="69"/>
    </row>
    <row r="28" spans="1:15" s="18" customFormat="1" outlineLevel="1">
      <c r="A28" s="4"/>
      <c r="B28" s="536" t="s">
        <v>489</v>
      </c>
      <c r="C28" s="798"/>
      <c r="D28" s="46"/>
      <c r="E28" s="46"/>
      <c r="F28" s="46"/>
      <c r="G28" s="46"/>
      <c r="H28" s="46"/>
      <c r="I28" s="46"/>
      <c r="J28" s="46"/>
      <c r="K28" s="46"/>
      <c r="L28" s="46"/>
      <c r="M28" s="46"/>
      <c r="N28" s="46"/>
      <c r="O28" s="69"/>
    </row>
    <row r="29" spans="1:15" s="18" customFormat="1">
      <c r="A29" s="4"/>
      <c r="B29" s="536" t="s">
        <v>512</v>
      </c>
      <c r="C29" s="799"/>
      <c r="D29" s="65">
        <f>SUM(D25:D28)</f>
        <v>0</v>
      </c>
      <c r="E29" s="65">
        <f t="shared" ref="E29:N29" si="4">SUM(E25:E28)</f>
        <v>0</v>
      </c>
      <c r="F29" s="65">
        <f t="shared" si="4"/>
        <v>0</v>
      </c>
      <c r="G29" s="65">
        <f t="shared" si="4"/>
        <v>0</v>
      </c>
      <c r="H29" s="65">
        <f t="shared" si="4"/>
        <v>0</v>
      </c>
      <c r="I29" s="65">
        <f t="shared" si="4"/>
        <v>2.1000000000000001E-2</v>
      </c>
      <c r="J29" s="65">
        <f t="shared" si="4"/>
        <v>0</v>
      </c>
      <c r="K29" s="65">
        <f t="shared" si="4"/>
        <v>0</v>
      </c>
      <c r="L29" s="65">
        <f t="shared" si="4"/>
        <v>0</v>
      </c>
      <c r="M29" s="65">
        <f t="shared" si="4"/>
        <v>0</v>
      </c>
      <c r="N29" s="65">
        <f t="shared" si="4"/>
        <v>0</v>
      </c>
      <c r="O29" s="76"/>
    </row>
    <row r="30" spans="1:15" s="18" customFormat="1">
      <c r="A30" s="4"/>
      <c r="B30" s="492" t="s">
        <v>513</v>
      </c>
      <c r="C30" s="488"/>
      <c r="D30" s="71"/>
      <c r="E30" s="484">
        <f>ROUND(SUM(D29*E16+E29*E17)/12,4)</f>
        <v>0</v>
      </c>
      <c r="F30" s="484">
        <f t="shared" ref="F30:N30" si="5">ROUND(SUM(E29*F16+F29*F17)/12,4)</f>
        <v>0</v>
      </c>
      <c r="G30" s="484">
        <f t="shared" si="5"/>
        <v>0</v>
      </c>
      <c r="H30" s="484">
        <f t="shared" si="5"/>
        <v>0</v>
      </c>
      <c r="I30" s="484">
        <f t="shared" si="5"/>
        <v>2.1000000000000001E-2</v>
      </c>
      <c r="J30" s="484">
        <f>ROUND(SUM(I29*J16+J29*J17)/12,4)</f>
        <v>0</v>
      </c>
      <c r="K30" s="484">
        <f t="shared" si="5"/>
        <v>0</v>
      </c>
      <c r="L30" s="484">
        <f t="shared" si="5"/>
        <v>0</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ht="14">
      <c r="B32" s="604" t="str">
        <f>'1.  LRAMVA Summary'!B31</f>
        <v>GS 50 TO 1,499 KW</v>
      </c>
      <c r="C32" s="797" t="str">
        <f>'2. LRAMVA Threshold'!F43</f>
        <v>kW</v>
      </c>
      <c r="D32" s="46"/>
      <c r="E32" s="46"/>
      <c r="F32" s="46"/>
      <c r="G32" s="46"/>
      <c r="H32" s="46"/>
      <c r="I32" s="46">
        <v>3.5691000000000002</v>
      </c>
      <c r="J32" s="46"/>
      <c r="K32" s="46"/>
      <c r="L32" s="46"/>
      <c r="M32" s="46"/>
      <c r="N32" s="46"/>
      <c r="O32" s="69"/>
    </row>
    <row r="33" spans="1:15" s="18" customFormat="1" outlineLevel="1">
      <c r="A33" s="4"/>
      <c r="B33" s="536" t="s">
        <v>510</v>
      </c>
      <c r="C33" s="798"/>
      <c r="D33" s="46"/>
      <c r="E33" s="46"/>
      <c r="F33" s="46"/>
      <c r="G33" s="46"/>
      <c r="H33" s="46"/>
      <c r="I33" s="46"/>
      <c r="J33" s="46"/>
      <c r="K33" s="46"/>
      <c r="L33" s="46"/>
      <c r="M33" s="46"/>
      <c r="N33" s="46"/>
      <c r="O33" s="69"/>
    </row>
    <row r="34" spans="1:15" s="18" customFormat="1" outlineLevel="1">
      <c r="A34" s="4"/>
      <c r="B34" s="536" t="s">
        <v>511</v>
      </c>
      <c r="C34" s="798"/>
      <c r="D34" s="46"/>
      <c r="E34" s="46"/>
      <c r="F34" s="46"/>
      <c r="G34" s="46"/>
      <c r="H34" s="46"/>
      <c r="I34" s="46"/>
      <c r="J34" s="46"/>
      <c r="K34" s="46"/>
      <c r="L34" s="46"/>
      <c r="M34" s="46"/>
      <c r="N34" s="46"/>
      <c r="O34" s="69"/>
    </row>
    <row r="35" spans="1:15" s="18" customFormat="1" outlineLevel="1">
      <c r="A35" s="4"/>
      <c r="B35" s="536" t="s">
        <v>489</v>
      </c>
      <c r="C35" s="798"/>
      <c r="D35" s="46"/>
      <c r="E35" s="46"/>
      <c r="F35" s="46"/>
      <c r="G35" s="46"/>
      <c r="H35" s="46"/>
      <c r="I35" s="46"/>
      <c r="J35" s="46"/>
      <c r="K35" s="46"/>
      <c r="L35" s="46"/>
      <c r="M35" s="46"/>
      <c r="N35" s="46"/>
      <c r="O35" s="69"/>
    </row>
    <row r="36" spans="1:15" s="18" customFormat="1">
      <c r="A36" s="4"/>
      <c r="B36" s="536" t="s">
        <v>512</v>
      </c>
      <c r="C36" s="799"/>
      <c r="D36" s="65">
        <f>SUM(D32:D35)</f>
        <v>0</v>
      </c>
      <c r="E36" s="65">
        <f>SUM(E32:E35)</f>
        <v>0</v>
      </c>
      <c r="F36" s="65">
        <f t="shared" ref="F36:M36" si="6">SUM(F32:F35)</f>
        <v>0</v>
      </c>
      <c r="G36" s="65">
        <f t="shared" si="6"/>
        <v>0</v>
      </c>
      <c r="H36" s="65">
        <f t="shared" si="6"/>
        <v>0</v>
      </c>
      <c r="I36" s="65">
        <f t="shared" si="6"/>
        <v>3.5691000000000002</v>
      </c>
      <c r="J36" s="65">
        <f t="shared" si="6"/>
        <v>0</v>
      </c>
      <c r="K36" s="65">
        <f t="shared" si="6"/>
        <v>0</v>
      </c>
      <c r="L36" s="65">
        <f t="shared" si="6"/>
        <v>0</v>
      </c>
      <c r="M36" s="65">
        <f t="shared" si="6"/>
        <v>0</v>
      </c>
      <c r="N36" s="65">
        <f>SUM(N32:N35)</f>
        <v>0</v>
      </c>
      <c r="O36" s="76"/>
    </row>
    <row r="37" spans="1:15" s="18" customFormat="1">
      <c r="A37" s="4"/>
      <c r="B37" s="492" t="s">
        <v>513</v>
      </c>
      <c r="C37" s="488"/>
      <c r="D37" s="71"/>
      <c r="E37" s="484">
        <f t="shared" ref="E37:N37" si="7">ROUND(SUM(D36*E16+E36*E17)/12,4)</f>
        <v>0</v>
      </c>
      <c r="F37" s="484">
        <f t="shared" si="7"/>
        <v>0</v>
      </c>
      <c r="G37" s="484">
        <f t="shared" si="7"/>
        <v>0</v>
      </c>
      <c r="H37" s="484">
        <f t="shared" si="7"/>
        <v>0</v>
      </c>
      <c r="I37" s="484">
        <f t="shared" si="7"/>
        <v>3.5691000000000002</v>
      </c>
      <c r="J37" s="484">
        <f t="shared" si="7"/>
        <v>0</v>
      </c>
      <c r="K37" s="484">
        <f t="shared" si="7"/>
        <v>0</v>
      </c>
      <c r="L37" s="484">
        <f t="shared" si="7"/>
        <v>0</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ht="14">
      <c r="A39" s="62"/>
      <c r="B39" s="604" t="str">
        <f>'1.  LRAMVA Summary'!B32</f>
        <v>GS 1,500 TO 4,999</v>
      </c>
      <c r="C39" s="797" t="str">
        <f>'2. LRAMVA Threshold'!G43</f>
        <v>kW</v>
      </c>
      <c r="D39" s="46"/>
      <c r="E39" s="46"/>
      <c r="F39" s="46"/>
      <c r="G39" s="46"/>
      <c r="H39" s="46"/>
      <c r="I39" s="46">
        <v>3.4887000000000001</v>
      </c>
      <c r="J39" s="757"/>
      <c r="K39" s="46"/>
      <c r="L39" s="46"/>
      <c r="M39" s="46"/>
      <c r="N39" s="46"/>
      <c r="O39" s="69"/>
    </row>
    <row r="40" spans="1:15" s="18" customFormat="1" outlineLevel="1">
      <c r="A40" s="4"/>
      <c r="B40" s="536" t="s">
        <v>510</v>
      </c>
      <c r="C40" s="798"/>
      <c r="D40" s="46"/>
      <c r="E40" s="46"/>
      <c r="F40" s="46"/>
      <c r="G40" s="46"/>
      <c r="H40" s="46"/>
      <c r="I40" s="46"/>
      <c r="J40" s="46"/>
      <c r="K40" s="46"/>
      <c r="L40" s="46"/>
      <c r="M40" s="46"/>
      <c r="N40" s="46"/>
      <c r="O40" s="69"/>
    </row>
    <row r="41" spans="1:15" s="18" customFormat="1" outlineLevel="1">
      <c r="A41" s="4"/>
      <c r="B41" s="536" t="s">
        <v>511</v>
      </c>
      <c r="C41" s="798"/>
      <c r="D41" s="46"/>
      <c r="E41" s="46"/>
      <c r="F41" s="46"/>
      <c r="G41" s="46"/>
      <c r="H41" s="46"/>
      <c r="I41" s="46"/>
      <c r="J41" s="46"/>
      <c r="K41" s="46"/>
      <c r="L41" s="46"/>
      <c r="M41" s="46"/>
      <c r="N41" s="46"/>
      <c r="O41" s="69"/>
    </row>
    <row r="42" spans="1:15" s="18" customFormat="1" outlineLevel="1">
      <c r="A42" s="4"/>
      <c r="B42" s="536" t="s">
        <v>489</v>
      </c>
      <c r="C42" s="798"/>
      <c r="D42" s="46"/>
      <c r="E42" s="46"/>
      <c r="F42" s="46"/>
      <c r="G42" s="46"/>
      <c r="H42" s="46"/>
      <c r="I42" s="46"/>
      <c r="J42" s="46"/>
      <c r="K42" s="46"/>
      <c r="L42" s="46"/>
      <c r="M42" s="46"/>
      <c r="N42" s="46"/>
      <c r="O42" s="69"/>
    </row>
    <row r="43" spans="1:15" s="18" customFormat="1">
      <c r="A43" s="4"/>
      <c r="B43" s="536" t="s">
        <v>512</v>
      </c>
      <c r="C43" s="799"/>
      <c r="D43" s="65">
        <f>SUM(D39:D42)</f>
        <v>0</v>
      </c>
      <c r="E43" s="65">
        <f t="shared" ref="E43:N43" si="8">SUM(E39:E42)</f>
        <v>0</v>
      </c>
      <c r="F43" s="65">
        <f t="shared" si="8"/>
        <v>0</v>
      </c>
      <c r="G43" s="65">
        <f t="shared" si="8"/>
        <v>0</v>
      </c>
      <c r="H43" s="65">
        <f t="shared" si="8"/>
        <v>0</v>
      </c>
      <c r="I43" s="65">
        <f t="shared" si="8"/>
        <v>3.4887000000000001</v>
      </c>
      <c r="J43" s="65">
        <f t="shared" si="8"/>
        <v>0</v>
      </c>
      <c r="K43" s="65">
        <f t="shared" si="8"/>
        <v>0</v>
      </c>
      <c r="L43" s="65">
        <f t="shared" si="8"/>
        <v>0</v>
      </c>
      <c r="M43" s="65">
        <f t="shared" si="8"/>
        <v>0</v>
      </c>
      <c r="N43" s="65">
        <f t="shared" si="8"/>
        <v>0</v>
      </c>
      <c r="O43" s="76"/>
    </row>
    <row r="44" spans="1:15" s="14" customFormat="1">
      <c r="A44" s="72"/>
      <c r="B44" s="492" t="s">
        <v>513</v>
      </c>
      <c r="C44" s="488"/>
      <c r="D44" s="71"/>
      <c r="E44" s="484">
        <f t="shared" ref="E44:N44" si="9">ROUND(SUM(D43*E16+E43*E17)/12,4)</f>
        <v>0</v>
      </c>
      <c r="F44" s="484">
        <f t="shared" si="9"/>
        <v>0</v>
      </c>
      <c r="G44" s="484">
        <f t="shared" si="9"/>
        <v>0</v>
      </c>
      <c r="H44" s="484">
        <f t="shared" si="9"/>
        <v>0</v>
      </c>
      <c r="I44" s="484">
        <f t="shared" si="9"/>
        <v>3.4887000000000001</v>
      </c>
      <c r="J44" s="484">
        <f t="shared" si="9"/>
        <v>0</v>
      </c>
      <c r="K44" s="484">
        <f t="shared" si="9"/>
        <v>0</v>
      </c>
      <c r="L44" s="484">
        <f t="shared" si="9"/>
        <v>0</v>
      </c>
      <c r="M44" s="484">
        <f t="shared" si="9"/>
        <v>0</v>
      </c>
      <c r="N44" s="484">
        <f t="shared" si="9"/>
        <v>0</v>
      </c>
      <c r="O44" s="489"/>
    </row>
    <row r="45" spans="1:15" s="70" customFormat="1" ht="14">
      <c r="A45" s="72"/>
      <c r="B45" s="492"/>
      <c r="C45" s="488"/>
      <c r="D45" s="71"/>
      <c r="E45" s="71"/>
      <c r="F45" s="71"/>
      <c r="G45" s="71"/>
      <c r="H45" s="71"/>
      <c r="I45" s="71"/>
      <c r="J45" s="71"/>
      <c r="K45" s="71"/>
      <c r="L45" s="487"/>
      <c r="M45" s="487"/>
      <c r="N45" s="487"/>
      <c r="O45" s="493"/>
    </row>
    <row r="46" spans="1:15" s="64" customFormat="1" ht="14">
      <c r="A46" s="62"/>
      <c r="B46" s="604" t="str">
        <f>'1.  LRAMVA Summary'!B33</f>
        <v>Large User</v>
      </c>
      <c r="C46" s="797" t="str">
        <f>'2. LRAMVA Threshold'!H43</f>
        <v>kW</v>
      </c>
      <c r="D46" s="46"/>
      <c r="E46" s="46"/>
      <c r="F46" s="46"/>
      <c r="G46" s="46"/>
      <c r="H46" s="46"/>
      <c r="I46" s="46">
        <v>3.3129</v>
      </c>
      <c r="J46" s="46"/>
      <c r="K46" s="46"/>
      <c r="L46" s="46"/>
      <c r="M46" s="46"/>
      <c r="N46" s="46"/>
      <c r="O46" s="69"/>
    </row>
    <row r="47" spans="1:15" s="18" customFormat="1" outlineLevel="1">
      <c r="A47" s="4"/>
      <c r="B47" s="536" t="s">
        <v>510</v>
      </c>
      <c r="C47" s="798"/>
      <c r="D47" s="46"/>
      <c r="E47" s="46"/>
      <c r="F47" s="46"/>
      <c r="G47" s="46"/>
      <c r="H47" s="46"/>
      <c r="I47" s="46"/>
      <c r="J47" s="46"/>
      <c r="K47" s="46"/>
      <c r="L47" s="46"/>
      <c r="M47" s="46"/>
      <c r="N47" s="46"/>
      <c r="O47" s="69"/>
    </row>
    <row r="48" spans="1:15" s="18" customFormat="1" outlineLevel="1">
      <c r="A48" s="4"/>
      <c r="B48" s="536" t="s">
        <v>511</v>
      </c>
      <c r="C48" s="798"/>
      <c r="D48" s="46"/>
      <c r="E48" s="46"/>
      <c r="F48" s="46"/>
      <c r="G48" s="46"/>
      <c r="H48" s="46"/>
      <c r="I48" s="46"/>
      <c r="J48" s="46"/>
      <c r="K48" s="46"/>
      <c r="L48" s="46"/>
      <c r="M48" s="46"/>
      <c r="N48" s="46"/>
      <c r="O48" s="69"/>
    </row>
    <row r="49" spans="1:15" s="18" customFormat="1" outlineLevel="1">
      <c r="A49" s="4"/>
      <c r="B49" s="536" t="s">
        <v>489</v>
      </c>
      <c r="C49" s="798"/>
      <c r="D49" s="46"/>
      <c r="E49" s="46"/>
      <c r="F49" s="46"/>
      <c r="G49" s="46"/>
      <c r="H49" s="46"/>
      <c r="I49" s="46"/>
      <c r="J49" s="46"/>
      <c r="K49" s="46"/>
      <c r="L49" s="46"/>
      <c r="M49" s="46"/>
      <c r="N49" s="46"/>
      <c r="O49" s="69"/>
    </row>
    <row r="50" spans="1:15" s="18" customFormat="1">
      <c r="A50" s="4"/>
      <c r="B50" s="536" t="s">
        <v>512</v>
      </c>
      <c r="C50" s="799"/>
      <c r="D50" s="65">
        <f>SUM(D46:D49)</f>
        <v>0</v>
      </c>
      <c r="E50" s="65">
        <f t="shared" ref="E50:N50" si="10">SUM(E46:E49)</f>
        <v>0</v>
      </c>
      <c r="F50" s="65">
        <f t="shared" si="10"/>
        <v>0</v>
      </c>
      <c r="G50" s="65">
        <f t="shared" si="10"/>
        <v>0</v>
      </c>
      <c r="H50" s="65">
        <f t="shared" si="10"/>
        <v>0</v>
      </c>
      <c r="I50" s="65">
        <f t="shared" si="10"/>
        <v>3.3129</v>
      </c>
      <c r="J50" s="65">
        <f t="shared" si="10"/>
        <v>0</v>
      </c>
      <c r="K50" s="65">
        <f t="shared" si="10"/>
        <v>0</v>
      </c>
      <c r="L50" s="65">
        <f t="shared" si="10"/>
        <v>0</v>
      </c>
      <c r="M50" s="65">
        <f t="shared" si="10"/>
        <v>0</v>
      </c>
      <c r="N50" s="65">
        <f t="shared" si="10"/>
        <v>0</v>
      </c>
      <c r="O50" s="76"/>
    </row>
    <row r="51" spans="1:15" s="14" customFormat="1">
      <c r="A51" s="72"/>
      <c r="B51" s="492" t="s">
        <v>513</v>
      </c>
      <c r="C51" s="488"/>
      <c r="D51" s="71"/>
      <c r="E51" s="484">
        <f t="shared" ref="E51:N51" si="11">ROUND(SUM(D50*E16+E50*E17)/12,4)</f>
        <v>0</v>
      </c>
      <c r="F51" s="484">
        <f t="shared" si="11"/>
        <v>0</v>
      </c>
      <c r="G51" s="484">
        <f t="shared" si="11"/>
        <v>0</v>
      </c>
      <c r="H51" s="484">
        <f t="shared" si="11"/>
        <v>0</v>
      </c>
      <c r="I51" s="484">
        <f t="shared" si="11"/>
        <v>3.3129</v>
      </c>
      <c r="J51" s="484">
        <f t="shared" si="11"/>
        <v>0</v>
      </c>
      <c r="K51" s="484">
        <f t="shared" si="11"/>
        <v>0</v>
      </c>
      <c r="L51" s="484">
        <f t="shared" si="11"/>
        <v>0</v>
      </c>
      <c r="M51" s="484">
        <f t="shared" si="11"/>
        <v>0</v>
      </c>
      <c r="N51" s="484">
        <f t="shared" si="11"/>
        <v>0</v>
      </c>
      <c r="O51" s="489"/>
    </row>
    <row r="52" spans="1:15" s="70" customFormat="1" ht="14">
      <c r="A52" s="72"/>
      <c r="B52" s="492"/>
      <c r="C52" s="488"/>
      <c r="D52" s="71"/>
      <c r="E52" s="71"/>
      <c r="F52" s="71"/>
      <c r="G52" s="71"/>
      <c r="H52" s="71"/>
      <c r="I52" s="71"/>
      <c r="J52" s="71"/>
      <c r="K52" s="71"/>
      <c r="L52" s="494"/>
      <c r="M52" s="494"/>
      <c r="N52" s="494"/>
      <c r="O52" s="493"/>
    </row>
    <row r="53" spans="1:15" s="64" customFormat="1" ht="14">
      <c r="A53" s="62"/>
      <c r="B53" s="604" t="str">
        <f>'1.  LRAMVA Summary'!B34</f>
        <v>Unmetered Scattered Load</v>
      </c>
      <c r="C53" s="797" t="str">
        <f>'2. LRAMVA Threshold'!I43</f>
        <v>kWh</v>
      </c>
      <c r="D53" s="46"/>
      <c r="E53" s="46"/>
      <c r="F53" s="46"/>
      <c r="G53" s="46"/>
      <c r="H53" s="46"/>
      <c r="I53" s="46">
        <v>2.1899999999999999E-2</v>
      </c>
      <c r="J53" s="46"/>
      <c r="K53" s="46"/>
      <c r="L53" s="46"/>
      <c r="M53" s="46"/>
      <c r="N53" s="46"/>
      <c r="O53" s="69"/>
    </row>
    <row r="54" spans="1:15" s="18" customFormat="1" outlineLevel="1">
      <c r="A54" s="4"/>
      <c r="B54" s="536" t="s">
        <v>510</v>
      </c>
      <c r="C54" s="798"/>
      <c r="D54" s="46"/>
      <c r="E54" s="46"/>
      <c r="F54" s="46"/>
      <c r="G54" s="46"/>
      <c r="H54" s="46"/>
      <c r="I54" s="46"/>
      <c r="J54" s="46"/>
      <c r="K54" s="46"/>
      <c r="L54" s="46"/>
      <c r="M54" s="46"/>
      <c r="N54" s="46"/>
      <c r="O54" s="69"/>
    </row>
    <row r="55" spans="1:15" s="18" customFormat="1" outlineLevel="1">
      <c r="A55" s="4"/>
      <c r="B55" s="536" t="s">
        <v>511</v>
      </c>
      <c r="C55" s="798"/>
      <c r="D55" s="46"/>
      <c r="E55" s="46"/>
      <c r="F55" s="46"/>
      <c r="G55" s="46"/>
      <c r="H55" s="46"/>
      <c r="I55" s="46"/>
      <c r="J55" s="46"/>
      <c r="K55" s="46"/>
      <c r="L55" s="46"/>
      <c r="M55" s="46"/>
      <c r="N55" s="46"/>
      <c r="O55" s="69"/>
    </row>
    <row r="56" spans="1:15" s="18" customFormat="1" outlineLevel="1">
      <c r="A56" s="4"/>
      <c r="B56" s="536" t="s">
        <v>489</v>
      </c>
      <c r="C56" s="798"/>
      <c r="D56" s="46"/>
      <c r="E56" s="46"/>
      <c r="F56" s="46"/>
      <c r="G56" s="46"/>
      <c r="H56" s="46"/>
      <c r="I56" s="46"/>
      <c r="J56" s="46"/>
      <c r="K56" s="46"/>
      <c r="L56" s="46"/>
      <c r="M56" s="46"/>
      <c r="N56" s="46"/>
      <c r="O56" s="69"/>
    </row>
    <row r="57" spans="1:15" s="18" customFormat="1">
      <c r="A57" s="4"/>
      <c r="B57" s="536" t="s">
        <v>512</v>
      </c>
      <c r="C57" s="799"/>
      <c r="D57" s="65">
        <f>SUM(D53:D56)</f>
        <v>0</v>
      </c>
      <c r="E57" s="65">
        <f t="shared" ref="E57:N57" si="12">SUM(E53:E56)</f>
        <v>0</v>
      </c>
      <c r="F57" s="65">
        <f t="shared" si="12"/>
        <v>0</v>
      </c>
      <c r="G57" s="65">
        <f t="shared" si="12"/>
        <v>0</v>
      </c>
      <c r="H57" s="65">
        <f t="shared" si="12"/>
        <v>0</v>
      </c>
      <c r="I57" s="65">
        <f t="shared" si="12"/>
        <v>2.1899999999999999E-2</v>
      </c>
      <c r="J57" s="65">
        <f t="shared" si="12"/>
        <v>0</v>
      </c>
      <c r="K57" s="65">
        <f t="shared" si="12"/>
        <v>0</v>
      </c>
      <c r="L57" s="65">
        <f t="shared" si="12"/>
        <v>0</v>
      </c>
      <c r="M57" s="65">
        <f t="shared" si="12"/>
        <v>0</v>
      </c>
      <c r="N57" s="65">
        <f t="shared" si="12"/>
        <v>0</v>
      </c>
      <c r="O57" s="77"/>
    </row>
    <row r="58" spans="1:15" s="14" customFormat="1">
      <c r="A58" s="72"/>
      <c r="B58" s="492" t="s">
        <v>513</v>
      </c>
      <c r="C58" s="488"/>
      <c r="D58" s="71"/>
      <c r="E58" s="484">
        <f t="shared" ref="E58:N58" si="13">ROUND(SUM(D57*E16+E57*E17)/12,4)</f>
        <v>0</v>
      </c>
      <c r="F58" s="484">
        <f t="shared" si="13"/>
        <v>0</v>
      </c>
      <c r="G58" s="484">
        <f t="shared" si="13"/>
        <v>0</v>
      </c>
      <c r="H58" s="484">
        <f t="shared" si="13"/>
        <v>0</v>
      </c>
      <c r="I58" s="484">
        <f t="shared" si="13"/>
        <v>2.1899999999999999E-2</v>
      </c>
      <c r="J58" s="484">
        <f t="shared" si="13"/>
        <v>0</v>
      </c>
      <c r="K58" s="484">
        <f t="shared" si="13"/>
        <v>0</v>
      </c>
      <c r="L58" s="484">
        <f t="shared" si="13"/>
        <v>0</v>
      </c>
      <c r="M58" s="484">
        <f t="shared" si="13"/>
        <v>0</v>
      </c>
      <c r="N58" s="484">
        <f t="shared" si="13"/>
        <v>0</v>
      </c>
      <c r="O58" s="489"/>
    </row>
    <row r="59" spans="1:15" s="70" customFormat="1" ht="14">
      <c r="A59" s="72"/>
      <c r="B59" s="492"/>
      <c r="C59" s="488"/>
      <c r="D59" s="71"/>
      <c r="E59" s="71"/>
      <c r="F59" s="71"/>
      <c r="G59" s="71"/>
      <c r="H59" s="71"/>
      <c r="I59" s="71"/>
      <c r="J59" s="71"/>
      <c r="K59" s="71"/>
      <c r="L59" s="494"/>
      <c r="M59" s="494"/>
      <c r="N59" s="494"/>
      <c r="O59" s="493"/>
    </row>
    <row r="60" spans="1:15" s="64" customFormat="1" ht="14">
      <c r="A60" s="62"/>
      <c r="B60" s="604" t="str">
        <f>'1.  LRAMVA Summary'!B35</f>
        <v>Street Lighting</v>
      </c>
      <c r="C60" s="797" t="str">
        <f>'2. LRAMVA Threshold'!J43</f>
        <v>kW</v>
      </c>
      <c r="D60" s="46"/>
      <c r="E60" s="46"/>
      <c r="F60" s="46"/>
      <c r="G60" s="46"/>
      <c r="H60" s="46"/>
      <c r="I60" s="46">
        <v>3.9996999999999998</v>
      </c>
      <c r="J60" s="46"/>
      <c r="K60" s="46"/>
      <c r="L60" s="46"/>
      <c r="M60" s="46"/>
      <c r="N60" s="46"/>
      <c r="O60" s="69"/>
    </row>
    <row r="61" spans="1:15" s="18" customFormat="1" outlineLevel="1">
      <c r="A61" s="4"/>
      <c r="B61" s="536" t="s">
        <v>510</v>
      </c>
      <c r="C61" s="798"/>
      <c r="D61" s="46"/>
      <c r="E61" s="46"/>
      <c r="F61" s="46"/>
      <c r="G61" s="46"/>
      <c r="H61" s="46"/>
      <c r="I61" s="46"/>
      <c r="J61" s="46"/>
      <c r="K61" s="46"/>
      <c r="L61" s="46"/>
      <c r="M61" s="46"/>
      <c r="N61" s="46"/>
      <c r="O61" s="69"/>
    </row>
    <row r="62" spans="1:15" s="18" customFormat="1" outlineLevel="1">
      <c r="A62" s="4"/>
      <c r="B62" s="536" t="s">
        <v>511</v>
      </c>
      <c r="C62" s="798"/>
      <c r="D62" s="46"/>
      <c r="E62" s="46"/>
      <c r="F62" s="46"/>
      <c r="G62" s="46"/>
      <c r="H62" s="46"/>
      <c r="I62" s="46"/>
      <c r="J62" s="46"/>
      <c r="K62" s="46"/>
      <c r="L62" s="46"/>
      <c r="M62" s="46"/>
      <c r="N62" s="46"/>
      <c r="O62" s="69"/>
    </row>
    <row r="63" spans="1:15" s="18" customFormat="1" outlineLevel="1">
      <c r="A63" s="4"/>
      <c r="B63" s="536" t="s">
        <v>489</v>
      </c>
      <c r="C63" s="798"/>
      <c r="D63" s="46"/>
      <c r="E63" s="46"/>
      <c r="F63" s="46"/>
      <c r="G63" s="46"/>
      <c r="H63" s="46"/>
      <c r="I63" s="46"/>
      <c r="J63" s="46"/>
      <c r="K63" s="46"/>
      <c r="L63" s="46"/>
      <c r="M63" s="46"/>
      <c r="N63" s="46"/>
      <c r="O63" s="69"/>
    </row>
    <row r="64" spans="1:15" s="18" customFormat="1">
      <c r="A64" s="4"/>
      <c r="B64" s="536" t="s">
        <v>512</v>
      </c>
      <c r="C64" s="799"/>
      <c r="D64" s="65">
        <f>SUM(D60:D63)</f>
        <v>0</v>
      </c>
      <c r="E64" s="65">
        <f t="shared" ref="E64:N64" si="14">SUM(E60:E63)</f>
        <v>0</v>
      </c>
      <c r="F64" s="65">
        <f t="shared" si="14"/>
        <v>0</v>
      </c>
      <c r="G64" s="65">
        <f t="shared" si="14"/>
        <v>0</v>
      </c>
      <c r="H64" s="65">
        <f t="shared" si="14"/>
        <v>0</v>
      </c>
      <c r="I64" s="65">
        <f t="shared" si="14"/>
        <v>3.9996999999999998</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N65" si="15">ROUND(SUM(D64*E16+E64*E17)/12,4)</f>
        <v>0</v>
      </c>
      <c r="F65" s="484">
        <f t="shared" si="15"/>
        <v>0</v>
      </c>
      <c r="G65" s="484">
        <f t="shared" si="15"/>
        <v>0</v>
      </c>
      <c r="H65" s="484">
        <f t="shared" si="15"/>
        <v>0</v>
      </c>
      <c r="I65" s="484">
        <f>ROUND(SUM(H64*I16+I64*I17)/12,4)</f>
        <v>3.9996999999999998</v>
      </c>
      <c r="J65" s="484">
        <f t="shared" si="15"/>
        <v>0</v>
      </c>
      <c r="K65" s="484">
        <f t="shared" si="15"/>
        <v>0</v>
      </c>
      <c r="L65" s="484">
        <f t="shared" si="15"/>
        <v>0</v>
      </c>
      <c r="M65" s="484">
        <f t="shared" si="15"/>
        <v>0</v>
      </c>
      <c r="N65" s="484">
        <f t="shared" si="15"/>
        <v>0</v>
      </c>
      <c r="O65" s="489"/>
    </row>
    <row r="66" spans="1:15" s="14" customFormat="1">
      <c r="A66" s="72"/>
      <c r="B66" s="73"/>
      <c r="C66" s="80"/>
      <c r="D66" s="71"/>
      <c r="E66" s="71"/>
      <c r="F66" s="71"/>
      <c r="G66" s="71"/>
      <c r="H66" s="71"/>
      <c r="I66" s="71"/>
      <c r="J66" s="71"/>
      <c r="K66" s="71"/>
      <c r="L66" s="487"/>
      <c r="M66" s="487"/>
      <c r="N66" s="487"/>
      <c r="O66" s="489"/>
    </row>
    <row r="67" spans="1:15" s="64" customFormat="1" ht="14">
      <c r="A67" s="62"/>
      <c r="B67" s="604">
        <f>'1.  LRAMVA Summary'!B36</f>
        <v>0</v>
      </c>
      <c r="C67" s="797">
        <f>'2. LRAMVA Threshold'!K43</f>
        <v>0</v>
      </c>
      <c r="D67" s="46"/>
      <c r="E67" s="46"/>
      <c r="F67" s="46"/>
      <c r="G67" s="46"/>
      <c r="H67" s="46"/>
      <c r="I67" s="46"/>
      <c r="J67" s="46"/>
      <c r="K67" s="46"/>
      <c r="L67" s="46"/>
      <c r="M67" s="46"/>
      <c r="N67" s="46"/>
      <c r="O67" s="69"/>
    </row>
    <row r="68" spans="1:15" s="18" customFormat="1" outlineLevel="1">
      <c r="A68" s="4"/>
      <c r="B68" s="536" t="s">
        <v>510</v>
      </c>
      <c r="C68" s="798"/>
      <c r="D68" s="46"/>
      <c r="E68" s="46"/>
      <c r="F68" s="46"/>
      <c r="G68" s="46"/>
      <c r="H68" s="46"/>
      <c r="I68" s="46"/>
      <c r="J68" s="46"/>
      <c r="K68" s="46"/>
      <c r="L68" s="46"/>
      <c r="M68" s="46"/>
      <c r="N68" s="46"/>
      <c r="O68" s="69"/>
    </row>
    <row r="69" spans="1:15" s="18" customFormat="1" outlineLevel="1">
      <c r="A69" s="4"/>
      <c r="B69" s="536" t="s">
        <v>511</v>
      </c>
      <c r="C69" s="798"/>
      <c r="D69" s="46"/>
      <c r="E69" s="46"/>
      <c r="F69" s="46"/>
      <c r="G69" s="46"/>
      <c r="H69" s="46"/>
      <c r="I69" s="46"/>
      <c r="J69" s="46"/>
      <c r="K69" s="46"/>
      <c r="L69" s="46"/>
      <c r="M69" s="46"/>
      <c r="N69" s="46"/>
      <c r="O69" s="69"/>
    </row>
    <row r="70" spans="1:15" s="18" customFormat="1" outlineLevel="1">
      <c r="A70" s="4"/>
      <c r="B70" s="536" t="s">
        <v>489</v>
      </c>
      <c r="C70" s="798"/>
      <c r="D70" s="46"/>
      <c r="E70" s="46"/>
      <c r="F70" s="46"/>
      <c r="G70" s="46"/>
      <c r="H70" s="46"/>
      <c r="I70" s="46"/>
      <c r="J70" s="46"/>
      <c r="K70" s="46"/>
      <c r="L70" s="46"/>
      <c r="M70" s="46"/>
      <c r="N70" s="46"/>
      <c r="O70" s="69"/>
    </row>
    <row r="71" spans="1:15" s="18" customFormat="1">
      <c r="A71" s="4"/>
      <c r="B71" s="536" t="s">
        <v>512</v>
      </c>
      <c r="C71" s="799"/>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ht="14">
      <c r="A74" s="62"/>
      <c r="B74" s="604">
        <f>'1.  LRAMVA Summary'!B37</f>
        <v>0</v>
      </c>
      <c r="C74" s="797">
        <f>'2. LRAMVA Threshold'!L43</f>
        <v>0</v>
      </c>
      <c r="D74" s="46"/>
      <c r="E74" s="46"/>
      <c r="F74" s="46"/>
      <c r="G74" s="46"/>
      <c r="H74" s="46"/>
      <c r="I74" s="46"/>
      <c r="J74" s="46"/>
      <c r="K74" s="46"/>
      <c r="L74" s="46"/>
      <c r="M74" s="46"/>
      <c r="N74" s="46"/>
      <c r="O74" s="69"/>
    </row>
    <row r="75" spans="1:15" s="18" customFormat="1" outlineLevel="1">
      <c r="A75" s="4"/>
      <c r="B75" s="536" t="s">
        <v>510</v>
      </c>
      <c r="C75" s="798"/>
      <c r="D75" s="46"/>
      <c r="E75" s="46"/>
      <c r="F75" s="46"/>
      <c r="G75" s="46"/>
      <c r="H75" s="46"/>
      <c r="I75" s="46"/>
      <c r="J75" s="46"/>
      <c r="K75" s="46"/>
      <c r="L75" s="46"/>
      <c r="M75" s="46"/>
      <c r="N75" s="46"/>
      <c r="O75" s="69"/>
    </row>
    <row r="76" spans="1:15" s="18" customFormat="1" outlineLevel="1">
      <c r="A76" s="4"/>
      <c r="B76" s="536" t="s">
        <v>511</v>
      </c>
      <c r="C76" s="798"/>
      <c r="D76" s="46"/>
      <c r="E76" s="46"/>
      <c r="F76" s="46"/>
      <c r="G76" s="46"/>
      <c r="H76" s="46"/>
      <c r="I76" s="46"/>
      <c r="J76" s="46"/>
      <c r="K76" s="46"/>
      <c r="L76" s="46"/>
      <c r="M76" s="46"/>
      <c r="N76" s="46"/>
      <c r="O76" s="69"/>
    </row>
    <row r="77" spans="1:15" s="18" customFormat="1" outlineLevel="1">
      <c r="A77" s="4"/>
      <c r="B77" s="536" t="s">
        <v>489</v>
      </c>
      <c r="C77" s="798"/>
      <c r="D77" s="46"/>
      <c r="E77" s="46"/>
      <c r="F77" s="46"/>
      <c r="G77" s="46"/>
      <c r="H77" s="46"/>
      <c r="I77" s="46"/>
      <c r="J77" s="46"/>
      <c r="K77" s="46"/>
      <c r="L77" s="46"/>
      <c r="M77" s="46"/>
      <c r="N77" s="46"/>
      <c r="O77" s="69"/>
    </row>
    <row r="78" spans="1:15" s="18" customFormat="1">
      <c r="A78" s="4"/>
      <c r="B78" s="536" t="s">
        <v>512</v>
      </c>
      <c r="C78" s="799"/>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ht="14">
      <c r="A81" s="62"/>
      <c r="B81" s="604">
        <f>'1.  LRAMVA Summary'!B38</f>
        <v>0</v>
      </c>
      <c r="C81" s="797">
        <f>'2. LRAMVA Threshold'!M43</f>
        <v>0</v>
      </c>
      <c r="D81" s="46"/>
      <c r="E81" s="46"/>
      <c r="F81" s="46"/>
      <c r="G81" s="46"/>
      <c r="H81" s="46"/>
      <c r="I81" s="46"/>
      <c r="J81" s="46"/>
      <c r="K81" s="46"/>
      <c r="L81" s="46"/>
      <c r="M81" s="46"/>
      <c r="N81" s="46"/>
      <c r="O81" s="69"/>
    </row>
    <row r="82" spans="1:15" s="18" customFormat="1" outlineLevel="1">
      <c r="A82" s="4"/>
      <c r="B82" s="536" t="s">
        <v>510</v>
      </c>
      <c r="C82" s="798"/>
      <c r="D82" s="46"/>
      <c r="E82" s="46"/>
      <c r="F82" s="46"/>
      <c r="G82" s="46"/>
      <c r="H82" s="46"/>
      <c r="I82" s="46"/>
      <c r="J82" s="46"/>
      <c r="K82" s="46"/>
      <c r="L82" s="46"/>
      <c r="M82" s="46"/>
      <c r="N82" s="46"/>
      <c r="O82" s="69"/>
    </row>
    <row r="83" spans="1:15" s="18" customFormat="1" outlineLevel="1">
      <c r="A83" s="4"/>
      <c r="B83" s="536" t="s">
        <v>511</v>
      </c>
      <c r="C83" s="798"/>
      <c r="D83" s="46"/>
      <c r="E83" s="46"/>
      <c r="F83" s="46"/>
      <c r="G83" s="46"/>
      <c r="H83" s="46"/>
      <c r="I83" s="46"/>
      <c r="J83" s="46"/>
      <c r="K83" s="46"/>
      <c r="L83" s="46"/>
      <c r="M83" s="46"/>
      <c r="N83" s="46"/>
      <c r="O83" s="69"/>
    </row>
    <row r="84" spans="1:15" s="18" customFormat="1" outlineLevel="1">
      <c r="A84" s="4"/>
      <c r="B84" s="536" t="s">
        <v>489</v>
      </c>
      <c r="C84" s="798"/>
      <c r="D84" s="46"/>
      <c r="E84" s="46"/>
      <c r="F84" s="46"/>
      <c r="G84" s="46"/>
      <c r="H84" s="46"/>
      <c r="I84" s="46"/>
      <c r="J84" s="46"/>
      <c r="K84" s="46"/>
      <c r="L84" s="46"/>
      <c r="M84" s="46"/>
      <c r="N84" s="46"/>
      <c r="O84" s="69"/>
    </row>
    <row r="85" spans="1:15" s="18" customFormat="1">
      <c r="A85" s="4"/>
      <c r="B85" s="536" t="s">
        <v>512</v>
      </c>
      <c r="C85" s="799"/>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ht="14">
      <c r="A88" s="62"/>
      <c r="B88" s="604">
        <f>'1.  LRAMVA Summary'!B39</f>
        <v>0</v>
      </c>
      <c r="C88" s="797">
        <f>'2. LRAMVA Threshold'!N43</f>
        <v>0</v>
      </c>
      <c r="D88" s="46"/>
      <c r="E88" s="46"/>
      <c r="F88" s="46"/>
      <c r="G88" s="46"/>
      <c r="H88" s="46"/>
      <c r="I88" s="46"/>
      <c r="J88" s="46"/>
      <c r="K88" s="46"/>
      <c r="L88" s="46"/>
      <c r="M88" s="46"/>
      <c r="N88" s="46"/>
      <c r="O88" s="69"/>
    </row>
    <row r="89" spans="1:15" s="18" customFormat="1" outlineLevel="1">
      <c r="A89" s="4"/>
      <c r="B89" s="536" t="s">
        <v>510</v>
      </c>
      <c r="C89" s="798"/>
      <c r="D89" s="46"/>
      <c r="E89" s="46"/>
      <c r="F89" s="46"/>
      <c r="G89" s="46"/>
      <c r="H89" s="46"/>
      <c r="I89" s="46"/>
      <c r="J89" s="46"/>
      <c r="K89" s="46"/>
      <c r="L89" s="46"/>
      <c r="M89" s="46"/>
      <c r="N89" s="46"/>
      <c r="O89" s="69"/>
    </row>
    <row r="90" spans="1:15" s="18" customFormat="1" outlineLevel="1">
      <c r="A90" s="4"/>
      <c r="B90" s="536" t="s">
        <v>511</v>
      </c>
      <c r="C90" s="798"/>
      <c r="D90" s="46"/>
      <c r="E90" s="46"/>
      <c r="F90" s="46"/>
      <c r="G90" s="46"/>
      <c r="H90" s="46"/>
      <c r="I90" s="46"/>
      <c r="J90" s="46"/>
      <c r="K90" s="46"/>
      <c r="L90" s="46"/>
      <c r="M90" s="46"/>
      <c r="N90" s="46"/>
      <c r="O90" s="69"/>
    </row>
    <row r="91" spans="1:15" s="18" customFormat="1" outlineLevel="1">
      <c r="A91" s="4"/>
      <c r="B91" s="536" t="s">
        <v>489</v>
      </c>
      <c r="C91" s="798"/>
      <c r="D91" s="46"/>
      <c r="E91" s="46"/>
      <c r="F91" s="46"/>
      <c r="G91" s="46"/>
      <c r="H91" s="46"/>
      <c r="I91" s="46"/>
      <c r="J91" s="46"/>
      <c r="K91" s="46"/>
      <c r="L91" s="46"/>
      <c r="M91" s="46"/>
      <c r="N91" s="46"/>
      <c r="O91" s="69"/>
    </row>
    <row r="92" spans="1:15" s="18" customFormat="1">
      <c r="A92" s="4"/>
      <c r="B92" s="536" t="s">
        <v>512</v>
      </c>
      <c r="C92" s="799"/>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ht="14">
      <c r="A95" s="62"/>
      <c r="B95" s="604">
        <f>'1.  LRAMVA Summary'!B40</f>
        <v>0</v>
      </c>
      <c r="C95" s="797">
        <f>'2. LRAMVA Threshold'!O43</f>
        <v>0</v>
      </c>
      <c r="D95" s="46"/>
      <c r="E95" s="46"/>
      <c r="F95" s="46"/>
      <c r="G95" s="46"/>
      <c r="H95" s="46"/>
      <c r="I95" s="46"/>
      <c r="J95" s="46"/>
      <c r="K95" s="46"/>
      <c r="L95" s="46"/>
      <c r="M95" s="46"/>
      <c r="N95" s="46"/>
      <c r="O95" s="69"/>
    </row>
    <row r="96" spans="1:15" s="18" customFormat="1" outlineLevel="1">
      <c r="A96" s="4"/>
      <c r="B96" s="536" t="s">
        <v>510</v>
      </c>
      <c r="C96" s="798"/>
      <c r="D96" s="46"/>
      <c r="E96" s="46"/>
      <c r="F96" s="46"/>
      <c r="G96" s="46"/>
      <c r="H96" s="46"/>
      <c r="I96" s="46"/>
      <c r="J96" s="46"/>
      <c r="K96" s="46"/>
      <c r="L96" s="46"/>
      <c r="M96" s="46"/>
      <c r="N96" s="46"/>
      <c r="O96" s="69"/>
    </row>
    <row r="97" spans="1:15" s="18" customFormat="1" outlineLevel="1">
      <c r="A97" s="4"/>
      <c r="B97" s="536" t="s">
        <v>511</v>
      </c>
      <c r="C97" s="798"/>
      <c r="D97" s="46"/>
      <c r="E97" s="46"/>
      <c r="F97" s="46"/>
      <c r="G97" s="46"/>
      <c r="H97" s="46"/>
      <c r="I97" s="46"/>
      <c r="J97" s="46"/>
      <c r="K97" s="46"/>
      <c r="L97" s="46"/>
      <c r="M97" s="46"/>
      <c r="N97" s="46"/>
      <c r="O97" s="69"/>
    </row>
    <row r="98" spans="1:15" s="18" customFormat="1" outlineLevel="1">
      <c r="A98" s="4"/>
      <c r="B98" s="536" t="s">
        <v>489</v>
      </c>
      <c r="C98" s="798"/>
      <c r="D98" s="46"/>
      <c r="E98" s="46"/>
      <c r="F98" s="46"/>
      <c r="G98" s="46"/>
      <c r="H98" s="46"/>
      <c r="I98" s="46"/>
      <c r="J98" s="46"/>
      <c r="K98" s="46"/>
      <c r="L98" s="46"/>
      <c r="M98" s="46"/>
      <c r="N98" s="46"/>
      <c r="O98" s="69"/>
    </row>
    <row r="99" spans="1:15" s="18" customFormat="1">
      <c r="A99" s="4"/>
      <c r="B99" s="536" t="s">
        <v>512</v>
      </c>
      <c r="C99" s="799"/>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ht="14">
      <c r="A102" s="62"/>
      <c r="B102" s="604">
        <f>'1.  LRAMVA Summary'!B41</f>
        <v>0</v>
      </c>
      <c r="C102" s="797">
        <f>'2. LRAMVA Threshold'!P43</f>
        <v>0</v>
      </c>
      <c r="D102" s="46"/>
      <c r="E102" s="46"/>
      <c r="F102" s="46"/>
      <c r="G102" s="46"/>
      <c r="H102" s="46"/>
      <c r="I102" s="46"/>
      <c r="J102" s="46"/>
      <c r="K102" s="46"/>
      <c r="L102" s="46"/>
      <c r="M102" s="46"/>
      <c r="N102" s="46"/>
      <c r="O102" s="69"/>
    </row>
    <row r="103" spans="1:15" s="18" customFormat="1" outlineLevel="1">
      <c r="A103" s="4"/>
      <c r="B103" s="536" t="s">
        <v>510</v>
      </c>
      <c r="C103" s="798"/>
      <c r="D103" s="46"/>
      <c r="E103" s="46"/>
      <c r="F103" s="46"/>
      <c r="G103" s="46"/>
      <c r="H103" s="46"/>
      <c r="I103" s="46"/>
      <c r="J103" s="46"/>
      <c r="K103" s="46"/>
      <c r="L103" s="46"/>
      <c r="M103" s="46"/>
      <c r="N103" s="46"/>
      <c r="O103" s="69"/>
    </row>
    <row r="104" spans="1:15" s="18" customFormat="1" outlineLevel="1">
      <c r="A104" s="4"/>
      <c r="B104" s="536" t="s">
        <v>511</v>
      </c>
      <c r="C104" s="798"/>
      <c r="D104" s="46"/>
      <c r="E104" s="46"/>
      <c r="F104" s="46"/>
      <c r="G104" s="46"/>
      <c r="H104" s="46"/>
      <c r="I104" s="46"/>
      <c r="J104" s="46"/>
      <c r="K104" s="46"/>
      <c r="L104" s="46"/>
      <c r="M104" s="46"/>
      <c r="N104" s="46"/>
      <c r="O104" s="69"/>
    </row>
    <row r="105" spans="1:15" s="18" customFormat="1" outlineLevel="1">
      <c r="A105" s="4"/>
      <c r="B105" s="536" t="s">
        <v>489</v>
      </c>
      <c r="C105" s="798"/>
      <c r="D105" s="46"/>
      <c r="E105" s="46"/>
      <c r="F105" s="46"/>
      <c r="G105" s="46"/>
      <c r="H105" s="46"/>
      <c r="I105" s="46"/>
      <c r="J105" s="46"/>
      <c r="K105" s="46"/>
      <c r="L105" s="46"/>
      <c r="M105" s="46"/>
      <c r="N105" s="46"/>
      <c r="O105" s="69"/>
    </row>
    <row r="106" spans="1:15" s="18" customFormat="1">
      <c r="A106" s="4"/>
      <c r="B106" s="536" t="s">
        <v>512</v>
      </c>
      <c r="C106" s="799"/>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ht="14">
      <c r="A109" s="62"/>
      <c r="B109" s="604">
        <f>'1.  LRAMVA Summary'!B42</f>
        <v>0</v>
      </c>
      <c r="C109" s="797">
        <f>'2. LRAMVA Threshold'!Q43</f>
        <v>0</v>
      </c>
      <c r="D109" s="46"/>
      <c r="E109" s="46"/>
      <c r="F109" s="46"/>
      <c r="G109" s="46"/>
      <c r="H109" s="46"/>
      <c r="I109" s="46"/>
      <c r="J109" s="46"/>
      <c r="K109" s="46"/>
      <c r="L109" s="46"/>
      <c r="M109" s="46"/>
      <c r="N109" s="46"/>
      <c r="O109" s="69"/>
    </row>
    <row r="110" spans="1:15" s="18" customFormat="1" outlineLevel="1">
      <c r="A110" s="4"/>
      <c r="B110" s="536" t="s">
        <v>510</v>
      </c>
      <c r="C110" s="798"/>
      <c r="D110" s="46"/>
      <c r="E110" s="46"/>
      <c r="F110" s="46"/>
      <c r="G110" s="46"/>
      <c r="H110" s="46"/>
      <c r="I110" s="46"/>
      <c r="J110" s="46"/>
      <c r="K110" s="46"/>
      <c r="L110" s="46"/>
      <c r="M110" s="46"/>
      <c r="N110" s="46"/>
      <c r="O110" s="69"/>
    </row>
    <row r="111" spans="1:15" s="18" customFormat="1" outlineLevel="1">
      <c r="A111" s="4"/>
      <c r="B111" s="536" t="s">
        <v>511</v>
      </c>
      <c r="C111" s="798"/>
      <c r="D111" s="46"/>
      <c r="E111" s="46"/>
      <c r="F111" s="46"/>
      <c r="G111" s="46"/>
      <c r="H111" s="46"/>
      <c r="I111" s="46"/>
      <c r="J111" s="46"/>
      <c r="K111" s="46"/>
      <c r="L111" s="46"/>
      <c r="M111" s="46"/>
      <c r="N111" s="46"/>
      <c r="O111" s="69"/>
    </row>
    <row r="112" spans="1:15" s="18" customFormat="1" outlineLevel="1">
      <c r="A112" s="4"/>
      <c r="B112" s="536" t="s">
        <v>489</v>
      </c>
      <c r="C112" s="798"/>
      <c r="D112" s="46"/>
      <c r="E112" s="46"/>
      <c r="F112" s="46"/>
      <c r="G112" s="46"/>
      <c r="H112" s="46"/>
      <c r="I112" s="46"/>
      <c r="J112" s="46"/>
      <c r="K112" s="46"/>
      <c r="L112" s="46"/>
      <c r="M112" s="46"/>
      <c r="N112" s="46"/>
      <c r="O112" s="69"/>
    </row>
    <row r="113" spans="1:17" s="18" customFormat="1">
      <c r="A113" s="4"/>
      <c r="B113" s="536" t="s">
        <v>512</v>
      </c>
      <c r="C113" s="799"/>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
      <c r="A115" s="72"/>
      <c r="B115" s="74"/>
      <c r="C115" s="81"/>
      <c r="D115" s="75"/>
      <c r="E115" s="75"/>
      <c r="F115" s="75"/>
      <c r="G115" s="75"/>
      <c r="H115" s="75"/>
      <c r="I115" s="75"/>
      <c r="J115" s="75"/>
      <c r="K115" s="495"/>
      <c r="L115" s="496"/>
      <c r="M115" s="496"/>
      <c r="N115" s="496"/>
      <c r="O115" s="497"/>
    </row>
    <row r="116" spans="1:17" s="3" customFormat="1" ht="21" customHeight="1">
      <c r="A116" s="4"/>
      <c r="B116" s="498" t="s">
        <v>618</v>
      </c>
      <c r="C116" s="98"/>
      <c r="D116" s="499"/>
      <c r="E116" s="499"/>
      <c r="F116" s="499"/>
      <c r="G116" s="499"/>
      <c r="H116" s="499"/>
      <c r="I116" s="499"/>
      <c r="J116" s="499"/>
      <c r="K116" s="499"/>
      <c r="L116" s="499"/>
      <c r="M116" s="499"/>
      <c r="N116" s="499"/>
      <c r="O116" s="499"/>
    </row>
    <row r="119" spans="1:17" ht="15.5">
      <c r="B119" s="118" t="s">
        <v>483</v>
      </c>
      <c r="J119" s="18"/>
    </row>
    <row r="120" spans="1:17" s="14" customFormat="1" ht="75.650000000000006" customHeight="1">
      <c r="A120" s="72"/>
      <c r="B120" s="801" t="s">
        <v>679</v>
      </c>
      <c r="C120" s="801"/>
      <c r="D120" s="801"/>
      <c r="E120" s="801"/>
      <c r="F120" s="801"/>
      <c r="G120" s="801"/>
      <c r="H120" s="801"/>
      <c r="I120" s="801"/>
      <c r="J120" s="801"/>
      <c r="K120" s="801"/>
      <c r="L120" s="801"/>
      <c r="M120" s="801"/>
      <c r="N120" s="801"/>
      <c r="O120" s="801"/>
      <c r="P120" s="80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TO 1,499 KW</v>
      </c>
      <c r="F122" s="244" t="str">
        <f>'1.  LRAMVA Summary'!G52</f>
        <v>GS 1,500 TO 4,999</v>
      </c>
      <c r="G122" s="244" t="str">
        <f>'1.  LRAMVA Summary'!H52</f>
        <v>Large User</v>
      </c>
      <c r="H122" s="244" t="str">
        <f>'1.  LRAMVA Summary'!I52</f>
        <v>Unmetered Scattered Load</v>
      </c>
      <c r="I122" s="244" t="str">
        <f>'1.  LRAMVA Summary'!J52</f>
        <v>Street Lighting</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kWh</v>
      </c>
      <c r="I123" s="586" t="str">
        <f>'1.  LRAMVA Summary'!J53</f>
        <v>kW</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0</v>
      </c>
      <c r="D126" s="685">
        <f t="shared" ref="D126:D133" si="32">HLOOKUP(B126,$E$15:$O$114,16,FALSE)</f>
        <v>0</v>
      </c>
      <c r="E126" s="686">
        <f t="shared" ref="E126:E133" si="33">HLOOKUP(B126,$E$15:$O$114,23,FALSE)</f>
        <v>0</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2.3400000000000001E-2</v>
      </c>
      <c r="D128" s="685">
        <f t="shared" si="32"/>
        <v>2.1000000000000001E-2</v>
      </c>
      <c r="E128" s="686">
        <f t="shared" si="33"/>
        <v>3.5691000000000002</v>
      </c>
      <c r="F128" s="685">
        <f t="shared" si="34"/>
        <v>3.4887000000000001</v>
      </c>
      <c r="G128" s="686">
        <f t="shared" si="35"/>
        <v>3.3129</v>
      </c>
      <c r="H128" s="685">
        <f t="shared" si="36"/>
        <v>2.1899999999999999E-2</v>
      </c>
      <c r="I128" s="686">
        <f t="shared" si="37"/>
        <v>3.9996999999999998</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0</v>
      </c>
      <c r="D129" s="685">
        <f t="shared" si="32"/>
        <v>0</v>
      </c>
      <c r="E129" s="686">
        <f t="shared" si="33"/>
        <v>0</v>
      </c>
      <c r="F129" s="685">
        <f t="shared" si="34"/>
        <v>0</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0</v>
      </c>
      <c r="D130" s="685">
        <f t="shared" si="32"/>
        <v>0</v>
      </c>
      <c r="E130" s="686">
        <f t="shared" si="33"/>
        <v>0</v>
      </c>
      <c r="F130" s="685">
        <f t="shared" si="34"/>
        <v>0</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0</v>
      </c>
      <c r="D131" s="685">
        <f t="shared" si="32"/>
        <v>0</v>
      </c>
      <c r="E131" s="686">
        <f t="shared" si="33"/>
        <v>0</v>
      </c>
      <c r="F131" s="685">
        <f t="shared" si="34"/>
        <v>0</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hidden="1">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635</v>
      </c>
      <c r="C134" s="598"/>
      <c r="D134" s="599"/>
      <c r="E134" s="600"/>
      <c r="F134" s="599"/>
      <c r="G134" s="599"/>
      <c r="H134" s="599"/>
      <c r="I134" s="599"/>
      <c r="J134" s="599"/>
      <c r="K134" s="599"/>
      <c r="L134" s="599"/>
      <c r="M134" s="599"/>
      <c r="N134" s="599"/>
      <c r="O134" s="599"/>
      <c r="P134" s="599"/>
    </row>
    <row r="136" spans="2:16">
      <c r="B136" s="592"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3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8"/>
  <sheetViews>
    <sheetView zoomScale="90" zoomScaleNormal="90" workbookViewId="0">
      <selection activeCell="B18" sqref="B18"/>
    </sheetView>
  </sheetViews>
  <sheetFormatPr defaultColWidth="9.1796875" defaultRowHeight="14.5"/>
  <cols>
    <col min="1" max="16384" width="9.1796875" style="12"/>
  </cols>
  <sheetData>
    <row r="14" spans="2:24" ht="15.5">
      <c r="B14" s="588" t="s">
        <v>504</v>
      </c>
    </row>
    <row r="15" spans="2:24" ht="15.5">
      <c r="B15" s="588"/>
    </row>
    <row r="16" spans="2:24" s="668" customFormat="1" ht="28.5" customHeight="1">
      <c r="B16" s="807" t="s">
        <v>638</v>
      </c>
      <c r="C16" s="807"/>
      <c r="D16" s="807"/>
      <c r="E16" s="807"/>
      <c r="F16" s="807"/>
      <c r="G16" s="807"/>
      <c r="H16" s="807"/>
      <c r="I16" s="807"/>
      <c r="J16" s="807"/>
      <c r="K16" s="807"/>
      <c r="L16" s="807"/>
      <c r="M16" s="807"/>
      <c r="N16" s="807"/>
      <c r="O16" s="807"/>
      <c r="P16" s="807"/>
      <c r="Q16" s="807"/>
      <c r="R16" s="807"/>
      <c r="S16" s="807"/>
      <c r="T16" s="807"/>
      <c r="U16" s="807"/>
      <c r="V16" s="807"/>
      <c r="W16" s="807"/>
      <c r="X16" s="807"/>
    </row>
    <row r="18" spans="2:2">
      <c r="B18" s="12" t="s">
        <v>746</v>
      </c>
    </row>
  </sheetData>
  <mergeCells count="1">
    <mergeCell ref="B16:X1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A6E59C6608B0478A0D0865F4DB4169" ma:contentTypeVersion="31" ma:contentTypeDescription="Create a new document." ma:contentTypeScope="" ma:versionID="857aefe7e082f7a7cba36ff42da46625">
  <xsd:schema xmlns:xsd="http://www.w3.org/2001/XMLSchema" xmlns:xs="http://www.w3.org/2001/XMLSchema" xmlns:p="http://schemas.microsoft.com/office/2006/metadata/properties" xmlns:ns2="2b8bb3d4-4679-4201-bf4e-ecf5a190cbdc" xmlns:ns3="http://schemas.microsoft.com/sharepoint/v3/fields" xmlns:ns4="711db5ec-2528-47d2-8fbb-a2c02bc92eb2" targetNamespace="http://schemas.microsoft.com/office/2006/metadata/properties" ma:root="true" ma:fieldsID="3b6814ebbd97ce0e0da9b7b8dde43123" ns2:_="" ns3:_="" ns4:_="">
    <xsd:import namespace="2b8bb3d4-4679-4201-bf4e-ecf5a190cbdc"/>
    <xsd:import namespace="http://schemas.microsoft.com/sharepoint/v3/fields"/>
    <xsd:import namespace="711db5ec-2528-47d2-8fbb-a2c02bc92eb2"/>
    <xsd:element name="properties">
      <xsd:complexType>
        <xsd:sequence>
          <xsd:element name="documentManagement">
            <xsd:complexType>
              <xsd:all>
                <xsd:element ref="ns2:_dlc_DocId" minOccurs="0"/>
                <xsd:element ref="ns2:_dlc_DocIdUrl" minOccurs="0"/>
                <xsd:element ref="ns2:_dlc_DocIdPersistId" minOccurs="0"/>
                <xsd:element ref="ns2:Document_x0020_Type" minOccurs="0"/>
                <xsd:element ref="ns3:_DCDateCreated" minOccurs="0"/>
                <xsd:element ref="ns2:Description1" minOccurs="0"/>
                <xsd:element ref="ns2:Sensitivity" minOccurs="0"/>
                <xsd:element ref="ns2:pa1e2cbc04ca47e08abd8c9ba3e93ecc" minOccurs="0"/>
                <xsd:element ref="ns2:TaxCatchAll" minOccurs="0"/>
                <xsd:element ref="ns2:TaxKeywordTaxHTField" minOccurs="0"/>
                <xsd:element ref="ns2:Month" minOccurs="0"/>
                <xsd:element ref="ns2:Quarter" minOccurs="0"/>
                <xsd:element ref="ns2:Year" minOccurs="0"/>
                <xsd:element ref="ns4:Regulatory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Type" ma:index="11" nillable="true" ma:displayName="Document Type" ma:format="Dropdown" ma:internalName="Document_x0020_Typ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14" nillable="true" ma:displayName="Document Description" ma:description="Describe the document purpose or scope." ma:internalName="Description1">
      <xsd:simpleType>
        <xsd:restriction base="dms:Note">
          <xsd:maxLength value="255"/>
        </xsd:restriction>
      </xsd:simpleType>
    </xsd:element>
    <xsd:element name="Sensitivity" ma:index="15" nillable="true" ma:displayName="Privacy Classification" ma:default="Internal Use Only" ma:description="See here for guidance on how to determine privacy classification: http://newintranet/content/9795." ma:format="RadioButtons" ma:internalName="Sensitivity">
      <xsd:simpleType>
        <xsd:restriction base="dms:Choice">
          <xsd:enumeration value="Public"/>
          <xsd:enumeration value="Internal Use Only"/>
          <xsd:enumeration value="Confidential"/>
          <xsd:enumeration value="Restricted"/>
        </xsd:restriction>
      </xsd:simpleType>
    </xsd:element>
    <xsd:element name="pa1e2cbc04ca47e08abd8c9ba3e93ecc" ma:index="17" nillable="true" ma:taxonomy="true" ma:internalName="pa1e2cbc04ca47e08abd8c9ba3e93ecc" ma:taxonomyFieldName="Classification" ma:displayName="Subject Classification (formal)"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informal)"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Month" ma:index="21"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10 October"/>
          <xsd:enumeration value="11 November"/>
          <xsd:enumeration value="12 December"/>
        </xsd:restriction>
      </xsd:simpleType>
    </xsd:element>
    <xsd:element name="Quarter" ma:index="22" nillable="true" ma:displayName="Quarter" ma:internalName="Quarter">
      <xsd:complexType>
        <xsd:complexContent>
          <xsd:extension base="dms:MultiChoice">
            <xsd:sequence>
              <xsd:element name="Value" maxOccurs="unbounded" minOccurs="0" nillable="true">
                <xsd:simpleType>
                  <xsd:restriction base="dms:Choice">
                    <xsd:enumeration value="Q1"/>
                    <xsd:enumeration value="Q2"/>
                    <xsd:enumeration value="Q3"/>
                    <xsd:enumeration value="Q4"/>
                  </xsd:restriction>
                </xsd:simpleType>
              </xsd:element>
            </xsd:sequence>
          </xsd:extension>
        </xsd:complexContent>
      </xsd:complexType>
    </xsd:element>
    <xsd:element name="Year" ma:index="23" nillable="true" ma:displayName="Year" ma:default="2015"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3" nillable="true" ma:displayName="Date Created" ma:default="[today]" ma:description="The date on which the document was created." ma:format="DateOnly" ma:internalName="_DCDateCre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1db5ec-2528-47d2-8fbb-a2c02bc92eb2" elementFormDefault="qualified">
    <xsd:import namespace="http://schemas.microsoft.com/office/2006/documentManagement/types"/>
    <xsd:import namespace="http://schemas.microsoft.com/office/infopath/2007/PartnerControls"/>
    <xsd:element name="Regulatory_x0020_Owner" ma:index="24" nillable="true" ma:displayName="Regulatory Owner" ma:list="UserInfo" ma:SharePointGroup="0" ma:internalName="Regulatory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Document 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a1e2cbc04ca47e08abd8c9ba3e93ecc xmlns="2b8bb3d4-4679-4201-bf4e-ecf5a190cbdc">
      <Terms xmlns="http://schemas.microsoft.com/office/infopath/2007/PartnerControls"/>
    </pa1e2cbc04ca47e08abd8c9ba3e93ecc>
    <Document_x0020_Type xmlns="2b8bb3d4-4679-4201-bf4e-ecf5a190cbdc" xsi:nil="true"/>
    <Quarter xmlns="2b8bb3d4-4679-4201-bf4e-ecf5a190cbdc"/>
    <Regulatory_x0020_Owner xmlns="711db5ec-2528-47d2-8fbb-a2c02bc92eb2">
      <UserInfo>
        <DisplayName/>
        <AccountId xsi:nil="true"/>
        <AccountType/>
      </UserInfo>
    </Regulatory_x0020_Owner>
    <TaxCatchAll xmlns="2b8bb3d4-4679-4201-bf4e-ecf5a190cbdc"/>
    <Month xmlns="2b8bb3d4-4679-4201-bf4e-ecf5a190cbdc" xsi:nil="true"/>
    <Sensitivity xmlns="2b8bb3d4-4679-4201-bf4e-ecf5a190cbdc">Internal Use Only</Sensitivity>
    <Year xmlns="2b8bb3d4-4679-4201-bf4e-ecf5a190cbdc">2015</Year>
    <Description1 xmlns="2b8bb3d4-4679-4201-bf4e-ecf5a190cbdc" xsi:nil="true"/>
    <TaxKeywordTaxHTField xmlns="2b8bb3d4-4679-4201-bf4e-ecf5a190cbdc">
      <Terms xmlns="http://schemas.microsoft.com/office/infopath/2007/PartnerControls"/>
    </TaxKeywordTaxHTField>
    <_DCDateCreated xmlns="http://schemas.microsoft.com/sharepoint/v3/fields">2020-02-13T21:56:32+00:00</_DCDateCreated>
    <_dlc_DocId xmlns="2b8bb3d4-4679-4201-bf4e-ecf5a190cbdc">HOLFIN-1194005432-737</_dlc_DocId>
    <_dlc_DocIdUrl xmlns="2b8bb3d4-4679-4201-bf4e-ecf5a190cbdc">
      <Url>http://spapp01/sites/FIN/REG/_layouts/DocIdRedir.aspx?ID=HOLFIN-1194005432-737</Url>
      <Description>HOLFIN-1194005432-737</Description>
    </_dlc_DocIdUrl>
  </documentManagement>
</p:properties>
</file>

<file path=customXml/itemProps1.xml><?xml version="1.0" encoding="utf-8"?>
<ds:datastoreItem xmlns:ds="http://schemas.openxmlformats.org/officeDocument/2006/customXml" ds:itemID="{BD461D83-9BF1-4EAF-9DD1-18FE8CD3B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bb3d4-4679-4201-bf4e-ecf5a190cbdc"/>
    <ds:schemaRef ds:uri="http://schemas.microsoft.com/sharepoint/v3/fields"/>
    <ds:schemaRef ds:uri="711db5ec-2528-47d2-8fbb-a2c02bc9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CCB9FF-CB33-4BDC-86BB-E3030317F83D}">
  <ds:schemaRefs>
    <ds:schemaRef ds:uri="http://schemas.microsoft.com/sharepoint/events"/>
  </ds:schemaRefs>
</ds:datastoreItem>
</file>

<file path=customXml/itemProps3.xml><?xml version="1.0" encoding="utf-8"?>
<ds:datastoreItem xmlns:ds="http://schemas.openxmlformats.org/officeDocument/2006/customXml" ds:itemID="{C4382889-6C8A-4FA2-9E46-C42890A90878}">
  <ds:schemaRefs>
    <ds:schemaRef ds:uri="Microsoft.SharePoint.Taxonomy.ContentTypeSync"/>
  </ds:schemaRefs>
</ds:datastoreItem>
</file>

<file path=customXml/itemProps4.xml><?xml version="1.0" encoding="utf-8"?>
<ds:datastoreItem xmlns:ds="http://schemas.openxmlformats.org/officeDocument/2006/customXml" ds:itemID="{CE04BA69-4D89-41CF-A425-3F8D60742BE8}">
  <ds:schemaRefs>
    <ds:schemaRef ds:uri="http://schemas.microsoft.com/sharepoint/v3/contenttype/forms"/>
  </ds:schemaRefs>
</ds:datastoreItem>
</file>

<file path=customXml/itemProps5.xml><?xml version="1.0" encoding="utf-8"?>
<ds:datastoreItem xmlns:ds="http://schemas.openxmlformats.org/officeDocument/2006/customXml" ds:itemID="{13392136-639A-43FE-B4CB-56A2C52F14E8}">
  <ds:schemaRefs>
    <ds:schemaRef ds:uri="711db5ec-2528-47d2-8fbb-a2c02bc92eb2"/>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http://schemas.microsoft.com/sharepoint/v3/fields"/>
    <ds:schemaRef ds:uri="2b8bb3d4-4679-4201-bf4e-ecf5a190cbd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KATHRYNW</cp:lastModifiedBy>
  <cp:lastPrinted>2017-05-24T00:43:43Z</cp:lastPrinted>
  <dcterms:created xsi:type="dcterms:W3CDTF">2012-03-05T18:56:04Z</dcterms:created>
  <dcterms:modified xsi:type="dcterms:W3CDTF">2020-05-06T01:01:27Z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0x01010013A6E59C6608B0478A0D0865F4DB4169</vt:lpwstr>
  </property>
  <property fmtid="{D5CDD505-2E9C-101B-9397-08002B2CF9AE}" pid="3" name="TaxKeyword">
    <vt:lpwstr/>
  </property>
  <property fmtid="{D5CDD505-2E9C-101B-9397-08002B2CF9AE}" pid="4" name="Classification">
    <vt:lpwstr/>
  </property>
  <property fmtid="{D5CDD505-2E9C-101B-9397-08002B2CF9AE}" pid="5" name="_dlc_DocIdItemGuid">
    <vt:lpwstr>29a5e6ee-76f2-449a-aac7-6f2f1f29efc9</vt:lpwstr>
  </property>
</Properties>
</file>