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190" yWindow="-20" windowWidth="7200" windowHeight="1102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Report'!$C$26:$BT$80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AY93" i="68" l="1"/>
  <c r="AY92" i="68"/>
  <c r="T92" i="68"/>
  <c r="AX91" i="68"/>
  <c r="AY91" i="68" s="1"/>
  <c r="S91" i="68"/>
  <c r="T91" i="68" s="1"/>
  <c r="AX90" i="68"/>
  <c r="AY90" i="68" s="1"/>
  <c r="AX88" i="68"/>
  <c r="AY88" i="68" s="1"/>
  <c r="AX87" i="68"/>
  <c r="AY87" i="68" s="1"/>
  <c r="AX84" i="68"/>
  <c r="AY84" i="68" s="1"/>
  <c r="AW84" i="68"/>
  <c r="R84" i="68"/>
  <c r="S84" i="68" s="1"/>
  <c r="T84" i="68" s="1"/>
  <c r="AX83" i="68"/>
  <c r="AY83" i="68" s="1"/>
  <c r="AW83" i="68"/>
  <c r="R83" i="68"/>
  <c r="S83" i="68" s="1"/>
  <c r="T83" i="68" s="1"/>
  <c r="AV81" i="68"/>
  <c r="AW81" i="68" s="1"/>
  <c r="AX81" i="68" s="1"/>
  <c r="AY81" i="68" s="1"/>
  <c r="Q81" i="68"/>
  <c r="R81" i="68" s="1"/>
  <c r="S81" i="68" s="1"/>
  <c r="T81" i="68" s="1"/>
  <c r="J36" i="45" l="1"/>
  <c r="K36" i="45"/>
  <c r="J43" i="45"/>
  <c r="K43" i="45"/>
  <c r="J50" i="45"/>
  <c r="K50" i="45"/>
  <c r="J57" i="45"/>
  <c r="K57" i="45"/>
  <c r="J64" i="45"/>
  <c r="K64" i="45"/>
  <c r="M588" i="79" l="1"/>
  <c r="L588" i="79"/>
  <c r="K588" i="79"/>
  <c r="J588" i="79"/>
  <c r="I588" i="79"/>
  <c r="H588" i="79"/>
  <c r="G588" i="79"/>
  <c r="F588" i="79"/>
  <c r="M587" i="79"/>
  <c r="L587" i="79"/>
  <c r="K587" i="79"/>
  <c r="J587" i="79"/>
  <c r="I587" i="79"/>
  <c r="H587" i="79"/>
  <c r="G587" i="79"/>
  <c r="F587" i="79"/>
  <c r="E588" i="79"/>
  <c r="E587" i="79"/>
  <c r="X588" i="79"/>
  <c r="W588" i="79"/>
  <c r="V588" i="79"/>
  <c r="U588" i="79"/>
  <c r="T588" i="79"/>
  <c r="S588" i="79"/>
  <c r="R588" i="79"/>
  <c r="Q588" i="79"/>
  <c r="P588" i="79"/>
  <c r="X587" i="79"/>
  <c r="W587" i="79"/>
  <c r="V587" i="79"/>
  <c r="U587" i="79"/>
  <c r="T587" i="79"/>
  <c r="S587" i="79"/>
  <c r="R587" i="79"/>
  <c r="Q587" i="79"/>
  <c r="P587" i="79"/>
  <c r="O588" i="79"/>
  <c r="O587" i="79"/>
  <c r="X538" i="79"/>
  <c r="W538" i="79"/>
  <c r="V538" i="79"/>
  <c r="U538" i="79"/>
  <c r="T538" i="79"/>
  <c r="S538" i="79"/>
  <c r="R538" i="79"/>
  <c r="Q538" i="79"/>
  <c r="P538" i="79"/>
  <c r="O538" i="79"/>
  <c r="X537" i="79"/>
  <c r="W537" i="79"/>
  <c r="V537" i="79"/>
  <c r="U537" i="79"/>
  <c r="T537" i="79"/>
  <c r="S537" i="79"/>
  <c r="R537" i="79"/>
  <c r="Q537" i="79"/>
  <c r="P537" i="79"/>
  <c r="O537" i="79"/>
  <c r="X535" i="79"/>
  <c r="W535" i="79"/>
  <c r="V535" i="79"/>
  <c r="U535" i="79"/>
  <c r="T535" i="79"/>
  <c r="S535" i="79"/>
  <c r="R535" i="79"/>
  <c r="Q535" i="79"/>
  <c r="P535" i="79"/>
  <c r="O535" i="79"/>
  <c r="X534" i="79"/>
  <c r="W534" i="79"/>
  <c r="V534" i="79"/>
  <c r="U534" i="79"/>
  <c r="T534" i="79"/>
  <c r="S534" i="79"/>
  <c r="R534" i="79"/>
  <c r="Q534" i="79"/>
  <c r="P534" i="79"/>
  <c r="O534" i="79"/>
  <c r="X516" i="79"/>
  <c r="W516" i="79"/>
  <c r="V516" i="79"/>
  <c r="U516" i="79"/>
  <c r="T516" i="79"/>
  <c r="S516" i="79"/>
  <c r="R516" i="79"/>
  <c r="Q516" i="79"/>
  <c r="P516" i="79"/>
  <c r="O516" i="79"/>
  <c r="X515" i="79"/>
  <c r="W515" i="79"/>
  <c r="V515" i="79"/>
  <c r="U515" i="79"/>
  <c r="T515" i="79"/>
  <c r="S515" i="79"/>
  <c r="R515" i="79"/>
  <c r="Q515" i="79"/>
  <c r="P515" i="79"/>
  <c r="O515" i="79"/>
  <c r="X513" i="79"/>
  <c r="W513" i="79"/>
  <c r="V513" i="79"/>
  <c r="U513" i="79"/>
  <c r="T513" i="79"/>
  <c r="S513" i="79"/>
  <c r="R513" i="79"/>
  <c r="Q513" i="79"/>
  <c r="P513" i="79"/>
  <c r="O513" i="79"/>
  <c r="X512" i="79"/>
  <c r="W512" i="79"/>
  <c r="V512" i="79"/>
  <c r="U512" i="79"/>
  <c r="T512" i="79"/>
  <c r="S512" i="79"/>
  <c r="R512" i="79"/>
  <c r="Q512" i="79"/>
  <c r="P512" i="79"/>
  <c r="O512" i="79"/>
  <c r="X510" i="79"/>
  <c r="W510" i="79"/>
  <c r="V510" i="79"/>
  <c r="U510" i="79"/>
  <c r="T510" i="79"/>
  <c r="S510" i="79"/>
  <c r="R510" i="79"/>
  <c r="Q510" i="79"/>
  <c r="P510" i="79"/>
  <c r="O510" i="79"/>
  <c r="X509" i="79"/>
  <c r="W509" i="79"/>
  <c r="V509" i="79"/>
  <c r="U509" i="79"/>
  <c r="T509" i="79"/>
  <c r="S509" i="79"/>
  <c r="R509" i="79"/>
  <c r="Q509" i="79"/>
  <c r="P509" i="79"/>
  <c r="O509" i="79"/>
  <c r="X506" i="79"/>
  <c r="W506" i="79"/>
  <c r="V506" i="79"/>
  <c r="U506" i="79"/>
  <c r="T506" i="79"/>
  <c r="S506" i="79"/>
  <c r="R506" i="79"/>
  <c r="Q506" i="79"/>
  <c r="P506" i="79"/>
  <c r="O506" i="79"/>
  <c r="X505" i="79"/>
  <c r="W505" i="79"/>
  <c r="V505" i="79"/>
  <c r="U505" i="79"/>
  <c r="T505" i="79"/>
  <c r="S505" i="79"/>
  <c r="R505" i="79"/>
  <c r="Q505" i="79"/>
  <c r="P505" i="79"/>
  <c r="O505" i="79"/>
  <c r="X503" i="79"/>
  <c r="W503" i="79"/>
  <c r="V503" i="79"/>
  <c r="U503" i="79"/>
  <c r="T503" i="79"/>
  <c r="S503" i="79"/>
  <c r="R503" i="79"/>
  <c r="Q503" i="79"/>
  <c r="P503" i="79"/>
  <c r="O503" i="79"/>
  <c r="X502" i="79"/>
  <c r="W502" i="79"/>
  <c r="V502" i="79"/>
  <c r="U502" i="79"/>
  <c r="T502" i="79"/>
  <c r="S502" i="79"/>
  <c r="R502" i="79"/>
  <c r="Q502" i="79"/>
  <c r="P502" i="79"/>
  <c r="O502" i="79"/>
  <c r="X500" i="79"/>
  <c r="W500" i="79"/>
  <c r="V500" i="79"/>
  <c r="U500" i="79"/>
  <c r="T500" i="79"/>
  <c r="S500" i="79"/>
  <c r="R500" i="79"/>
  <c r="Q500" i="79"/>
  <c r="P500" i="79"/>
  <c r="O500" i="79"/>
  <c r="X499" i="79"/>
  <c r="W499" i="79"/>
  <c r="V499" i="79"/>
  <c r="U499" i="79"/>
  <c r="T499" i="79"/>
  <c r="S499" i="79"/>
  <c r="R499" i="79"/>
  <c r="Q499" i="79"/>
  <c r="P499" i="79"/>
  <c r="O499" i="79"/>
  <c r="X497" i="79"/>
  <c r="W497" i="79"/>
  <c r="V497" i="79"/>
  <c r="U497" i="79"/>
  <c r="T497" i="79"/>
  <c r="S497" i="79"/>
  <c r="R497" i="79"/>
  <c r="Q497" i="79"/>
  <c r="P497" i="79"/>
  <c r="O497" i="79"/>
  <c r="X496" i="79"/>
  <c r="W496" i="79"/>
  <c r="V496" i="79"/>
  <c r="U496" i="79"/>
  <c r="T496" i="79"/>
  <c r="S496" i="79"/>
  <c r="R496" i="79"/>
  <c r="Q496" i="79"/>
  <c r="P496" i="79"/>
  <c r="O496" i="79"/>
  <c r="X494" i="79"/>
  <c r="W494" i="79"/>
  <c r="V494" i="79"/>
  <c r="U494" i="79"/>
  <c r="T494" i="79"/>
  <c r="S494" i="79"/>
  <c r="R494" i="79"/>
  <c r="Q494" i="79"/>
  <c r="P494" i="79"/>
  <c r="O494" i="79"/>
  <c r="X493" i="79"/>
  <c r="W493" i="79"/>
  <c r="V493" i="79"/>
  <c r="U493" i="79"/>
  <c r="T493" i="79"/>
  <c r="S493" i="79"/>
  <c r="R493" i="79"/>
  <c r="Q493" i="79"/>
  <c r="P493" i="79"/>
  <c r="O493" i="79"/>
  <c r="X491" i="79"/>
  <c r="W491" i="79"/>
  <c r="V491" i="79"/>
  <c r="U491" i="79"/>
  <c r="T491" i="79"/>
  <c r="S491" i="79"/>
  <c r="R491" i="79"/>
  <c r="Q491" i="79"/>
  <c r="P491" i="79"/>
  <c r="O491" i="79"/>
  <c r="X490" i="79"/>
  <c r="W490" i="79"/>
  <c r="V490" i="79"/>
  <c r="U490" i="79"/>
  <c r="T490" i="79"/>
  <c r="S490" i="79"/>
  <c r="R490" i="79"/>
  <c r="Q490" i="79"/>
  <c r="P490" i="79"/>
  <c r="O490" i="79"/>
  <c r="X488" i="79"/>
  <c r="W488" i="79"/>
  <c r="V488" i="79"/>
  <c r="U488" i="79"/>
  <c r="T488" i="79"/>
  <c r="S488" i="79"/>
  <c r="R488" i="79"/>
  <c r="Q488" i="79"/>
  <c r="P488" i="79"/>
  <c r="O488" i="79"/>
  <c r="X487" i="79"/>
  <c r="W487" i="79"/>
  <c r="V487" i="79"/>
  <c r="U487" i="79"/>
  <c r="T487" i="79"/>
  <c r="S487" i="79"/>
  <c r="R487" i="79"/>
  <c r="Q487" i="79"/>
  <c r="P487" i="79"/>
  <c r="O487" i="79"/>
  <c r="X485" i="79"/>
  <c r="W485" i="79"/>
  <c r="V485" i="79"/>
  <c r="U485" i="79"/>
  <c r="T485" i="79"/>
  <c r="S485" i="79"/>
  <c r="R485" i="79"/>
  <c r="Q485" i="79"/>
  <c r="P485" i="79"/>
  <c r="O485" i="79"/>
  <c r="X484" i="79"/>
  <c r="W484" i="79"/>
  <c r="V484" i="79"/>
  <c r="U484" i="79"/>
  <c r="T484" i="79"/>
  <c r="S484" i="79"/>
  <c r="R484" i="79"/>
  <c r="Q484" i="79"/>
  <c r="P484" i="79"/>
  <c r="O484" i="79"/>
  <c r="X481" i="79"/>
  <c r="W481" i="79"/>
  <c r="V481" i="79"/>
  <c r="U481" i="79"/>
  <c r="T481" i="79"/>
  <c r="S481" i="79"/>
  <c r="R481" i="79"/>
  <c r="Q481" i="79"/>
  <c r="P481" i="79"/>
  <c r="O481" i="79"/>
  <c r="X480" i="79"/>
  <c r="W480" i="79"/>
  <c r="V480" i="79"/>
  <c r="U480" i="79"/>
  <c r="T480" i="79"/>
  <c r="S480" i="79"/>
  <c r="R480" i="79"/>
  <c r="Q480" i="79"/>
  <c r="P480" i="79"/>
  <c r="O480" i="79"/>
  <c r="X478" i="79"/>
  <c r="W478" i="79"/>
  <c r="V478" i="79"/>
  <c r="U478" i="79"/>
  <c r="T478" i="79"/>
  <c r="S478" i="79"/>
  <c r="R478" i="79"/>
  <c r="Q478" i="79"/>
  <c r="P478" i="79"/>
  <c r="O478"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X472" i="79"/>
  <c r="W472" i="79"/>
  <c r="V472" i="79"/>
  <c r="U472" i="79"/>
  <c r="T472" i="79"/>
  <c r="S472" i="79"/>
  <c r="R472" i="79"/>
  <c r="Q472" i="79"/>
  <c r="P472" i="79"/>
  <c r="O472" i="79"/>
  <c r="X471" i="79"/>
  <c r="W471" i="79"/>
  <c r="V471" i="79"/>
  <c r="U471" i="79"/>
  <c r="T471" i="79"/>
  <c r="S471" i="79"/>
  <c r="R471" i="79"/>
  <c r="Q471" i="79"/>
  <c r="P471" i="79"/>
  <c r="O471" i="79"/>
  <c r="X467" i="79"/>
  <c r="W467" i="79"/>
  <c r="V467" i="79"/>
  <c r="U467" i="79"/>
  <c r="T467" i="79"/>
  <c r="S467" i="79"/>
  <c r="R467" i="79"/>
  <c r="Q467" i="79"/>
  <c r="P467" i="79"/>
  <c r="O467" i="79"/>
  <c r="X466" i="79"/>
  <c r="W466" i="79"/>
  <c r="V466" i="79"/>
  <c r="U466" i="79"/>
  <c r="T466" i="79"/>
  <c r="S466" i="79"/>
  <c r="R466" i="79"/>
  <c r="Q466" i="79"/>
  <c r="P466" i="79"/>
  <c r="O466" i="79"/>
  <c r="X464" i="79"/>
  <c r="W464" i="79"/>
  <c r="V464" i="79"/>
  <c r="U464" i="79"/>
  <c r="T464" i="79"/>
  <c r="S464" i="79"/>
  <c r="R464" i="79"/>
  <c r="Q464" i="79"/>
  <c r="P464" i="79"/>
  <c r="O464" i="79"/>
  <c r="X463" i="79"/>
  <c r="W463" i="79"/>
  <c r="V463" i="79"/>
  <c r="U463" i="79"/>
  <c r="T463" i="79"/>
  <c r="S463" i="79"/>
  <c r="R463" i="79"/>
  <c r="Q463" i="79"/>
  <c r="P463" i="79"/>
  <c r="O463" i="79"/>
  <c r="X461" i="79"/>
  <c r="W461" i="79"/>
  <c r="V461" i="79"/>
  <c r="U461" i="79"/>
  <c r="T461" i="79"/>
  <c r="S461" i="79"/>
  <c r="R461" i="79"/>
  <c r="Q461" i="79"/>
  <c r="P461" i="79"/>
  <c r="O461" i="79"/>
  <c r="X460" i="79"/>
  <c r="W460" i="79"/>
  <c r="V460" i="79"/>
  <c r="U460" i="79"/>
  <c r="T460" i="79"/>
  <c r="S460" i="79"/>
  <c r="R460" i="79"/>
  <c r="Q460" i="79"/>
  <c r="P460" i="79"/>
  <c r="O460" i="79"/>
  <c r="X458" i="79"/>
  <c r="W458" i="79"/>
  <c r="V458" i="79"/>
  <c r="U458" i="79"/>
  <c r="T458" i="79"/>
  <c r="S458" i="79"/>
  <c r="R458" i="79"/>
  <c r="Q458" i="79"/>
  <c r="P458" i="79"/>
  <c r="O458" i="79"/>
  <c r="X457" i="79"/>
  <c r="W457" i="79"/>
  <c r="V457" i="79"/>
  <c r="U457" i="79"/>
  <c r="T457" i="79"/>
  <c r="S457" i="79"/>
  <c r="R457" i="79"/>
  <c r="Q457" i="79"/>
  <c r="P457" i="79"/>
  <c r="O457" i="79"/>
  <c r="X454" i="79"/>
  <c r="W454" i="79"/>
  <c r="V454" i="79"/>
  <c r="U454" i="79"/>
  <c r="T454" i="79"/>
  <c r="S454" i="79"/>
  <c r="R454" i="79"/>
  <c r="Q454" i="79"/>
  <c r="P454" i="79"/>
  <c r="O454" i="79"/>
  <c r="X453" i="79"/>
  <c r="W453" i="79"/>
  <c r="V453" i="79"/>
  <c r="U453" i="79"/>
  <c r="T453" i="79"/>
  <c r="S453" i="79"/>
  <c r="R453" i="79"/>
  <c r="Q453" i="79"/>
  <c r="P453" i="79"/>
  <c r="O453" i="79"/>
  <c r="X451" i="79"/>
  <c r="W451" i="79"/>
  <c r="V451" i="79"/>
  <c r="U451" i="79"/>
  <c r="T451" i="79"/>
  <c r="S451" i="79"/>
  <c r="R451" i="79"/>
  <c r="Q451" i="79"/>
  <c r="P451" i="79"/>
  <c r="O451" i="79"/>
  <c r="X450" i="79"/>
  <c r="W450" i="79"/>
  <c r="V450" i="79"/>
  <c r="U450" i="79"/>
  <c r="T450" i="79"/>
  <c r="S450" i="79"/>
  <c r="R450" i="79"/>
  <c r="Q450" i="79"/>
  <c r="P450" i="79"/>
  <c r="O450" i="79"/>
  <c r="X447" i="79"/>
  <c r="W447" i="79"/>
  <c r="V447" i="79"/>
  <c r="U447" i="79"/>
  <c r="T447" i="79"/>
  <c r="S447" i="79"/>
  <c r="R447" i="79"/>
  <c r="Q447" i="79"/>
  <c r="P447" i="79"/>
  <c r="O447" i="79"/>
  <c r="X446" i="79"/>
  <c r="W446" i="79"/>
  <c r="V446" i="79"/>
  <c r="U446" i="79"/>
  <c r="T446" i="79"/>
  <c r="S446" i="79"/>
  <c r="R446" i="79"/>
  <c r="Q446" i="79"/>
  <c r="P446" i="79"/>
  <c r="O446" i="79"/>
  <c r="X443" i="79"/>
  <c r="W443" i="79"/>
  <c r="V443" i="79"/>
  <c r="U443" i="79"/>
  <c r="T443" i="79"/>
  <c r="S443" i="79"/>
  <c r="R443" i="79"/>
  <c r="Q443" i="79"/>
  <c r="P443" i="79"/>
  <c r="O443" i="79"/>
  <c r="X442" i="79"/>
  <c r="W442" i="79"/>
  <c r="V442" i="79"/>
  <c r="U442" i="79"/>
  <c r="T442" i="79"/>
  <c r="S442" i="79"/>
  <c r="R442" i="79"/>
  <c r="Q442" i="79"/>
  <c r="P442" i="79"/>
  <c r="O442" i="79"/>
  <c r="X440" i="79"/>
  <c r="W440" i="79"/>
  <c r="V440" i="79"/>
  <c r="U440" i="79"/>
  <c r="T440" i="79"/>
  <c r="S440" i="79"/>
  <c r="R440" i="79"/>
  <c r="Q440" i="79"/>
  <c r="P440" i="79"/>
  <c r="O440" i="79"/>
  <c r="X439" i="79"/>
  <c r="W439" i="79"/>
  <c r="V439" i="79"/>
  <c r="U439" i="79"/>
  <c r="T439" i="79"/>
  <c r="S439" i="79"/>
  <c r="R439" i="79"/>
  <c r="Q439" i="79"/>
  <c r="P439" i="79"/>
  <c r="O439" i="79"/>
  <c r="X437" i="79"/>
  <c r="W437" i="79"/>
  <c r="V437" i="79"/>
  <c r="U437" i="79"/>
  <c r="T437" i="79"/>
  <c r="S437" i="79"/>
  <c r="R437" i="79"/>
  <c r="Q437" i="79"/>
  <c r="P437" i="79"/>
  <c r="O437" i="79"/>
  <c r="X436" i="79"/>
  <c r="W436" i="79"/>
  <c r="V436" i="79"/>
  <c r="U436" i="79"/>
  <c r="T436" i="79"/>
  <c r="S436" i="79"/>
  <c r="R436" i="79"/>
  <c r="Q436" i="79"/>
  <c r="P436" i="79"/>
  <c r="O436" i="79"/>
  <c r="X433" i="79"/>
  <c r="W433" i="79"/>
  <c r="V433" i="79"/>
  <c r="U433" i="79"/>
  <c r="T433" i="79"/>
  <c r="S433" i="79"/>
  <c r="R433" i="79"/>
  <c r="Q433" i="79"/>
  <c r="P433" i="79"/>
  <c r="O433" i="79"/>
  <c r="X432" i="79"/>
  <c r="W432" i="79"/>
  <c r="V432" i="79"/>
  <c r="U432" i="79"/>
  <c r="T432" i="79"/>
  <c r="S432" i="79"/>
  <c r="R432" i="79"/>
  <c r="Q432" i="79"/>
  <c r="P432" i="79"/>
  <c r="O432" i="79"/>
  <c r="X430" i="79"/>
  <c r="W430" i="79"/>
  <c r="V430" i="79"/>
  <c r="U430" i="79"/>
  <c r="T430" i="79"/>
  <c r="S430" i="79"/>
  <c r="R430" i="79"/>
  <c r="Q430" i="79"/>
  <c r="P430" i="79"/>
  <c r="O430" i="79"/>
  <c r="X429" i="79"/>
  <c r="W429" i="79"/>
  <c r="V429" i="79"/>
  <c r="U429" i="79"/>
  <c r="T429" i="79"/>
  <c r="S429" i="79"/>
  <c r="R429" i="79"/>
  <c r="Q429" i="79"/>
  <c r="P429" i="79"/>
  <c r="O429" i="79"/>
  <c r="X427" i="79"/>
  <c r="W427" i="79"/>
  <c r="V427" i="79"/>
  <c r="U427" i="79"/>
  <c r="T427" i="79"/>
  <c r="S427" i="79"/>
  <c r="R427" i="79"/>
  <c r="Q427" i="79"/>
  <c r="P427" i="79"/>
  <c r="O427" i="79"/>
  <c r="X426" i="79"/>
  <c r="W426" i="79"/>
  <c r="V426" i="79"/>
  <c r="U426" i="79"/>
  <c r="T426" i="79"/>
  <c r="S426" i="79"/>
  <c r="R426" i="79"/>
  <c r="Q426" i="79"/>
  <c r="P426" i="79"/>
  <c r="O426" i="79"/>
  <c r="X424" i="79"/>
  <c r="W424" i="79"/>
  <c r="V424" i="79"/>
  <c r="U424" i="79"/>
  <c r="T424" i="79"/>
  <c r="S424" i="79"/>
  <c r="R424" i="79"/>
  <c r="Q424" i="79"/>
  <c r="P424" i="79"/>
  <c r="O424" i="79"/>
  <c r="X423" i="79"/>
  <c r="W423" i="79"/>
  <c r="V423" i="79"/>
  <c r="U423" i="79"/>
  <c r="T423" i="79"/>
  <c r="S423" i="79"/>
  <c r="R423" i="79"/>
  <c r="Q423" i="79"/>
  <c r="P423" i="79"/>
  <c r="O423" i="79"/>
  <c r="X421" i="79"/>
  <c r="W421" i="79"/>
  <c r="V421" i="79"/>
  <c r="U421" i="79"/>
  <c r="T421" i="79"/>
  <c r="S421" i="79"/>
  <c r="R421" i="79"/>
  <c r="Q421" i="79"/>
  <c r="P421" i="79"/>
  <c r="O421" i="79"/>
  <c r="X420" i="79"/>
  <c r="W420" i="79"/>
  <c r="V420" i="79"/>
  <c r="U420" i="79"/>
  <c r="T420" i="79"/>
  <c r="S420" i="79"/>
  <c r="R420" i="79"/>
  <c r="Q420" i="79"/>
  <c r="P420" i="79"/>
  <c r="O420" i="79"/>
  <c r="X417" i="79"/>
  <c r="W417" i="79"/>
  <c r="V417" i="79"/>
  <c r="U417" i="79"/>
  <c r="T417" i="79"/>
  <c r="S417" i="79"/>
  <c r="R417" i="79"/>
  <c r="Q417" i="79"/>
  <c r="P417" i="79"/>
  <c r="O417" i="79"/>
  <c r="X416" i="79"/>
  <c r="W416" i="79"/>
  <c r="V416" i="79"/>
  <c r="U416" i="79"/>
  <c r="T416" i="79"/>
  <c r="S416" i="79"/>
  <c r="R416" i="79"/>
  <c r="Q416" i="79"/>
  <c r="P416" i="79"/>
  <c r="O416" i="79"/>
  <c r="X414" i="79"/>
  <c r="W414" i="79"/>
  <c r="V414" i="79"/>
  <c r="U414" i="79"/>
  <c r="T414" i="79"/>
  <c r="S414" i="79"/>
  <c r="R414" i="79"/>
  <c r="Q414" i="79"/>
  <c r="P414" i="79"/>
  <c r="O414" i="79"/>
  <c r="X413" i="79"/>
  <c r="W413" i="79"/>
  <c r="V413" i="79"/>
  <c r="U413" i="79"/>
  <c r="T413" i="79"/>
  <c r="S413" i="79"/>
  <c r="R413" i="79"/>
  <c r="Q413" i="79"/>
  <c r="P413" i="79"/>
  <c r="O413" i="79"/>
  <c r="X411" i="79"/>
  <c r="W411" i="79"/>
  <c r="V411" i="79"/>
  <c r="U411" i="79"/>
  <c r="T411" i="79"/>
  <c r="S411" i="79"/>
  <c r="R411" i="79"/>
  <c r="Q411" i="79"/>
  <c r="P411" i="79"/>
  <c r="O411" i="79"/>
  <c r="X410" i="79"/>
  <c r="W410" i="79"/>
  <c r="V410" i="79"/>
  <c r="U410" i="79"/>
  <c r="T410" i="79"/>
  <c r="S410" i="79"/>
  <c r="R410" i="79"/>
  <c r="Q410" i="79"/>
  <c r="P410" i="79"/>
  <c r="O410" i="79"/>
  <c r="X408" i="79"/>
  <c r="W408" i="79"/>
  <c r="V408" i="79"/>
  <c r="U408" i="79"/>
  <c r="T408" i="79"/>
  <c r="S408" i="79"/>
  <c r="R408" i="79"/>
  <c r="Q408" i="79"/>
  <c r="P408" i="79"/>
  <c r="O408" i="79"/>
  <c r="X407" i="79"/>
  <c r="W407" i="79"/>
  <c r="V407" i="79"/>
  <c r="U407" i="79"/>
  <c r="T407" i="79"/>
  <c r="S407" i="79"/>
  <c r="R407" i="79"/>
  <c r="Q407" i="79"/>
  <c r="P407" i="79"/>
  <c r="O407" i="79"/>
  <c r="X355" i="79"/>
  <c r="W355" i="79"/>
  <c r="V355" i="79"/>
  <c r="U355" i="79"/>
  <c r="T355" i="79"/>
  <c r="S355" i="79"/>
  <c r="R355" i="79"/>
  <c r="Q355" i="79"/>
  <c r="P355" i="79"/>
  <c r="O355" i="79"/>
  <c r="X354" i="79"/>
  <c r="W354" i="79"/>
  <c r="V354" i="79"/>
  <c r="U354" i="79"/>
  <c r="T354" i="79"/>
  <c r="S354" i="79"/>
  <c r="R354" i="79"/>
  <c r="Q354" i="79"/>
  <c r="P354" i="79"/>
  <c r="O354" i="79"/>
  <c r="X352" i="79"/>
  <c r="W352" i="79"/>
  <c r="V352" i="79"/>
  <c r="U352" i="79"/>
  <c r="T352" i="79"/>
  <c r="S352" i="79"/>
  <c r="R352" i="79"/>
  <c r="Q352" i="79"/>
  <c r="P352" i="79"/>
  <c r="O352" i="79"/>
  <c r="X351" i="79"/>
  <c r="W351" i="79"/>
  <c r="V351" i="79"/>
  <c r="U351" i="79"/>
  <c r="T351" i="79"/>
  <c r="S351" i="79"/>
  <c r="R351" i="79"/>
  <c r="Q351" i="79"/>
  <c r="P351" i="79"/>
  <c r="O351" i="79"/>
  <c r="M355" i="79"/>
  <c r="L355" i="79"/>
  <c r="K355" i="79"/>
  <c r="J355" i="79"/>
  <c r="I355" i="79"/>
  <c r="H355" i="79"/>
  <c r="G355" i="79"/>
  <c r="F355" i="79"/>
  <c r="E355" i="79"/>
  <c r="D355" i="79"/>
  <c r="M354" i="79"/>
  <c r="L354" i="79"/>
  <c r="K354" i="79"/>
  <c r="J354" i="79"/>
  <c r="I354" i="79"/>
  <c r="H354" i="79"/>
  <c r="G354" i="79"/>
  <c r="F354" i="79"/>
  <c r="E354" i="79"/>
  <c r="D354" i="79"/>
  <c r="M352" i="79"/>
  <c r="L352" i="79"/>
  <c r="K352" i="79"/>
  <c r="J352" i="79"/>
  <c r="I352" i="79"/>
  <c r="H352" i="79"/>
  <c r="G352" i="79"/>
  <c r="F352" i="79"/>
  <c r="E352" i="79"/>
  <c r="D352" i="79"/>
  <c r="M351" i="79"/>
  <c r="L351" i="79"/>
  <c r="K351" i="79"/>
  <c r="J351" i="79"/>
  <c r="I351" i="79"/>
  <c r="H351" i="79"/>
  <c r="G351" i="79"/>
  <c r="F351" i="79"/>
  <c r="E351" i="79"/>
  <c r="D351" i="79"/>
  <c r="D332" i="79"/>
  <c r="E332" i="79"/>
  <c r="F332" i="79"/>
  <c r="G332" i="79"/>
  <c r="H332" i="79"/>
  <c r="I332" i="79"/>
  <c r="J332" i="79"/>
  <c r="K332" i="79"/>
  <c r="L332" i="79"/>
  <c r="M332" i="79"/>
  <c r="D333" i="79"/>
  <c r="E333" i="79"/>
  <c r="F333" i="79"/>
  <c r="G333" i="79"/>
  <c r="H333" i="79"/>
  <c r="I333" i="79"/>
  <c r="J333" i="79"/>
  <c r="K333" i="79"/>
  <c r="L333" i="79"/>
  <c r="M333" i="79"/>
  <c r="M538" i="79"/>
  <c r="L538" i="79"/>
  <c r="K538" i="79"/>
  <c r="J538" i="79"/>
  <c r="I538" i="79"/>
  <c r="H538" i="79"/>
  <c r="G538" i="79"/>
  <c r="F538" i="79"/>
  <c r="E538" i="79"/>
  <c r="D538" i="79"/>
  <c r="M537" i="79"/>
  <c r="L537" i="79"/>
  <c r="K537" i="79"/>
  <c r="J537" i="79"/>
  <c r="I537" i="79"/>
  <c r="H537" i="79"/>
  <c r="G537" i="79"/>
  <c r="F537" i="79"/>
  <c r="E537" i="79"/>
  <c r="D537" i="79"/>
  <c r="M535" i="79"/>
  <c r="L535" i="79"/>
  <c r="K535" i="79"/>
  <c r="J535" i="79"/>
  <c r="I535" i="79"/>
  <c r="H535" i="79"/>
  <c r="G535" i="79"/>
  <c r="F535" i="79"/>
  <c r="E535" i="79"/>
  <c r="D535" i="79"/>
  <c r="M534" i="79"/>
  <c r="L534" i="79"/>
  <c r="K534" i="79"/>
  <c r="J534" i="79"/>
  <c r="I534" i="79"/>
  <c r="H534" i="79"/>
  <c r="G534" i="79"/>
  <c r="F534" i="79"/>
  <c r="E534" i="79"/>
  <c r="D534" i="79"/>
  <c r="M516" i="79"/>
  <c r="L516" i="79"/>
  <c r="K516" i="79"/>
  <c r="J516" i="79"/>
  <c r="I516" i="79"/>
  <c r="H516" i="79"/>
  <c r="G516" i="79"/>
  <c r="F516" i="79"/>
  <c r="E516" i="79"/>
  <c r="D516" i="79"/>
  <c r="M515" i="79"/>
  <c r="L515" i="79"/>
  <c r="K515" i="79"/>
  <c r="J515" i="79"/>
  <c r="I515" i="79"/>
  <c r="H515" i="79"/>
  <c r="G515" i="79"/>
  <c r="F515" i="79"/>
  <c r="E515" i="79"/>
  <c r="D515" i="79"/>
  <c r="M513" i="79"/>
  <c r="L513" i="79"/>
  <c r="K513" i="79"/>
  <c r="J513" i="79"/>
  <c r="I513" i="79"/>
  <c r="H513" i="79"/>
  <c r="G513" i="79"/>
  <c r="F513" i="79"/>
  <c r="E513" i="79"/>
  <c r="D513" i="79"/>
  <c r="M512" i="79"/>
  <c r="L512" i="79"/>
  <c r="K512" i="79"/>
  <c r="J512" i="79"/>
  <c r="I512" i="79"/>
  <c r="H512" i="79"/>
  <c r="G512" i="79"/>
  <c r="F512" i="79"/>
  <c r="E512" i="79"/>
  <c r="D512" i="79"/>
  <c r="M510" i="79"/>
  <c r="L510" i="79"/>
  <c r="K510" i="79"/>
  <c r="J510" i="79"/>
  <c r="I510" i="79"/>
  <c r="H510" i="79"/>
  <c r="G510" i="79"/>
  <c r="F510" i="79"/>
  <c r="E510" i="79"/>
  <c r="D510" i="79"/>
  <c r="M509" i="79"/>
  <c r="L509" i="79"/>
  <c r="K509" i="79"/>
  <c r="J509" i="79"/>
  <c r="I509" i="79"/>
  <c r="H509" i="79"/>
  <c r="G509" i="79"/>
  <c r="F509" i="79"/>
  <c r="E509" i="79"/>
  <c r="D509" i="79"/>
  <c r="M506" i="79"/>
  <c r="L506" i="79"/>
  <c r="K506" i="79"/>
  <c r="J506" i="79"/>
  <c r="I506" i="79"/>
  <c r="H506" i="79"/>
  <c r="G506" i="79"/>
  <c r="F506" i="79"/>
  <c r="E506" i="79"/>
  <c r="D506" i="79"/>
  <c r="M505" i="79"/>
  <c r="L505" i="79"/>
  <c r="K505" i="79"/>
  <c r="J505" i="79"/>
  <c r="I505" i="79"/>
  <c r="H505" i="79"/>
  <c r="G505" i="79"/>
  <c r="F505" i="79"/>
  <c r="E505" i="79"/>
  <c r="D505" i="79"/>
  <c r="M503" i="79"/>
  <c r="L503" i="79"/>
  <c r="K503" i="79"/>
  <c r="J503" i="79"/>
  <c r="I503" i="79"/>
  <c r="H503" i="79"/>
  <c r="G503" i="79"/>
  <c r="F503" i="79"/>
  <c r="E503" i="79"/>
  <c r="D503" i="79"/>
  <c r="M502" i="79"/>
  <c r="L502" i="79"/>
  <c r="K502" i="79"/>
  <c r="J502" i="79"/>
  <c r="I502" i="79"/>
  <c r="H502" i="79"/>
  <c r="G502" i="79"/>
  <c r="F502" i="79"/>
  <c r="E502" i="79"/>
  <c r="D502" i="79"/>
  <c r="M500" i="79"/>
  <c r="L500" i="79"/>
  <c r="K500" i="79"/>
  <c r="J500" i="79"/>
  <c r="I500" i="79"/>
  <c r="H500" i="79"/>
  <c r="G500" i="79"/>
  <c r="F500" i="79"/>
  <c r="E500" i="79"/>
  <c r="D500" i="79"/>
  <c r="M499" i="79"/>
  <c r="L499" i="79"/>
  <c r="K499" i="79"/>
  <c r="J499" i="79"/>
  <c r="I499" i="79"/>
  <c r="H499" i="79"/>
  <c r="G499" i="79"/>
  <c r="F499" i="79"/>
  <c r="E499" i="79"/>
  <c r="D499" i="79"/>
  <c r="M497" i="79"/>
  <c r="L497" i="79"/>
  <c r="K497" i="79"/>
  <c r="J497" i="79"/>
  <c r="I497" i="79"/>
  <c r="H497" i="79"/>
  <c r="G497" i="79"/>
  <c r="F497" i="79"/>
  <c r="E497" i="79"/>
  <c r="D497" i="79"/>
  <c r="M496" i="79"/>
  <c r="L496" i="79"/>
  <c r="K496" i="79"/>
  <c r="J496" i="79"/>
  <c r="I496" i="79"/>
  <c r="H496" i="79"/>
  <c r="G496" i="79"/>
  <c r="F496" i="79"/>
  <c r="E496" i="79"/>
  <c r="D496" i="79"/>
  <c r="M494" i="79"/>
  <c r="L494" i="79"/>
  <c r="K494" i="79"/>
  <c r="J494" i="79"/>
  <c r="I494" i="79"/>
  <c r="H494" i="79"/>
  <c r="G494" i="79"/>
  <c r="F494" i="79"/>
  <c r="E494" i="79"/>
  <c r="D494" i="79"/>
  <c r="M493" i="79"/>
  <c r="L493" i="79"/>
  <c r="K493" i="79"/>
  <c r="J493" i="79"/>
  <c r="I493" i="79"/>
  <c r="H493" i="79"/>
  <c r="G493" i="79"/>
  <c r="F493" i="79"/>
  <c r="E493" i="79"/>
  <c r="D493" i="79"/>
  <c r="M491" i="79"/>
  <c r="L491" i="79"/>
  <c r="K491" i="79"/>
  <c r="J491" i="79"/>
  <c r="I491" i="79"/>
  <c r="H491" i="79"/>
  <c r="G491" i="79"/>
  <c r="F491" i="79"/>
  <c r="E491" i="79"/>
  <c r="D491" i="79"/>
  <c r="M490" i="79"/>
  <c r="L490" i="79"/>
  <c r="K490" i="79"/>
  <c r="J490" i="79"/>
  <c r="I490" i="79"/>
  <c r="H490" i="79"/>
  <c r="G490" i="79"/>
  <c r="F490" i="79"/>
  <c r="E490" i="79"/>
  <c r="D490" i="79"/>
  <c r="M488" i="79"/>
  <c r="L488" i="79"/>
  <c r="K488" i="79"/>
  <c r="J488" i="79"/>
  <c r="I488" i="79"/>
  <c r="H488" i="79"/>
  <c r="G488" i="79"/>
  <c r="F488" i="79"/>
  <c r="E488" i="79"/>
  <c r="D488" i="79"/>
  <c r="M487" i="79"/>
  <c r="L487" i="79"/>
  <c r="K487" i="79"/>
  <c r="J487" i="79"/>
  <c r="I487" i="79"/>
  <c r="H487" i="79"/>
  <c r="G487" i="79"/>
  <c r="F487" i="79"/>
  <c r="E487" i="79"/>
  <c r="D487" i="79"/>
  <c r="M485" i="79"/>
  <c r="L485" i="79"/>
  <c r="K485" i="79"/>
  <c r="J485" i="79"/>
  <c r="I485" i="79"/>
  <c r="H485" i="79"/>
  <c r="G485" i="79"/>
  <c r="F485" i="79"/>
  <c r="E485" i="79"/>
  <c r="D485" i="79"/>
  <c r="M484" i="79"/>
  <c r="L484" i="79"/>
  <c r="K484" i="79"/>
  <c r="J484" i="79"/>
  <c r="I484" i="79"/>
  <c r="H484" i="79"/>
  <c r="G484" i="79"/>
  <c r="F484" i="79"/>
  <c r="E484" i="79"/>
  <c r="D484" i="79"/>
  <c r="M481" i="79"/>
  <c r="L481" i="79"/>
  <c r="K481" i="79"/>
  <c r="J481" i="79"/>
  <c r="I481" i="79"/>
  <c r="H481" i="79"/>
  <c r="G481" i="79"/>
  <c r="F481" i="79"/>
  <c r="E481" i="79"/>
  <c r="D481" i="79"/>
  <c r="M480" i="79"/>
  <c r="L480" i="79"/>
  <c r="K480" i="79"/>
  <c r="J480" i="79"/>
  <c r="I480" i="79"/>
  <c r="H480" i="79"/>
  <c r="G480" i="79"/>
  <c r="F480" i="79"/>
  <c r="E480" i="79"/>
  <c r="D480" i="79"/>
  <c r="M478" i="79"/>
  <c r="L478" i="79"/>
  <c r="K478" i="79"/>
  <c r="J478" i="79"/>
  <c r="I478" i="79"/>
  <c r="H478" i="79"/>
  <c r="G478" i="79"/>
  <c r="F478" i="79"/>
  <c r="E478" i="79"/>
  <c r="D478" i="79"/>
  <c r="M477" i="79"/>
  <c r="L477" i="79"/>
  <c r="K477" i="79"/>
  <c r="J477" i="79"/>
  <c r="I477" i="79"/>
  <c r="H477" i="79"/>
  <c r="G477" i="79"/>
  <c r="F477" i="79"/>
  <c r="E477" i="79"/>
  <c r="D477" i="79"/>
  <c r="M475" i="79"/>
  <c r="L475" i="79"/>
  <c r="K475" i="79"/>
  <c r="J475" i="79"/>
  <c r="I475" i="79"/>
  <c r="H475" i="79"/>
  <c r="G475" i="79"/>
  <c r="F475" i="79"/>
  <c r="E475" i="79"/>
  <c r="D475" i="79"/>
  <c r="M474" i="79"/>
  <c r="L474" i="79"/>
  <c r="K474" i="79"/>
  <c r="J474" i="79"/>
  <c r="I474" i="79"/>
  <c r="H474" i="79"/>
  <c r="G474" i="79"/>
  <c r="F474" i="79"/>
  <c r="E474" i="79"/>
  <c r="D474" i="79"/>
  <c r="M472" i="79"/>
  <c r="L472" i="79"/>
  <c r="K472" i="79"/>
  <c r="J472" i="79"/>
  <c r="I472" i="79"/>
  <c r="H472" i="79"/>
  <c r="G472" i="79"/>
  <c r="F472" i="79"/>
  <c r="E472" i="79"/>
  <c r="D472" i="79"/>
  <c r="M471" i="79"/>
  <c r="L471" i="79"/>
  <c r="K471" i="79"/>
  <c r="J471" i="79"/>
  <c r="I471" i="79"/>
  <c r="H471" i="79"/>
  <c r="G471" i="79"/>
  <c r="F471" i="79"/>
  <c r="E471" i="79"/>
  <c r="D471" i="79"/>
  <c r="M467" i="79"/>
  <c r="L467" i="79"/>
  <c r="K467" i="79"/>
  <c r="J467" i="79"/>
  <c r="I467" i="79"/>
  <c r="H467" i="79"/>
  <c r="G467" i="79"/>
  <c r="F467" i="79"/>
  <c r="E467" i="79"/>
  <c r="D467" i="79"/>
  <c r="M466" i="79"/>
  <c r="L466" i="79"/>
  <c r="K466" i="79"/>
  <c r="J466" i="79"/>
  <c r="I466" i="79"/>
  <c r="H466" i="79"/>
  <c r="G466" i="79"/>
  <c r="F466" i="79"/>
  <c r="E466" i="79"/>
  <c r="D466" i="79"/>
  <c r="M464" i="79"/>
  <c r="L464" i="79"/>
  <c r="K464" i="79"/>
  <c r="J464" i="79"/>
  <c r="I464" i="79"/>
  <c r="H464" i="79"/>
  <c r="G464" i="79"/>
  <c r="F464" i="79"/>
  <c r="E464" i="79"/>
  <c r="D464" i="79"/>
  <c r="M463" i="79"/>
  <c r="L463" i="79"/>
  <c r="K463" i="79"/>
  <c r="J463" i="79"/>
  <c r="I463" i="79"/>
  <c r="H463" i="79"/>
  <c r="G463" i="79"/>
  <c r="F463" i="79"/>
  <c r="E463" i="79"/>
  <c r="D463" i="79"/>
  <c r="M461" i="79"/>
  <c r="L461" i="79"/>
  <c r="K461" i="79"/>
  <c r="J461" i="79"/>
  <c r="I461" i="79"/>
  <c r="H461" i="79"/>
  <c r="G461" i="79"/>
  <c r="F461" i="79"/>
  <c r="E461" i="79"/>
  <c r="D461" i="79"/>
  <c r="M460" i="79"/>
  <c r="L460" i="79"/>
  <c r="K460" i="79"/>
  <c r="J460" i="79"/>
  <c r="I460" i="79"/>
  <c r="H460" i="79"/>
  <c r="G460" i="79"/>
  <c r="F460" i="79"/>
  <c r="E460" i="79"/>
  <c r="D460" i="79"/>
  <c r="M458" i="79"/>
  <c r="L458" i="79"/>
  <c r="K458" i="79"/>
  <c r="J458" i="79"/>
  <c r="I458" i="79"/>
  <c r="H458" i="79"/>
  <c r="G458" i="79"/>
  <c r="F458" i="79"/>
  <c r="E458" i="79"/>
  <c r="D458" i="79"/>
  <c r="M457" i="79"/>
  <c r="L457" i="79"/>
  <c r="K457" i="79"/>
  <c r="J457" i="79"/>
  <c r="I457" i="79"/>
  <c r="H457" i="79"/>
  <c r="G457" i="79"/>
  <c r="F457" i="79"/>
  <c r="E457" i="79"/>
  <c r="D457" i="79"/>
  <c r="M454" i="79"/>
  <c r="L454" i="79"/>
  <c r="K454" i="79"/>
  <c r="J454" i="79"/>
  <c r="I454" i="79"/>
  <c r="H454" i="79"/>
  <c r="G454" i="79"/>
  <c r="F454" i="79"/>
  <c r="E454" i="79"/>
  <c r="D454" i="79"/>
  <c r="M453" i="79"/>
  <c r="L453" i="79"/>
  <c r="K453" i="79"/>
  <c r="J453" i="79"/>
  <c r="I453" i="79"/>
  <c r="H453" i="79"/>
  <c r="G453" i="79"/>
  <c r="F453" i="79"/>
  <c r="E453" i="79"/>
  <c r="D453" i="79"/>
  <c r="M451" i="79"/>
  <c r="L451" i="79"/>
  <c r="K451" i="79"/>
  <c r="J451" i="79"/>
  <c r="I451" i="79"/>
  <c r="H451" i="79"/>
  <c r="G451" i="79"/>
  <c r="F451" i="79"/>
  <c r="E451" i="79"/>
  <c r="D451" i="79"/>
  <c r="M450" i="79"/>
  <c r="L450" i="79"/>
  <c r="K450" i="79"/>
  <c r="J450" i="79"/>
  <c r="I450" i="79"/>
  <c r="H450" i="79"/>
  <c r="G450" i="79"/>
  <c r="F450" i="79"/>
  <c r="E450" i="79"/>
  <c r="D450" i="79"/>
  <c r="M447" i="79"/>
  <c r="L447" i="79"/>
  <c r="K447" i="79"/>
  <c r="J447" i="79"/>
  <c r="I447" i="79"/>
  <c r="H447" i="79"/>
  <c r="G447" i="79"/>
  <c r="F447" i="79"/>
  <c r="E447" i="79"/>
  <c r="D447" i="79"/>
  <c r="M446" i="79"/>
  <c r="L446" i="79"/>
  <c r="K446" i="79"/>
  <c r="J446" i="79"/>
  <c r="I446" i="79"/>
  <c r="H446" i="79"/>
  <c r="G446" i="79"/>
  <c r="F446" i="79"/>
  <c r="E446" i="79"/>
  <c r="D446" i="79"/>
  <c r="M443" i="79"/>
  <c r="L443" i="79"/>
  <c r="K443" i="79"/>
  <c r="J443" i="79"/>
  <c r="I443" i="79"/>
  <c r="H443" i="79"/>
  <c r="G443" i="79"/>
  <c r="F443" i="79"/>
  <c r="E443" i="79"/>
  <c r="D443" i="79"/>
  <c r="M442" i="79"/>
  <c r="L442" i="79"/>
  <c r="K442" i="79"/>
  <c r="J442" i="79"/>
  <c r="I442" i="79"/>
  <c r="H442" i="79"/>
  <c r="G442" i="79"/>
  <c r="F442" i="79"/>
  <c r="E442" i="79"/>
  <c r="D442" i="79"/>
  <c r="M440" i="79"/>
  <c r="L440" i="79"/>
  <c r="K440" i="79"/>
  <c r="J440" i="79"/>
  <c r="I440" i="79"/>
  <c r="H440" i="79"/>
  <c r="G440" i="79"/>
  <c r="F440" i="79"/>
  <c r="E440" i="79"/>
  <c r="D440" i="79"/>
  <c r="M439" i="79"/>
  <c r="L439" i="79"/>
  <c r="K439" i="79"/>
  <c r="J439" i="79"/>
  <c r="I439" i="79"/>
  <c r="H439" i="79"/>
  <c r="G439" i="79"/>
  <c r="F439" i="79"/>
  <c r="E439" i="79"/>
  <c r="D439" i="79"/>
  <c r="M437" i="79"/>
  <c r="L437" i="79"/>
  <c r="K437" i="79"/>
  <c r="J437" i="79"/>
  <c r="I437" i="79"/>
  <c r="H437" i="79"/>
  <c r="G437" i="79"/>
  <c r="F437" i="79"/>
  <c r="E437" i="79"/>
  <c r="D437" i="79"/>
  <c r="M436" i="79"/>
  <c r="L436" i="79"/>
  <c r="K436" i="79"/>
  <c r="J436" i="79"/>
  <c r="I436" i="79"/>
  <c r="H436" i="79"/>
  <c r="G436" i="79"/>
  <c r="F436" i="79"/>
  <c r="E436" i="79"/>
  <c r="D436" i="79"/>
  <c r="M433" i="79"/>
  <c r="L433" i="79"/>
  <c r="K433" i="79"/>
  <c r="J433" i="79"/>
  <c r="I433" i="79"/>
  <c r="H433" i="79"/>
  <c r="G433" i="79"/>
  <c r="F433" i="79"/>
  <c r="E433" i="79"/>
  <c r="D433" i="79"/>
  <c r="M432" i="79"/>
  <c r="L432" i="79"/>
  <c r="K432" i="79"/>
  <c r="J432" i="79"/>
  <c r="I432" i="79"/>
  <c r="H432" i="79"/>
  <c r="G432" i="79"/>
  <c r="F432" i="79"/>
  <c r="E432" i="79"/>
  <c r="D432" i="79"/>
  <c r="M430" i="79"/>
  <c r="L430" i="79"/>
  <c r="K430" i="79"/>
  <c r="J430" i="79"/>
  <c r="I430" i="79"/>
  <c r="H430" i="79"/>
  <c r="G430" i="79"/>
  <c r="F430" i="79"/>
  <c r="E430" i="79"/>
  <c r="D430" i="79"/>
  <c r="M429" i="79"/>
  <c r="L429" i="79"/>
  <c r="K429" i="79"/>
  <c r="J429" i="79"/>
  <c r="I429" i="79"/>
  <c r="H429" i="79"/>
  <c r="G429" i="79"/>
  <c r="F429" i="79"/>
  <c r="E429" i="79"/>
  <c r="D429" i="79"/>
  <c r="M427" i="79"/>
  <c r="L427" i="79"/>
  <c r="K427" i="79"/>
  <c r="J427" i="79"/>
  <c r="I427" i="79"/>
  <c r="H427" i="79"/>
  <c r="G427" i="79"/>
  <c r="F427" i="79"/>
  <c r="E427" i="79"/>
  <c r="D427" i="79"/>
  <c r="M426" i="79"/>
  <c r="L426" i="79"/>
  <c r="K426" i="79"/>
  <c r="J426" i="79"/>
  <c r="I426" i="79"/>
  <c r="H426" i="79"/>
  <c r="G426" i="79"/>
  <c r="F426" i="79"/>
  <c r="E426" i="79"/>
  <c r="D426" i="79"/>
  <c r="M424" i="79"/>
  <c r="L424" i="79"/>
  <c r="K424" i="79"/>
  <c r="J424" i="79"/>
  <c r="I424" i="79"/>
  <c r="H424" i="79"/>
  <c r="G424" i="79"/>
  <c r="F424" i="79"/>
  <c r="E424" i="79"/>
  <c r="D424" i="79"/>
  <c r="M423" i="79"/>
  <c r="L423" i="79"/>
  <c r="K423" i="79"/>
  <c r="J423" i="79"/>
  <c r="I423" i="79"/>
  <c r="H423" i="79"/>
  <c r="G423" i="79"/>
  <c r="F423" i="79"/>
  <c r="E423" i="79"/>
  <c r="D423" i="79"/>
  <c r="M421" i="79"/>
  <c r="L421" i="79"/>
  <c r="K421" i="79"/>
  <c r="J421" i="79"/>
  <c r="I421" i="79"/>
  <c r="H421" i="79"/>
  <c r="G421" i="79"/>
  <c r="F421" i="79"/>
  <c r="E421" i="79"/>
  <c r="D421" i="79"/>
  <c r="M420" i="79"/>
  <c r="L420" i="79"/>
  <c r="K420" i="79"/>
  <c r="J420" i="79"/>
  <c r="I420" i="79"/>
  <c r="H420" i="79"/>
  <c r="G420" i="79"/>
  <c r="F420" i="79"/>
  <c r="E420" i="79"/>
  <c r="D420" i="79"/>
  <c r="M417" i="79"/>
  <c r="L417" i="79"/>
  <c r="K417" i="79"/>
  <c r="J417" i="79"/>
  <c r="I417" i="79"/>
  <c r="H417" i="79"/>
  <c r="G417" i="79"/>
  <c r="F417" i="79"/>
  <c r="E417" i="79"/>
  <c r="D417" i="79"/>
  <c r="M416" i="79"/>
  <c r="L416" i="79"/>
  <c r="K416" i="79"/>
  <c r="J416" i="79"/>
  <c r="I416" i="79"/>
  <c r="H416" i="79"/>
  <c r="G416" i="79"/>
  <c r="F416" i="79"/>
  <c r="E416" i="79"/>
  <c r="D416" i="79"/>
  <c r="M414" i="79"/>
  <c r="L414" i="79"/>
  <c r="K414" i="79"/>
  <c r="J414" i="79"/>
  <c r="I414" i="79"/>
  <c r="H414" i="79"/>
  <c r="G414" i="79"/>
  <c r="F414" i="79"/>
  <c r="E414" i="79"/>
  <c r="D414" i="79"/>
  <c r="M413" i="79"/>
  <c r="L413" i="79"/>
  <c r="K413" i="79"/>
  <c r="J413" i="79"/>
  <c r="I413" i="79"/>
  <c r="H413" i="79"/>
  <c r="G413" i="79"/>
  <c r="F413" i="79"/>
  <c r="E413" i="79"/>
  <c r="D413" i="79"/>
  <c r="M411" i="79"/>
  <c r="L411" i="79"/>
  <c r="K411" i="79"/>
  <c r="J411" i="79"/>
  <c r="I411" i="79"/>
  <c r="H411" i="79"/>
  <c r="G411" i="79"/>
  <c r="F411" i="79"/>
  <c r="E411" i="79"/>
  <c r="D411" i="79"/>
  <c r="M410" i="79"/>
  <c r="L410" i="79"/>
  <c r="K410" i="79"/>
  <c r="J410" i="79"/>
  <c r="I410" i="79"/>
  <c r="H410" i="79"/>
  <c r="G410" i="79"/>
  <c r="F410" i="79"/>
  <c r="E410" i="79"/>
  <c r="D410" i="79"/>
  <c r="M408" i="79"/>
  <c r="L408" i="79"/>
  <c r="K408" i="79"/>
  <c r="J408" i="79"/>
  <c r="I408" i="79"/>
  <c r="H408" i="79"/>
  <c r="G408" i="79"/>
  <c r="F408" i="79"/>
  <c r="E408" i="79"/>
  <c r="D408" i="79"/>
  <c r="M407" i="79"/>
  <c r="L407" i="79"/>
  <c r="K407" i="79"/>
  <c r="J407" i="79"/>
  <c r="I407" i="79"/>
  <c r="H407" i="79"/>
  <c r="G407" i="79"/>
  <c r="F407" i="79"/>
  <c r="E407" i="79"/>
  <c r="D407" i="79"/>
  <c r="X405" i="79"/>
  <c r="W405" i="79"/>
  <c r="V405" i="79"/>
  <c r="U405" i="79"/>
  <c r="T405" i="79"/>
  <c r="S405" i="79"/>
  <c r="R405" i="79"/>
  <c r="Q405" i="79"/>
  <c r="P405" i="79"/>
  <c r="X404" i="79"/>
  <c r="W404" i="79"/>
  <c r="V404" i="79"/>
  <c r="U404" i="79"/>
  <c r="T404" i="79"/>
  <c r="S404" i="79"/>
  <c r="R404" i="79"/>
  <c r="Q404" i="79"/>
  <c r="P404" i="79"/>
  <c r="O405" i="79"/>
  <c r="O404" i="79"/>
  <c r="M405" i="79"/>
  <c r="L405" i="79"/>
  <c r="K405" i="79"/>
  <c r="J405" i="79"/>
  <c r="I405" i="79"/>
  <c r="H405" i="79"/>
  <c r="G405" i="79"/>
  <c r="F405" i="79"/>
  <c r="E405" i="79"/>
  <c r="M404" i="79"/>
  <c r="L404" i="79"/>
  <c r="K404" i="79"/>
  <c r="J404" i="79"/>
  <c r="I404" i="79"/>
  <c r="H404" i="79"/>
  <c r="G404" i="79"/>
  <c r="F404" i="79"/>
  <c r="E404" i="79"/>
  <c r="D405" i="79"/>
  <c r="D404" i="79"/>
  <c r="C50" i="47" l="1"/>
  <c r="C51" i="47" s="1"/>
  <c r="C52" i="47" s="1"/>
  <c r="C53" i="47" s="1"/>
  <c r="C54" i="47" s="1"/>
  <c r="C49" i="47"/>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X314" i="79"/>
  <c r="W314" i="79"/>
  <c r="V314" i="79"/>
  <c r="U314" i="79"/>
  <c r="T314" i="79"/>
  <c r="S314" i="79"/>
  <c r="R314" i="79"/>
  <c r="Q314" i="79"/>
  <c r="P314" i="79"/>
  <c r="O314" i="79"/>
  <c r="X313" i="79"/>
  <c r="W313" i="79"/>
  <c r="V313" i="79"/>
  <c r="U313" i="79"/>
  <c r="T313" i="79"/>
  <c r="S313" i="79"/>
  <c r="R313" i="79"/>
  <c r="Q313" i="79"/>
  <c r="P313" i="79"/>
  <c r="O313" i="79"/>
  <c r="X311" i="79"/>
  <c r="W311" i="79"/>
  <c r="V311" i="79"/>
  <c r="U311" i="79"/>
  <c r="T311" i="79"/>
  <c r="S311" i="79"/>
  <c r="R311" i="79"/>
  <c r="Q311" i="79"/>
  <c r="P311" i="79"/>
  <c r="O311"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302" i="79"/>
  <c r="W302" i="79"/>
  <c r="V302" i="79"/>
  <c r="U302" i="79"/>
  <c r="T302" i="79"/>
  <c r="S302" i="79"/>
  <c r="R302" i="79"/>
  <c r="Q302" i="79"/>
  <c r="P302"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X295" i="79"/>
  <c r="W295" i="79"/>
  <c r="V295" i="79"/>
  <c r="U295" i="79"/>
  <c r="T295" i="79"/>
  <c r="S295" i="79"/>
  <c r="R295" i="79"/>
  <c r="Q295" i="79"/>
  <c r="P295"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284" i="79"/>
  <c r="W284" i="79"/>
  <c r="V284" i="79"/>
  <c r="U284" i="79"/>
  <c r="T284" i="79"/>
  <c r="S284" i="79"/>
  <c r="R284" i="79"/>
  <c r="Q284" i="79"/>
  <c r="P284" i="79"/>
  <c r="O284" i="79"/>
  <c r="X283" i="79"/>
  <c r="W283" i="79"/>
  <c r="V283" i="79"/>
  <c r="U283" i="79"/>
  <c r="T283" i="79"/>
  <c r="S283" i="79"/>
  <c r="R283" i="79"/>
  <c r="Q283" i="79"/>
  <c r="P283" i="79"/>
  <c r="O283" i="79"/>
  <c r="X281" i="79"/>
  <c r="W281" i="79"/>
  <c r="V281" i="79"/>
  <c r="U281" i="79"/>
  <c r="T281" i="79"/>
  <c r="S281" i="79"/>
  <c r="R281" i="79"/>
  <c r="Q281" i="79"/>
  <c r="P281" i="79"/>
  <c r="O281" i="79"/>
  <c r="X280" i="79"/>
  <c r="W280" i="79"/>
  <c r="V280" i="79"/>
  <c r="U280" i="79"/>
  <c r="T280" i="79"/>
  <c r="S280" i="79"/>
  <c r="R280" i="79"/>
  <c r="Q280" i="79"/>
  <c r="P280" i="79"/>
  <c r="O280" i="79"/>
  <c r="X278" i="79"/>
  <c r="W278" i="79"/>
  <c r="V278" i="79"/>
  <c r="U278" i="79"/>
  <c r="T278" i="79"/>
  <c r="S278" i="79"/>
  <c r="R278" i="79"/>
  <c r="Q278" i="79"/>
  <c r="P278" i="79"/>
  <c r="O278" i="79"/>
  <c r="X277" i="79"/>
  <c r="W277" i="79"/>
  <c r="V277" i="79"/>
  <c r="U277" i="79"/>
  <c r="T277" i="79"/>
  <c r="S277" i="79"/>
  <c r="R277" i="79"/>
  <c r="Q277" i="79"/>
  <c r="P277" i="79"/>
  <c r="O277" i="79"/>
  <c r="X275" i="79"/>
  <c r="W275" i="79"/>
  <c r="V275" i="79"/>
  <c r="U275" i="79"/>
  <c r="T275" i="79"/>
  <c r="S275" i="79"/>
  <c r="R275" i="79"/>
  <c r="Q275" i="79"/>
  <c r="P275" i="79"/>
  <c r="O275" i="79"/>
  <c r="X274" i="79"/>
  <c r="W274" i="79"/>
  <c r="V274" i="79"/>
  <c r="U274" i="79"/>
  <c r="T274" i="79"/>
  <c r="S274" i="79"/>
  <c r="R274" i="79"/>
  <c r="Q274" i="79"/>
  <c r="P274" i="79"/>
  <c r="O274" i="79"/>
  <c r="X271" i="79"/>
  <c r="W271" i="79"/>
  <c r="V271" i="79"/>
  <c r="U271" i="79"/>
  <c r="T271" i="79"/>
  <c r="S271" i="79"/>
  <c r="R271" i="79"/>
  <c r="Q271" i="79"/>
  <c r="P271" i="79"/>
  <c r="O271" i="79"/>
  <c r="X270" i="79"/>
  <c r="W270" i="79"/>
  <c r="V270" i="79"/>
  <c r="U270" i="79"/>
  <c r="T270" i="79"/>
  <c r="S270" i="79"/>
  <c r="R270" i="79"/>
  <c r="Q270" i="79"/>
  <c r="P270" i="79"/>
  <c r="O270" i="79"/>
  <c r="X268" i="79"/>
  <c r="W268" i="79"/>
  <c r="V268" i="79"/>
  <c r="U268" i="79"/>
  <c r="T268" i="79"/>
  <c r="S268" i="79"/>
  <c r="R268" i="79"/>
  <c r="Q268" i="79"/>
  <c r="P268" i="79"/>
  <c r="O268" i="79"/>
  <c r="X267" i="79"/>
  <c r="W267" i="79"/>
  <c r="V267" i="79"/>
  <c r="U267" i="79"/>
  <c r="T267" i="79"/>
  <c r="S267" i="79"/>
  <c r="R267" i="79"/>
  <c r="Q267" i="79"/>
  <c r="P267" i="79"/>
  <c r="O267" i="79"/>
  <c r="X264" i="79"/>
  <c r="W264" i="79"/>
  <c r="V264" i="79"/>
  <c r="U264" i="79"/>
  <c r="T264" i="79"/>
  <c r="S264" i="79"/>
  <c r="R264" i="79"/>
  <c r="Q264" i="79"/>
  <c r="P264" i="79"/>
  <c r="O264" i="79"/>
  <c r="X263" i="79"/>
  <c r="W263" i="79"/>
  <c r="V263" i="79"/>
  <c r="U263" i="79"/>
  <c r="T263" i="79"/>
  <c r="S263" i="79"/>
  <c r="R263" i="79"/>
  <c r="Q263" i="79"/>
  <c r="P263" i="79"/>
  <c r="O263" i="79"/>
  <c r="X260" i="79"/>
  <c r="W260" i="79"/>
  <c r="V260" i="79"/>
  <c r="U260" i="79"/>
  <c r="T260" i="79"/>
  <c r="S260" i="79"/>
  <c r="R260" i="79"/>
  <c r="Q260" i="79"/>
  <c r="P260" i="79"/>
  <c r="O260" i="79"/>
  <c r="X259" i="79"/>
  <c r="W259" i="79"/>
  <c r="V259" i="79"/>
  <c r="U259" i="79"/>
  <c r="T259" i="79"/>
  <c r="S259" i="79"/>
  <c r="R259" i="79"/>
  <c r="Q259" i="79"/>
  <c r="P259" i="79"/>
  <c r="O259" i="79"/>
  <c r="X257" i="79"/>
  <c r="W257" i="79"/>
  <c r="V257" i="79"/>
  <c r="U257" i="79"/>
  <c r="T257" i="79"/>
  <c r="S257" i="79"/>
  <c r="R257" i="79"/>
  <c r="Q257" i="79"/>
  <c r="P257" i="79"/>
  <c r="O257" i="79"/>
  <c r="X256" i="79"/>
  <c r="W256" i="79"/>
  <c r="V256" i="79"/>
  <c r="U256" i="79"/>
  <c r="T256" i="79"/>
  <c r="S256" i="79"/>
  <c r="R256" i="79"/>
  <c r="Q256" i="79"/>
  <c r="P256" i="79"/>
  <c r="O256" i="79"/>
  <c r="X254" i="79"/>
  <c r="W254" i="79"/>
  <c r="V254" i="79"/>
  <c r="U254" i="79"/>
  <c r="T254" i="79"/>
  <c r="S254" i="79"/>
  <c r="R254" i="79"/>
  <c r="Q254" i="79"/>
  <c r="P254" i="79"/>
  <c r="O254" i="79"/>
  <c r="X253" i="79"/>
  <c r="W253" i="79"/>
  <c r="V253" i="79"/>
  <c r="U253" i="79"/>
  <c r="T253" i="79"/>
  <c r="S253" i="79"/>
  <c r="R253" i="79"/>
  <c r="Q253" i="79"/>
  <c r="P253" i="79"/>
  <c r="O253" i="79"/>
  <c r="X250" i="79"/>
  <c r="W250" i="79"/>
  <c r="V250" i="79"/>
  <c r="U250" i="79"/>
  <c r="T250" i="79"/>
  <c r="S250" i="79"/>
  <c r="R250" i="79"/>
  <c r="Q250" i="79"/>
  <c r="P250" i="79"/>
  <c r="O250" i="79"/>
  <c r="X249" i="79"/>
  <c r="W249" i="79"/>
  <c r="V249" i="79"/>
  <c r="U249" i="79"/>
  <c r="T249" i="79"/>
  <c r="S249" i="79"/>
  <c r="R249" i="79"/>
  <c r="Q249" i="79"/>
  <c r="P249" i="79"/>
  <c r="O249" i="79"/>
  <c r="X247" i="79"/>
  <c r="W247" i="79"/>
  <c r="V247" i="79"/>
  <c r="U247" i="79"/>
  <c r="T247" i="79"/>
  <c r="S247" i="79"/>
  <c r="R247" i="79"/>
  <c r="Q247" i="79"/>
  <c r="P247" i="79"/>
  <c r="O247" i="79"/>
  <c r="X246" i="79"/>
  <c r="W246" i="79"/>
  <c r="V246" i="79"/>
  <c r="U246" i="79"/>
  <c r="T246" i="79"/>
  <c r="S246" i="79"/>
  <c r="R246" i="79"/>
  <c r="Q246" i="79"/>
  <c r="P246" i="79"/>
  <c r="O246" i="79"/>
  <c r="X244" i="79"/>
  <c r="W244" i="79"/>
  <c r="V244" i="79"/>
  <c r="U244" i="79"/>
  <c r="T244" i="79"/>
  <c r="S244" i="79"/>
  <c r="R244" i="79"/>
  <c r="Q244" i="79"/>
  <c r="P244" i="79"/>
  <c r="O244" i="79"/>
  <c r="X243" i="79"/>
  <c r="W243" i="79"/>
  <c r="V243" i="79"/>
  <c r="U243" i="79"/>
  <c r="T243" i="79"/>
  <c r="S243" i="79"/>
  <c r="R243" i="79"/>
  <c r="Q243" i="79"/>
  <c r="P243" i="79"/>
  <c r="O243" i="79"/>
  <c r="X241" i="79"/>
  <c r="W241" i="79"/>
  <c r="V241" i="79"/>
  <c r="U241" i="79"/>
  <c r="T241" i="79"/>
  <c r="S241" i="79"/>
  <c r="R241" i="79"/>
  <c r="Q241" i="79"/>
  <c r="P241" i="79"/>
  <c r="O241" i="79"/>
  <c r="X240" i="79"/>
  <c r="W240" i="79"/>
  <c r="V240" i="79"/>
  <c r="U240" i="79"/>
  <c r="T240" i="79"/>
  <c r="S240" i="79"/>
  <c r="R240" i="79"/>
  <c r="Q240" i="79"/>
  <c r="P240" i="79"/>
  <c r="O240" i="79"/>
  <c r="X238" i="79"/>
  <c r="W238" i="79"/>
  <c r="V238" i="79"/>
  <c r="U238" i="79"/>
  <c r="T238" i="79"/>
  <c r="S238" i="79"/>
  <c r="R238" i="79"/>
  <c r="Q238" i="79"/>
  <c r="P238" i="79"/>
  <c r="O238" i="79"/>
  <c r="X237" i="79"/>
  <c r="W237" i="79"/>
  <c r="V237" i="79"/>
  <c r="U237" i="79"/>
  <c r="T237" i="79"/>
  <c r="S237" i="79"/>
  <c r="R237" i="79"/>
  <c r="Q237" i="79"/>
  <c r="P237" i="79"/>
  <c r="O237" i="79"/>
  <c r="X234" i="79"/>
  <c r="W234" i="79"/>
  <c r="V234" i="79"/>
  <c r="U234" i="79"/>
  <c r="T234" i="79"/>
  <c r="S234" i="79"/>
  <c r="R234" i="79"/>
  <c r="Q234" i="79"/>
  <c r="P234" i="79"/>
  <c r="O234" i="79"/>
  <c r="X233" i="79"/>
  <c r="W233" i="79"/>
  <c r="V233" i="79"/>
  <c r="U233" i="79"/>
  <c r="T233" i="79"/>
  <c r="S233" i="79"/>
  <c r="R233" i="79"/>
  <c r="Q233" i="79"/>
  <c r="P233" i="79"/>
  <c r="O233" i="79"/>
  <c r="X231" i="79"/>
  <c r="W231" i="79"/>
  <c r="V231" i="79"/>
  <c r="U231" i="79"/>
  <c r="T231" i="79"/>
  <c r="S231" i="79"/>
  <c r="R231" i="79"/>
  <c r="Q231" i="79"/>
  <c r="P231" i="79"/>
  <c r="O231" i="79"/>
  <c r="X230" i="79"/>
  <c r="W230" i="79"/>
  <c r="V230" i="79"/>
  <c r="U230" i="79"/>
  <c r="T230" i="79"/>
  <c r="S230" i="79"/>
  <c r="R230" i="79"/>
  <c r="Q230" i="79"/>
  <c r="P230" i="79"/>
  <c r="O230" i="79"/>
  <c r="X228" i="79"/>
  <c r="W228" i="79"/>
  <c r="V228" i="79"/>
  <c r="U228" i="79"/>
  <c r="T228" i="79"/>
  <c r="S228" i="79"/>
  <c r="R228" i="79"/>
  <c r="Q228" i="79"/>
  <c r="P228" i="79"/>
  <c r="O228" i="79"/>
  <c r="X227" i="79"/>
  <c r="W227" i="79"/>
  <c r="V227" i="79"/>
  <c r="U227" i="79"/>
  <c r="T227" i="79"/>
  <c r="S227" i="79"/>
  <c r="R227" i="79"/>
  <c r="Q227" i="79"/>
  <c r="P227" i="79"/>
  <c r="O227" i="79"/>
  <c r="X225" i="79"/>
  <c r="W225" i="79"/>
  <c r="V225" i="79"/>
  <c r="U225" i="79"/>
  <c r="T225" i="79"/>
  <c r="S225" i="79"/>
  <c r="R225" i="79"/>
  <c r="Q225" i="79"/>
  <c r="P225" i="79"/>
  <c r="O225" i="79"/>
  <c r="X224" i="79"/>
  <c r="W224" i="79"/>
  <c r="V224" i="79"/>
  <c r="U224" i="79"/>
  <c r="T224" i="79"/>
  <c r="S224" i="79"/>
  <c r="R224" i="79"/>
  <c r="Q224" i="79"/>
  <c r="P224" i="79"/>
  <c r="O224"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D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4" i="79"/>
  <c r="L314" i="79"/>
  <c r="K314" i="79"/>
  <c r="J314" i="79"/>
  <c r="I314" i="79"/>
  <c r="H314" i="79"/>
  <c r="G314" i="79"/>
  <c r="F314" i="79"/>
  <c r="E314" i="79"/>
  <c r="D314" i="79"/>
  <c r="M313" i="79"/>
  <c r="L313" i="79"/>
  <c r="K313" i="79"/>
  <c r="J313" i="79"/>
  <c r="I313" i="79"/>
  <c r="H313" i="79"/>
  <c r="G313" i="79"/>
  <c r="F313" i="79"/>
  <c r="E313" i="79"/>
  <c r="D313" i="79"/>
  <c r="M311" i="79"/>
  <c r="L311" i="79"/>
  <c r="K311" i="79"/>
  <c r="J311" i="79"/>
  <c r="I311" i="79"/>
  <c r="H311" i="79"/>
  <c r="G311" i="79"/>
  <c r="F311" i="79"/>
  <c r="E311" i="79"/>
  <c r="D311"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5" i="79"/>
  <c r="L305" i="79"/>
  <c r="K305" i="79"/>
  <c r="J305" i="79"/>
  <c r="I305" i="79"/>
  <c r="H305" i="79"/>
  <c r="G305" i="79"/>
  <c r="F305" i="79"/>
  <c r="E305" i="79"/>
  <c r="D305" i="79"/>
  <c r="M304" i="79"/>
  <c r="L304" i="79"/>
  <c r="K304" i="79"/>
  <c r="J304" i="79"/>
  <c r="I304" i="79"/>
  <c r="H304" i="79"/>
  <c r="G304" i="79"/>
  <c r="F304" i="79"/>
  <c r="E304" i="79"/>
  <c r="D304" i="79"/>
  <c r="M302" i="79"/>
  <c r="L302" i="79"/>
  <c r="K302" i="79"/>
  <c r="J302" i="79"/>
  <c r="I302" i="79"/>
  <c r="H302" i="79"/>
  <c r="G302" i="79"/>
  <c r="F302" i="79"/>
  <c r="E302"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M295" i="79"/>
  <c r="L295" i="79"/>
  <c r="K295" i="79"/>
  <c r="J295" i="79"/>
  <c r="I295" i="79"/>
  <c r="H295" i="79"/>
  <c r="G295" i="79"/>
  <c r="F295" i="79"/>
  <c r="E295" i="79"/>
  <c r="D295" i="79"/>
  <c r="M294" i="79"/>
  <c r="L294" i="79"/>
  <c r="K294" i="79"/>
  <c r="J294" i="79"/>
  <c r="I294" i="79"/>
  <c r="H294" i="79"/>
  <c r="G294" i="79"/>
  <c r="F294" i="79"/>
  <c r="E294" i="79"/>
  <c r="D294" i="79"/>
  <c r="M292" i="79"/>
  <c r="L292" i="79"/>
  <c r="K292" i="79"/>
  <c r="J292" i="79"/>
  <c r="I292" i="79"/>
  <c r="H292" i="79"/>
  <c r="G292" i="79"/>
  <c r="F292" i="79"/>
  <c r="E292" i="79"/>
  <c r="D292"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M284" i="79"/>
  <c r="L284" i="79"/>
  <c r="K284" i="79"/>
  <c r="J284" i="79"/>
  <c r="I284" i="79"/>
  <c r="H284" i="79"/>
  <c r="G284" i="79"/>
  <c r="F284" i="79"/>
  <c r="E284" i="79"/>
  <c r="D284" i="79"/>
  <c r="M283" i="79"/>
  <c r="L283" i="79"/>
  <c r="K283" i="79"/>
  <c r="J283" i="79"/>
  <c r="I283" i="79"/>
  <c r="H283" i="79"/>
  <c r="G283" i="79"/>
  <c r="F283" i="79"/>
  <c r="E283" i="79"/>
  <c r="D283" i="79"/>
  <c r="M281" i="79"/>
  <c r="L281" i="79"/>
  <c r="K281" i="79"/>
  <c r="J281" i="79"/>
  <c r="I281" i="79"/>
  <c r="H281" i="79"/>
  <c r="G281" i="79"/>
  <c r="F281" i="79"/>
  <c r="E281" i="79"/>
  <c r="D281" i="79"/>
  <c r="M280" i="79"/>
  <c r="L280" i="79"/>
  <c r="K280" i="79"/>
  <c r="J280" i="79"/>
  <c r="I280" i="79"/>
  <c r="H280" i="79"/>
  <c r="G280" i="79"/>
  <c r="F280" i="79"/>
  <c r="E280" i="79"/>
  <c r="D280" i="79"/>
  <c r="M278" i="79"/>
  <c r="L278" i="79"/>
  <c r="K278" i="79"/>
  <c r="J278" i="79"/>
  <c r="I278" i="79"/>
  <c r="H278" i="79"/>
  <c r="G278" i="79"/>
  <c r="F278" i="79"/>
  <c r="E278" i="79"/>
  <c r="D278" i="79"/>
  <c r="M277" i="79"/>
  <c r="L277" i="79"/>
  <c r="K277" i="79"/>
  <c r="J277" i="79"/>
  <c r="I277" i="79"/>
  <c r="H277" i="79"/>
  <c r="G277" i="79"/>
  <c r="F277" i="79"/>
  <c r="E277" i="79"/>
  <c r="D277" i="79"/>
  <c r="M275" i="79"/>
  <c r="L275" i="79"/>
  <c r="K275" i="79"/>
  <c r="J275" i="79"/>
  <c r="I275" i="79"/>
  <c r="H275" i="79"/>
  <c r="G275" i="79"/>
  <c r="F275" i="79"/>
  <c r="E275" i="79"/>
  <c r="D275" i="79"/>
  <c r="M274" i="79"/>
  <c r="L274" i="79"/>
  <c r="K274" i="79"/>
  <c r="J274" i="79"/>
  <c r="I274" i="79"/>
  <c r="H274" i="79"/>
  <c r="G274" i="79"/>
  <c r="F274" i="79"/>
  <c r="E274" i="79"/>
  <c r="D274" i="79"/>
  <c r="M271" i="79"/>
  <c r="L271" i="79"/>
  <c r="K271" i="79"/>
  <c r="J271" i="79"/>
  <c r="I271" i="79"/>
  <c r="H271" i="79"/>
  <c r="G271" i="79"/>
  <c r="F271" i="79"/>
  <c r="E271" i="79"/>
  <c r="D271" i="79"/>
  <c r="M270" i="79"/>
  <c r="L270" i="79"/>
  <c r="K270" i="79"/>
  <c r="J270" i="79"/>
  <c r="I270" i="79"/>
  <c r="H270" i="79"/>
  <c r="G270" i="79"/>
  <c r="F270" i="79"/>
  <c r="E270" i="79"/>
  <c r="D270" i="79"/>
  <c r="M268" i="79"/>
  <c r="L268" i="79"/>
  <c r="K268" i="79"/>
  <c r="J268" i="79"/>
  <c r="I268" i="79"/>
  <c r="H268" i="79"/>
  <c r="G268" i="79"/>
  <c r="F268" i="79"/>
  <c r="E268" i="79"/>
  <c r="D268" i="79"/>
  <c r="M267" i="79"/>
  <c r="L267" i="79"/>
  <c r="K267" i="79"/>
  <c r="J267" i="79"/>
  <c r="I267" i="79"/>
  <c r="H267" i="79"/>
  <c r="G267" i="79"/>
  <c r="F267" i="79"/>
  <c r="E267" i="79"/>
  <c r="D267" i="79"/>
  <c r="M264" i="79"/>
  <c r="L264" i="79"/>
  <c r="K264" i="79"/>
  <c r="J264" i="79"/>
  <c r="I264" i="79"/>
  <c r="H264" i="79"/>
  <c r="G264" i="79"/>
  <c r="F264" i="79"/>
  <c r="E264" i="79"/>
  <c r="D264" i="79"/>
  <c r="M263" i="79"/>
  <c r="L263" i="79"/>
  <c r="K263" i="79"/>
  <c r="J263" i="79"/>
  <c r="I263" i="79"/>
  <c r="H263" i="79"/>
  <c r="G263" i="79"/>
  <c r="F263" i="79"/>
  <c r="E263" i="79"/>
  <c r="D263" i="79"/>
  <c r="M260" i="79"/>
  <c r="L260" i="79"/>
  <c r="K260" i="79"/>
  <c r="J260" i="79"/>
  <c r="I260" i="79"/>
  <c r="H260" i="79"/>
  <c r="G260" i="79"/>
  <c r="F260" i="79"/>
  <c r="E260" i="79"/>
  <c r="D260" i="79"/>
  <c r="M259" i="79"/>
  <c r="L259" i="79"/>
  <c r="K259" i="79"/>
  <c r="J259" i="79"/>
  <c r="I259" i="79"/>
  <c r="H259" i="79"/>
  <c r="G259" i="79"/>
  <c r="F259" i="79"/>
  <c r="E259" i="79"/>
  <c r="D259" i="79"/>
  <c r="M257" i="79"/>
  <c r="L257" i="79"/>
  <c r="K257" i="79"/>
  <c r="J257" i="79"/>
  <c r="I257" i="79"/>
  <c r="H257" i="79"/>
  <c r="G257" i="79"/>
  <c r="F257" i="79"/>
  <c r="E257" i="79"/>
  <c r="D257" i="79"/>
  <c r="M256" i="79"/>
  <c r="L256" i="79"/>
  <c r="K256" i="79"/>
  <c r="J256" i="79"/>
  <c r="I256" i="79"/>
  <c r="H256" i="79"/>
  <c r="G256" i="79"/>
  <c r="F256" i="79"/>
  <c r="E256" i="79"/>
  <c r="D256" i="79"/>
  <c r="M254" i="79"/>
  <c r="L254" i="79"/>
  <c r="K254" i="79"/>
  <c r="J254" i="79"/>
  <c r="I254" i="79"/>
  <c r="H254" i="79"/>
  <c r="G254" i="79"/>
  <c r="F254" i="79"/>
  <c r="E254" i="79"/>
  <c r="D254" i="79"/>
  <c r="M253" i="79"/>
  <c r="L253" i="79"/>
  <c r="K253" i="79"/>
  <c r="J253" i="79"/>
  <c r="I253" i="79"/>
  <c r="H253" i="79"/>
  <c r="G253" i="79"/>
  <c r="F253" i="79"/>
  <c r="E253" i="79"/>
  <c r="D253" i="79"/>
  <c r="M250" i="79"/>
  <c r="L250" i="79"/>
  <c r="K250" i="79"/>
  <c r="J250" i="79"/>
  <c r="I250" i="79"/>
  <c r="H250" i="79"/>
  <c r="G250" i="79"/>
  <c r="F250" i="79"/>
  <c r="E250" i="79"/>
  <c r="D250" i="79"/>
  <c r="M249" i="79"/>
  <c r="L249" i="79"/>
  <c r="K249" i="79"/>
  <c r="J249" i="79"/>
  <c r="I249" i="79"/>
  <c r="H249" i="79"/>
  <c r="G249" i="79"/>
  <c r="F249" i="79"/>
  <c r="E249" i="79"/>
  <c r="D249" i="79"/>
  <c r="M247" i="79"/>
  <c r="L247" i="79"/>
  <c r="K247" i="79"/>
  <c r="J247" i="79"/>
  <c r="I247" i="79"/>
  <c r="H247" i="79"/>
  <c r="G247" i="79"/>
  <c r="F247" i="79"/>
  <c r="E247" i="79"/>
  <c r="D247" i="79"/>
  <c r="M246" i="79"/>
  <c r="L246" i="79"/>
  <c r="K246" i="79"/>
  <c r="J246" i="79"/>
  <c r="I246" i="79"/>
  <c r="H246" i="79"/>
  <c r="G246" i="79"/>
  <c r="F246" i="79"/>
  <c r="E246" i="79"/>
  <c r="D246" i="79"/>
  <c r="M244" i="79"/>
  <c r="L244" i="79"/>
  <c r="K244" i="79"/>
  <c r="J244" i="79"/>
  <c r="I244" i="79"/>
  <c r="H244" i="79"/>
  <c r="G244" i="79"/>
  <c r="F244" i="79"/>
  <c r="E244" i="79"/>
  <c r="D244" i="79"/>
  <c r="M243" i="79"/>
  <c r="L243" i="79"/>
  <c r="K243" i="79"/>
  <c r="J243" i="79"/>
  <c r="I243" i="79"/>
  <c r="H243" i="79"/>
  <c r="G243" i="79"/>
  <c r="F243" i="79"/>
  <c r="E243" i="79"/>
  <c r="D243" i="79"/>
  <c r="M241" i="79"/>
  <c r="L241" i="79"/>
  <c r="K241" i="79"/>
  <c r="J241" i="79"/>
  <c r="I241" i="79"/>
  <c r="H241" i="79"/>
  <c r="G241" i="79"/>
  <c r="F241" i="79"/>
  <c r="E241" i="79"/>
  <c r="D241" i="79"/>
  <c r="M240" i="79"/>
  <c r="L240" i="79"/>
  <c r="K240" i="79"/>
  <c r="J240" i="79"/>
  <c r="I240" i="79"/>
  <c r="H240" i="79"/>
  <c r="G240" i="79"/>
  <c r="F240" i="79"/>
  <c r="E240" i="79"/>
  <c r="D240" i="79"/>
  <c r="M238" i="79"/>
  <c r="L238" i="79"/>
  <c r="K238" i="79"/>
  <c r="J238" i="79"/>
  <c r="I238" i="79"/>
  <c r="H238" i="79"/>
  <c r="G238" i="79"/>
  <c r="F238" i="79"/>
  <c r="E238" i="79"/>
  <c r="D238" i="79"/>
  <c r="M237" i="79"/>
  <c r="L237" i="79"/>
  <c r="K237" i="79"/>
  <c r="J237" i="79"/>
  <c r="I237" i="79"/>
  <c r="H237" i="79"/>
  <c r="G237" i="79"/>
  <c r="F237" i="79"/>
  <c r="E237" i="79"/>
  <c r="D237" i="79"/>
  <c r="M234" i="79"/>
  <c r="L234" i="79"/>
  <c r="K234" i="79"/>
  <c r="J234" i="79"/>
  <c r="I234" i="79"/>
  <c r="H234" i="79"/>
  <c r="G234" i="79"/>
  <c r="F234" i="79"/>
  <c r="E234" i="79"/>
  <c r="D234" i="79"/>
  <c r="M233" i="79"/>
  <c r="L233" i="79"/>
  <c r="K233" i="79"/>
  <c r="J233" i="79"/>
  <c r="I233" i="79"/>
  <c r="H233" i="79"/>
  <c r="G233" i="79"/>
  <c r="F233" i="79"/>
  <c r="E233" i="79"/>
  <c r="D233" i="79"/>
  <c r="M231" i="79"/>
  <c r="L231" i="79"/>
  <c r="K231" i="79"/>
  <c r="J231" i="79"/>
  <c r="I231" i="79"/>
  <c r="H231" i="79"/>
  <c r="G231" i="79"/>
  <c r="F231" i="79"/>
  <c r="E231" i="79"/>
  <c r="D231" i="79"/>
  <c r="M230" i="79"/>
  <c r="L230" i="79"/>
  <c r="K230" i="79"/>
  <c r="J230" i="79"/>
  <c r="I230" i="79"/>
  <c r="H230" i="79"/>
  <c r="G230" i="79"/>
  <c r="F230" i="79"/>
  <c r="E230" i="79"/>
  <c r="D230" i="79"/>
  <c r="M228" i="79"/>
  <c r="L228" i="79"/>
  <c r="K228" i="79"/>
  <c r="J228" i="79"/>
  <c r="I228" i="79"/>
  <c r="H228" i="79"/>
  <c r="G228" i="79"/>
  <c r="F228" i="79"/>
  <c r="E228" i="79"/>
  <c r="D228" i="79"/>
  <c r="M227" i="79"/>
  <c r="L227" i="79"/>
  <c r="K227" i="79"/>
  <c r="J227" i="79"/>
  <c r="I227" i="79"/>
  <c r="H227" i="79"/>
  <c r="G227" i="79"/>
  <c r="F227" i="79"/>
  <c r="E227" i="79"/>
  <c r="D227" i="79"/>
  <c r="M225" i="79"/>
  <c r="L225" i="79"/>
  <c r="K225" i="79"/>
  <c r="J225" i="79"/>
  <c r="I225" i="79"/>
  <c r="H225" i="79"/>
  <c r="G225" i="79"/>
  <c r="F225" i="79"/>
  <c r="E225" i="79"/>
  <c r="D225" i="79"/>
  <c r="M224" i="79"/>
  <c r="L224" i="79"/>
  <c r="K224" i="79"/>
  <c r="J224" i="79"/>
  <c r="I224" i="79"/>
  <c r="H224" i="79"/>
  <c r="G224" i="79"/>
  <c r="F224" i="79"/>
  <c r="E224" i="79"/>
  <c r="D224" i="79"/>
  <c r="X222" i="79"/>
  <c r="W222" i="79"/>
  <c r="V222" i="79"/>
  <c r="U222" i="79"/>
  <c r="T222" i="79"/>
  <c r="S222" i="79"/>
  <c r="R222" i="79"/>
  <c r="Q222" i="79"/>
  <c r="P222" i="79"/>
  <c r="X221" i="79"/>
  <c r="W221" i="79"/>
  <c r="V221" i="79"/>
  <c r="U221" i="79"/>
  <c r="T221" i="79"/>
  <c r="S221" i="79"/>
  <c r="R221" i="79"/>
  <c r="Q221" i="79"/>
  <c r="P221" i="79"/>
  <c r="O222" i="79"/>
  <c r="O221" i="79"/>
  <c r="M222" i="79"/>
  <c r="L222" i="79"/>
  <c r="K222" i="79"/>
  <c r="J222" i="79"/>
  <c r="I222" i="79"/>
  <c r="H222" i="79"/>
  <c r="G222" i="79"/>
  <c r="F222" i="79"/>
  <c r="E222" i="79"/>
  <c r="M221" i="79"/>
  <c r="L221" i="79"/>
  <c r="K221" i="79"/>
  <c r="J221" i="79"/>
  <c r="I221" i="79"/>
  <c r="H221" i="79"/>
  <c r="G221" i="79"/>
  <c r="F221" i="79"/>
  <c r="E221" i="79"/>
  <c r="D222" i="79"/>
  <c r="D221" i="79"/>
  <c r="X193" i="79"/>
  <c r="W193" i="79"/>
  <c r="V193" i="79"/>
  <c r="U193" i="79"/>
  <c r="T193" i="79"/>
  <c r="S193" i="79"/>
  <c r="R193" i="79"/>
  <c r="Q193" i="79"/>
  <c r="P193" i="79"/>
  <c r="O193" i="79"/>
  <c r="X192" i="79"/>
  <c r="W192" i="79"/>
  <c r="V192" i="79"/>
  <c r="U192" i="79"/>
  <c r="T192" i="79"/>
  <c r="S192" i="79"/>
  <c r="R192" i="79"/>
  <c r="Q192" i="79"/>
  <c r="P192" i="79"/>
  <c r="O192" i="79"/>
  <c r="X190" i="79"/>
  <c r="W190" i="79"/>
  <c r="V190" i="79"/>
  <c r="U190" i="79"/>
  <c r="T190" i="79"/>
  <c r="S190" i="79"/>
  <c r="R190" i="79"/>
  <c r="Q190" i="79"/>
  <c r="P190" i="79"/>
  <c r="O190" i="79"/>
  <c r="X189" i="79"/>
  <c r="W189" i="79"/>
  <c r="V189" i="79"/>
  <c r="U189" i="79"/>
  <c r="T189" i="79"/>
  <c r="S189" i="79"/>
  <c r="R189" i="79"/>
  <c r="Q189" i="79"/>
  <c r="P189" i="79"/>
  <c r="O189" i="79"/>
  <c r="X187" i="79"/>
  <c r="W187" i="79"/>
  <c r="V187" i="79"/>
  <c r="U187" i="79"/>
  <c r="T187" i="79"/>
  <c r="S187" i="79"/>
  <c r="R187" i="79"/>
  <c r="Q187" i="79"/>
  <c r="P187" i="79"/>
  <c r="O187" i="79"/>
  <c r="X186" i="79"/>
  <c r="W186" i="79"/>
  <c r="V186" i="79"/>
  <c r="U186" i="79"/>
  <c r="T186" i="79"/>
  <c r="S186" i="79"/>
  <c r="R186" i="79"/>
  <c r="Q186" i="79"/>
  <c r="P186" i="79"/>
  <c r="O186" i="79"/>
  <c r="X184" i="79"/>
  <c r="W184" i="79"/>
  <c r="V184" i="79"/>
  <c r="U184" i="79"/>
  <c r="T184" i="79"/>
  <c r="S184" i="79"/>
  <c r="R184" i="79"/>
  <c r="Q184" i="79"/>
  <c r="P184" i="79"/>
  <c r="O184" i="79"/>
  <c r="X183" i="79"/>
  <c r="W183" i="79"/>
  <c r="V183" i="79"/>
  <c r="U183" i="79"/>
  <c r="T183" i="79"/>
  <c r="S183" i="79"/>
  <c r="R183" i="79"/>
  <c r="Q183" i="79"/>
  <c r="P183" i="79"/>
  <c r="O183" i="79"/>
  <c r="X181" i="79"/>
  <c r="W181" i="79"/>
  <c r="V181" i="79"/>
  <c r="U181" i="79"/>
  <c r="T181" i="79"/>
  <c r="S181" i="79"/>
  <c r="R181" i="79"/>
  <c r="Q181" i="79"/>
  <c r="P181" i="79"/>
  <c r="O181" i="79"/>
  <c r="X180" i="79"/>
  <c r="W180" i="79"/>
  <c r="V180" i="79"/>
  <c r="U180" i="79"/>
  <c r="T180" i="79"/>
  <c r="S180" i="79"/>
  <c r="R180" i="79"/>
  <c r="Q180" i="79"/>
  <c r="P180" i="79"/>
  <c r="O180" i="79"/>
  <c r="X178" i="79"/>
  <c r="W178" i="79"/>
  <c r="V178" i="79"/>
  <c r="U178" i="79"/>
  <c r="T178" i="79"/>
  <c r="S178" i="79"/>
  <c r="R178" i="79"/>
  <c r="Q178" i="79"/>
  <c r="P178" i="79"/>
  <c r="O178" i="79"/>
  <c r="X177" i="79"/>
  <c r="W177" i="79"/>
  <c r="V177" i="79"/>
  <c r="U177" i="79"/>
  <c r="T177" i="79"/>
  <c r="S177" i="79"/>
  <c r="R177" i="79"/>
  <c r="Q177" i="79"/>
  <c r="P177" i="79"/>
  <c r="O177" i="79"/>
  <c r="X175" i="79"/>
  <c r="W175" i="79"/>
  <c r="V175" i="79"/>
  <c r="U175" i="79"/>
  <c r="T175" i="79"/>
  <c r="S175" i="79"/>
  <c r="R175" i="79"/>
  <c r="Q175" i="79"/>
  <c r="P175" i="79"/>
  <c r="O175" i="79"/>
  <c r="X174" i="79"/>
  <c r="W174" i="79"/>
  <c r="V174" i="79"/>
  <c r="U174" i="79"/>
  <c r="T174" i="79"/>
  <c r="S174" i="79"/>
  <c r="R174" i="79"/>
  <c r="Q174" i="79"/>
  <c r="P174" i="79"/>
  <c r="O174" i="79"/>
  <c r="X172" i="79"/>
  <c r="W172" i="79"/>
  <c r="V172" i="79"/>
  <c r="U172" i="79"/>
  <c r="T172" i="79"/>
  <c r="S172" i="79"/>
  <c r="R172" i="79"/>
  <c r="Q172" i="79"/>
  <c r="P172" i="79"/>
  <c r="O172" i="79"/>
  <c r="X171" i="79"/>
  <c r="W171" i="79"/>
  <c r="V171" i="79"/>
  <c r="U171" i="79"/>
  <c r="T171" i="79"/>
  <c r="S171" i="79"/>
  <c r="R171" i="79"/>
  <c r="Q171" i="79"/>
  <c r="P171" i="79"/>
  <c r="O171" i="79"/>
  <c r="X169" i="79"/>
  <c r="W169" i="79"/>
  <c r="V169" i="79"/>
  <c r="U169" i="79"/>
  <c r="T169" i="79"/>
  <c r="S169" i="79"/>
  <c r="R169" i="79"/>
  <c r="Q169" i="79"/>
  <c r="P169" i="79"/>
  <c r="O169" i="79"/>
  <c r="X168" i="79"/>
  <c r="W168" i="79"/>
  <c r="V168" i="79"/>
  <c r="U168" i="79"/>
  <c r="T168" i="79"/>
  <c r="S168" i="79"/>
  <c r="R168" i="79"/>
  <c r="Q168" i="79"/>
  <c r="P168" i="79"/>
  <c r="O168" i="79"/>
  <c r="X166" i="79"/>
  <c r="W166" i="79"/>
  <c r="V166" i="79"/>
  <c r="U166" i="79"/>
  <c r="T166" i="79"/>
  <c r="S166" i="79"/>
  <c r="R166" i="79"/>
  <c r="Q166" i="79"/>
  <c r="P166" i="79"/>
  <c r="O166" i="79"/>
  <c r="X165" i="79"/>
  <c r="W165" i="79"/>
  <c r="V165" i="79"/>
  <c r="U165" i="79"/>
  <c r="T165" i="79"/>
  <c r="S165" i="79"/>
  <c r="R165" i="79"/>
  <c r="Q165" i="79"/>
  <c r="P165" i="79"/>
  <c r="O165" i="79"/>
  <c r="X163" i="79"/>
  <c r="W163" i="79"/>
  <c r="V163" i="79"/>
  <c r="U163" i="79"/>
  <c r="T163" i="79"/>
  <c r="S163" i="79"/>
  <c r="R163" i="79"/>
  <c r="Q163" i="79"/>
  <c r="P163" i="79"/>
  <c r="O163" i="79"/>
  <c r="X162" i="79"/>
  <c r="W162" i="79"/>
  <c r="V162" i="79"/>
  <c r="U162" i="79"/>
  <c r="T162" i="79"/>
  <c r="S162" i="79"/>
  <c r="R162" i="79"/>
  <c r="Q162" i="79"/>
  <c r="P162" i="79"/>
  <c r="O162" i="79"/>
  <c r="X160" i="79"/>
  <c r="W160" i="79"/>
  <c r="V160" i="79"/>
  <c r="U160" i="79"/>
  <c r="T160" i="79"/>
  <c r="S160" i="79"/>
  <c r="R160" i="79"/>
  <c r="Q160" i="79"/>
  <c r="P160" i="79"/>
  <c r="O160" i="79"/>
  <c r="X159" i="79"/>
  <c r="W159" i="79"/>
  <c r="V159" i="79"/>
  <c r="U159" i="79"/>
  <c r="T159" i="79"/>
  <c r="S159" i="79"/>
  <c r="R159" i="79"/>
  <c r="Q159" i="79"/>
  <c r="P159" i="79"/>
  <c r="O159" i="79"/>
  <c r="X157" i="79"/>
  <c r="W157" i="79"/>
  <c r="V157" i="79"/>
  <c r="U157" i="79"/>
  <c r="T157" i="79"/>
  <c r="S157" i="79"/>
  <c r="R157" i="79"/>
  <c r="Q157" i="79"/>
  <c r="P157" i="79"/>
  <c r="O157" i="79"/>
  <c r="X156" i="79"/>
  <c r="W156" i="79"/>
  <c r="V156" i="79"/>
  <c r="U156" i="79"/>
  <c r="T156" i="79"/>
  <c r="S156" i="79"/>
  <c r="R156" i="79"/>
  <c r="Q156" i="79"/>
  <c r="P156" i="79"/>
  <c r="O156" i="79"/>
  <c r="X154" i="79"/>
  <c r="W154" i="79"/>
  <c r="V154" i="79"/>
  <c r="U154" i="79"/>
  <c r="T154" i="79"/>
  <c r="S154" i="79"/>
  <c r="R154" i="79"/>
  <c r="Q154" i="79"/>
  <c r="P154" i="79"/>
  <c r="O154" i="79"/>
  <c r="X153" i="79"/>
  <c r="W153" i="79"/>
  <c r="V153" i="79"/>
  <c r="U153" i="79"/>
  <c r="T153" i="79"/>
  <c r="S153" i="79"/>
  <c r="R153" i="79"/>
  <c r="Q153" i="79"/>
  <c r="P153" i="79"/>
  <c r="O153" i="79"/>
  <c r="X150" i="79"/>
  <c r="W150" i="79"/>
  <c r="V150" i="79"/>
  <c r="U150" i="79"/>
  <c r="T150" i="79"/>
  <c r="S150" i="79"/>
  <c r="R150" i="79"/>
  <c r="Q150" i="79"/>
  <c r="P150" i="79"/>
  <c r="O150" i="79"/>
  <c r="X149" i="79"/>
  <c r="W149" i="79"/>
  <c r="V149" i="79"/>
  <c r="U149" i="79"/>
  <c r="T149" i="79"/>
  <c r="S149" i="79"/>
  <c r="R149" i="79"/>
  <c r="Q149" i="79"/>
  <c r="P149" i="79"/>
  <c r="O149" i="79"/>
  <c r="X147" i="79"/>
  <c r="W147" i="79"/>
  <c r="V147" i="79"/>
  <c r="U147" i="79"/>
  <c r="T147" i="79"/>
  <c r="S147" i="79"/>
  <c r="R147" i="79"/>
  <c r="Q147" i="79"/>
  <c r="P147" i="79"/>
  <c r="O147" i="79"/>
  <c r="X146" i="79"/>
  <c r="W146" i="79"/>
  <c r="V146" i="79"/>
  <c r="U146" i="79"/>
  <c r="T146" i="79"/>
  <c r="S146" i="79"/>
  <c r="R146" i="79"/>
  <c r="Q146" i="79"/>
  <c r="P146" i="79"/>
  <c r="O146" i="79"/>
  <c r="X144" i="79"/>
  <c r="W144" i="79"/>
  <c r="V144" i="79"/>
  <c r="U144" i="79"/>
  <c r="T144" i="79"/>
  <c r="S144" i="79"/>
  <c r="R144" i="79"/>
  <c r="Q144" i="79"/>
  <c r="P144" i="79"/>
  <c r="O144" i="79"/>
  <c r="X143" i="79"/>
  <c r="W143" i="79"/>
  <c r="V143" i="79"/>
  <c r="U143" i="79"/>
  <c r="T143" i="79"/>
  <c r="S143" i="79"/>
  <c r="R143" i="79"/>
  <c r="Q143" i="79"/>
  <c r="P143" i="79"/>
  <c r="O143"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8" i="79"/>
  <c r="W128" i="79"/>
  <c r="V128" i="79"/>
  <c r="U128" i="79"/>
  <c r="T128" i="79"/>
  <c r="S128" i="79"/>
  <c r="R128" i="79"/>
  <c r="Q128" i="79"/>
  <c r="P128" i="79"/>
  <c r="O128"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2" i="79"/>
  <c r="W122" i="79"/>
  <c r="V122" i="79"/>
  <c r="U122" i="79"/>
  <c r="T122" i="79"/>
  <c r="S122" i="79"/>
  <c r="R122" i="79"/>
  <c r="Q122" i="79"/>
  <c r="P122" i="79"/>
  <c r="O122"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101" i="79"/>
  <c r="W101" i="79"/>
  <c r="V101" i="79"/>
  <c r="U101" i="79"/>
  <c r="T101" i="79"/>
  <c r="S101" i="79"/>
  <c r="R101" i="79"/>
  <c r="Q101" i="79"/>
  <c r="P101" i="79"/>
  <c r="O101" i="79"/>
  <c r="X100" i="79"/>
  <c r="W100" i="79"/>
  <c r="V100" i="79"/>
  <c r="U100" i="79"/>
  <c r="T100" i="79"/>
  <c r="S100" i="79"/>
  <c r="R100" i="79"/>
  <c r="Q100" i="79"/>
  <c r="P100" i="79"/>
  <c r="O100"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M193" i="79"/>
  <c r="L193" i="79"/>
  <c r="K193" i="79"/>
  <c r="J193" i="79"/>
  <c r="I193" i="79"/>
  <c r="H193" i="79"/>
  <c r="G193" i="79"/>
  <c r="F193" i="79"/>
  <c r="E193" i="79"/>
  <c r="D193" i="79"/>
  <c r="M192" i="79"/>
  <c r="L192" i="79"/>
  <c r="K192" i="79"/>
  <c r="J192" i="79"/>
  <c r="I192" i="79"/>
  <c r="H192" i="79"/>
  <c r="G192" i="79"/>
  <c r="F192" i="79"/>
  <c r="E192" i="79"/>
  <c r="D192" i="79"/>
  <c r="M190" i="79"/>
  <c r="L190" i="79"/>
  <c r="K190" i="79"/>
  <c r="J190" i="79"/>
  <c r="I190" i="79"/>
  <c r="H190" i="79"/>
  <c r="G190" i="79"/>
  <c r="F190" i="79"/>
  <c r="E190" i="79"/>
  <c r="D190" i="79"/>
  <c r="M189" i="79"/>
  <c r="L189" i="79"/>
  <c r="K189" i="79"/>
  <c r="J189" i="79"/>
  <c r="I189" i="79"/>
  <c r="H189" i="79"/>
  <c r="G189" i="79"/>
  <c r="F189" i="79"/>
  <c r="E189" i="79"/>
  <c r="D189" i="79"/>
  <c r="M187" i="79"/>
  <c r="L187" i="79"/>
  <c r="K187" i="79"/>
  <c r="J187" i="79"/>
  <c r="I187" i="79"/>
  <c r="H187" i="79"/>
  <c r="G187" i="79"/>
  <c r="F187" i="79"/>
  <c r="E187" i="79"/>
  <c r="D187" i="79"/>
  <c r="M186" i="79"/>
  <c r="L186" i="79"/>
  <c r="K186" i="79"/>
  <c r="J186" i="79"/>
  <c r="I186" i="79"/>
  <c r="H186" i="79"/>
  <c r="G186" i="79"/>
  <c r="F186" i="79"/>
  <c r="E186" i="79"/>
  <c r="D186" i="79"/>
  <c r="M184" i="79"/>
  <c r="L184" i="79"/>
  <c r="K184" i="79"/>
  <c r="J184" i="79"/>
  <c r="I184" i="79"/>
  <c r="H184" i="79"/>
  <c r="G184" i="79"/>
  <c r="F184" i="79"/>
  <c r="E184" i="79"/>
  <c r="D184" i="79"/>
  <c r="M183" i="79"/>
  <c r="L183" i="79"/>
  <c r="K183" i="79"/>
  <c r="J183" i="79"/>
  <c r="I183" i="79"/>
  <c r="H183" i="79"/>
  <c r="G183" i="79"/>
  <c r="F183" i="79"/>
  <c r="E183" i="79"/>
  <c r="D183" i="79"/>
  <c r="M181" i="79"/>
  <c r="L181" i="79"/>
  <c r="K181" i="79"/>
  <c r="J181" i="79"/>
  <c r="I181" i="79"/>
  <c r="H181" i="79"/>
  <c r="G181" i="79"/>
  <c r="F181" i="79"/>
  <c r="E181" i="79"/>
  <c r="D181" i="79"/>
  <c r="M180" i="79"/>
  <c r="L180" i="79"/>
  <c r="K180" i="79"/>
  <c r="J180" i="79"/>
  <c r="I180" i="79"/>
  <c r="H180" i="79"/>
  <c r="G180" i="79"/>
  <c r="F180" i="79"/>
  <c r="E180" i="79"/>
  <c r="D180" i="79"/>
  <c r="M178" i="79"/>
  <c r="L178" i="79"/>
  <c r="K178" i="79"/>
  <c r="J178" i="79"/>
  <c r="I178" i="79"/>
  <c r="H178" i="79"/>
  <c r="G178" i="79"/>
  <c r="F178" i="79"/>
  <c r="E178" i="79"/>
  <c r="D178" i="79"/>
  <c r="M177" i="79"/>
  <c r="L177" i="79"/>
  <c r="K177" i="79"/>
  <c r="J177" i="79"/>
  <c r="I177" i="79"/>
  <c r="H177" i="79"/>
  <c r="G177" i="79"/>
  <c r="F177" i="79"/>
  <c r="E177" i="79"/>
  <c r="D177" i="79"/>
  <c r="M175" i="79"/>
  <c r="L175" i="79"/>
  <c r="K175" i="79"/>
  <c r="J175" i="79"/>
  <c r="I175" i="79"/>
  <c r="H175" i="79"/>
  <c r="G175" i="79"/>
  <c r="F175" i="79"/>
  <c r="E175" i="79"/>
  <c r="D175" i="79"/>
  <c r="M174" i="79"/>
  <c r="L174" i="79"/>
  <c r="K174" i="79"/>
  <c r="J174" i="79"/>
  <c r="I174" i="79"/>
  <c r="H174" i="79"/>
  <c r="G174" i="79"/>
  <c r="F174" i="79"/>
  <c r="E174" i="79"/>
  <c r="D174" i="79"/>
  <c r="M172" i="79"/>
  <c r="L172" i="79"/>
  <c r="K172" i="79"/>
  <c r="J172" i="79"/>
  <c r="I172" i="79"/>
  <c r="H172" i="79"/>
  <c r="G172" i="79"/>
  <c r="F172" i="79"/>
  <c r="E172" i="79"/>
  <c r="D172" i="79"/>
  <c r="M171" i="79"/>
  <c r="L171" i="79"/>
  <c r="K171" i="79"/>
  <c r="J171" i="79"/>
  <c r="I171" i="79"/>
  <c r="H171" i="79"/>
  <c r="G171" i="79"/>
  <c r="F171" i="79"/>
  <c r="E171" i="79"/>
  <c r="D171" i="79"/>
  <c r="M169" i="79"/>
  <c r="L169" i="79"/>
  <c r="K169" i="79"/>
  <c r="J169" i="79"/>
  <c r="I169" i="79"/>
  <c r="H169" i="79"/>
  <c r="G169" i="79"/>
  <c r="F169" i="79"/>
  <c r="E169" i="79"/>
  <c r="D169" i="79"/>
  <c r="M168" i="79"/>
  <c r="L168" i="79"/>
  <c r="K168" i="79"/>
  <c r="J168" i="79"/>
  <c r="I168" i="79"/>
  <c r="H168" i="79"/>
  <c r="G168" i="79"/>
  <c r="F168" i="79"/>
  <c r="E168" i="79"/>
  <c r="D168" i="79"/>
  <c r="M166" i="79"/>
  <c r="L166" i="79"/>
  <c r="K166" i="79"/>
  <c r="J166" i="79"/>
  <c r="I166" i="79"/>
  <c r="H166" i="79"/>
  <c r="G166" i="79"/>
  <c r="F166" i="79"/>
  <c r="E166" i="79"/>
  <c r="D166" i="79"/>
  <c r="M165" i="79"/>
  <c r="L165" i="79"/>
  <c r="K165" i="79"/>
  <c r="J165" i="79"/>
  <c r="I165" i="79"/>
  <c r="H165" i="79"/>
  <c r="G165" i="79"/>
  <c r="F165" i="79"/>
  <c r="E165" i="79"/>
  <c r="D165" i="79"/>
  <c r="M163" i="79"/>
  <c r="L163" i="79"/>
  <c r="K163" i="79"/>
  <c r="J163" i="79"/>
  <c r="I163" i="79"/>
  <c r="H163" i="79"/>
  <c r="G163" i="79"/>
  <c r="F163" i="79"/>
  <c r="E163" i="79"/>
  <c r="D163" i="79"/>
  <c r="M162" i="79"/>
  <c r="L162" i="79"/>
  <c r="K162" i="79"/>
  <c r="J162" i="79"/>
  <c r="I162" i="79"/>
  <c r="H162" i="79"/>
  <c r="G162" i="79"/>
  <c r="F162" i="79"/>
  <c r="E162" i="79"/>
  <c r="D162" i="79"/>
  <c r="M160" i="79"/>
  <c r="L160" i="79"/>
  <c r="K160" i="79"/>
  <c r="J160" i="79"/>
  <c r="I160" i="79"/>
  <c r="H160" i="79"/>
  <c r="G160" i="79"/>
  <c r="F160" i="79"/>
  <c r="E160" i="79"/>
  <c r="D160" i="79"/>
  <c r="M159" i="79"/>
  <c r="L159" i="79"/>
  <c r="K159" i="79"/>
  <c r="J159" i="79"/>
  <c r="I159" i="79"/>
  <c r="H159" i="79"/>
  <c r="G159" i="79"/>
  <c r="F159" i="79"/>
  <c r="E159" i="79"/>
  <c r="D159" i="79"/>
  <c r="M157" i="79"/>
  <c r="L157" i="79"/>
  <c r="K157" i="79"/>
  <c r="J157" i="79"/>
  <c r="I157" i="79"/>
  <c r="H157" i="79"/>
  <c r="G157" i="79"/>
  <c r="F157" i="79"/>
  <c r="E157" i="79"/>
  <c r="D157" i="79"/>
  <c r="M156" i="79"/>
  <c r="L156" i="79"/>
  <c r="K156" i="79"/>
  <c r="J156" i="79"/>
  <c r="I156" i="79"/>
  <c r="H156" i="79"/>
  <c r="G156" i="79"/>
  <c r="F156" i="79"/>
  <c r="E156" i="79"/>
  <c r="D156" i="79"/>
  <c r="M154" i="79"/>
  <c r="L154" i="79"/>
  <c r="K154" i="79"/>
  <c r="J154" i="79"/>
  <c r="I154" i="79"/>
  <c r="H154" i="79"/>
  <c r="G154" i="79"/>
  <c r="F154" i="79"/>
  <c r="E154" i="79"/>
  <c r="D154" i="79"/>
  <c r="M153" i="79"/>
  <c r="L153" i="79"/>
  <c r="K153" i="79"/>
  <c r="J153" i="79"/>
  <c r="I153" i="79"/>
  <c r="H153" i="79"/>
  <c r="G153" i="79"/>
  <c r="F153" i="79"/>
  <c r="E153" i="79"/>
  <c r="D153" i="79"/>
  <c r="M150" i="79"/>
  <c r="L150" i="79"/>
  <c r="K150" i="79"/>
  <c r="J150" i="79"/>
  <c r="I150" i="79"/>
  <c r="H150" i="79"/>
  <c r="G150" i="79"/>
  <c r="F150" i="79"/>
  <c r="E150" i="79"/>
  <c r="D150" i="79"/>
  <c r="M149" i="79"/>
  <c r="L149" i="79"/>
  <c r="K149" i="79"/>
  <c r="J149" i="79"/>
  <c r="I149" i="79"/>
  <c r="H149" i="79"/>
  <c r="G149" i="79"/>
  <c r="F149" i="79"/>
  <c r="E149" i="79"/>
  <c r="D149" i="79"/>
  <c r="M147" i="79"/>
  <c r="L147" i="79"/>
  <c r="K147" i="79"/>
  <c r="J147" i="79"/>
  <c r="I147" i="79"/>
  <c r="H147" i="79"/>
  <c r="G147" i="79"/>
  <c r="F147" i="79"/>
  <c r="E147" i="79"/>
  <c r="D147" i="79"/>
  <c r="M146" i="79"/>
  <c r="L146" i="79"/>
  <c r="K146" i="79"/>
  <c r="J146" i="79"/>
  <c r="I146" i="79"/>
  <c r="H146" i="79"/>
  <c r="G146" i="79"/>
  <c r="F146" i="79"/>
  <c r="E146" i="79"/>
  <c r="D146" i="79"/>
  <c r="M144" i="79"/>
  <c r="L144" i="79"/>
  <c r="K144" i="79"/>
  <c r="J144" i="79"/>
  <c r="I144" i="79"/>
  <c r="H144" i="79"/>
  <c r="G144" i="79"/>
  <c r="F144" i="79"/>
  <c r="E144" i="79"/>
  <c r="D144" i="79"/>
  <c r="M143" i="79"/>
  <c r="L143" i="79"/>
  <c r="K143" i="79"/>
  <c r="J143" i="79"/>
  <c r="I143" i="79"/>
  <c r="H143" i="79"/>
  <c r="G143" i="79"/>
  <c r="F143" i="79"/>
  <c r="E143" i="79"/>
  <c r="D14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D130" i="79"/>
  <c r="M128" i="79"/>
  <c r="L128" i="79"/>
  <c r="K128" i="79"/>
  <c r="J128" i="79"/>
  <c r="I128" i="79"/>
  <c r="H128" i="79"/>
  <c r="G128" i="79"/>
  <c r="F128" i="79"/>
  <c r="E128" i="79"/>
  <c r="D128"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2" i="79"/>
  <c r="L122" i="79"/>
  <c r="K122" i="79"/>
  <c r="J122" i="79"/>
  <c r="I122" i="79"/>
  <c r="H122" i="79"/>
  <c r="G122" i="79"/>
  <c r="F122" i="79"/>
  <c r="E122" i="79"/>
  <c r="D122"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101" i="79"/>
  <c r="L101" i="79"/>
  <c r="K101" i="79"/>
  <c r="J101" i="79"/>
  <c r="I101" i="79"/>
  <c r="H101" i="79"/>
  <c r="G101" i="79"/>
  <c r="F101" i="79"/>
  <c r="E101" i="79"/>
  <c r="D101" i="79"/>
  <c r="M100" i="79"/>
  <c r="L100" i="79"/>
  <c r="K100" i="79"/>
  <c r="J100" i="79"/>
  <c r="I100" i="79"/>
  <c r="H100" i="79"/>
  <c r="G100" i="79"/>
  <c r="F100" i="79"/>
  <c r="E100" i="79"/>
  <c r="D100"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5" i="79"/>
  <c r="L85" i="79"/>
  <c r="K85" i="79"/>
  <c r="J85" i="79"/>
  <c r="I85" i="79"/>
  <c r="H85" i="79"/>
  <c r="G85" i="79"/>
  <c r="F85" i="79"/>
  <c r="E85" i="79"/>
  <c r="D85"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X39" i="79"/>
  <c r="W39" i="79"/>
  <c r="V39" i="79"/>
  <c r="U39" i="79"/>
  <c r="T39" i="79"/>
  <c r="S39" i="79"/>
  <c r="R39" i="79"/>
  <c r="Q39" i="79"/>
  <c r="P39" i="79"/>
  <c r="X38" i="79"/>
  <c r="W38" i="79"/>
  <c r="V38" i="79"/>
  <c r="U38" i="79"/>
  <c r="T38" i="79"/>
  <c r="S38" i="79"/>
  <c r="R38" i="79"/>
  <c r="Q38" i="79"/>
  <c r="P38" i="79"/>
  <c r="O39" i="79"/>
  <c r="O38" i="79"/>
  <c r="M39" i="79"/>
  <c r="L39" i="79"/>
  <c r="K39" i="79"/>
  <c r="J39" i="79"/>
  <c r="I39" i="79"/>
  <c r="H39" i="79"/>
  <c r="G39" i="79"/>
  <c r="F39" i="79"/>
  <c r="E39" i="79"/>
  <c r="M38" i="79"/>
  <c r="L38" i="79"/>
  <c r="K38" i="79"/>
  <c r="J38" i="79"/>
  <c r="I38" i="79"/>
  <c r="H38" i="79"/>
  <c r="G38" i="79"/>
  <c r="F38" i="79"/>
  <c r="E38" i="79"/>
  <c r="D38" i="79"/>
  <c r="D39" i="79"/>
  <c r="P27" i="85" l="1"/>
  <c r="P49" i="85" s="1"/>
  <c r="C28" i="85" s="1"/>
  <c r="K27" i="85"/>
  <c r="K49" i="85" s="1"/>
  <c r="C27" i="85" s="1"/>
  <c r="D28" i="85" l="1"/>
  <c r="F28" i="85" s="1"/>
  <c r="F39" i="85" s="1"/>
  <c r="I50" i="44" l="1"/>
  <c r="H50" i="44"/>
  <c r="G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Z576" i="79" s="1"/>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D195" i="79" s="1"/>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195"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L64" i="45"/>
  <c r="M64" i="45"/>
  <c r="N64" i="45"/>
  <c r="E57" i="45"/>
  <c r="F57" i="45"/>
  <c r="G57" i="45"/>
  <c r="H57" i="45"/>
  <c r="I57" i="45"/>
  <c r="L57" i="45"/>
  <c r="M57" i="45"/>
  <c r="N57" i="45"/>
  <c r="E50" i="45"/>
  <c r="F50" i="45"/>
  <c r="G50" i="45"/>
  <c r="H50" i="45"/>
  <c r="I50" i="45"/>
  <c r="L50" i="45"/>
  <c r="M50" i="45"/>
  <c r="N50" i="45"/>
  <c r="E43" i="45"/>
  <c r="F43" i="45"/>
  <c r="G43" i="45"/>
  <c r="H43" i="45"/>
  <c r="I43" i="45"/>
  <c r="L43" i="45"/>
  <c r="M43" i="45"/>
  <c r="N43" i="45"/>
  <c r="N36" i="45"/>
  <c r="F36" i="45"/>
  <c r="G36" i="45"/>
  <c r="H36" i="45"/>
  <c r="I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F50" i="44" s="1"/>
  <c r="AA21" i="46"/>
  <c r="AA127" i="46" s="1"/>
  <c r="D29" i="44"/>
  <c r="D33" i="44" s="1"/>
  <c r="D50"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J516" i="46" s="1"/>
  <c r="AJ520"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G516" i="46" l="1"/>
  <c r="AG520" i="46" s="1"/>
  <c r="AL516" i="46"/>
  <c r="AL520" i="46" s="1"/>
  <c r="AF516" i="46"/>
  <c r="AF518" i="46" s="1"/>
  <c r="AK516" i="46"/>
  <c r="AK520" i="46" s="1"/>
  <c r="AH516" i="46"/>
  <c r="AH519" i="46" s="1"/>
  <c r="AI516" i="46"/>
  <c r="AI517" i="46" s="1"/>
  <c r="AL387" i="46"/>
  <c r="AL389" i="46" s="1"/>
  <c r="AK258" i="46"/>
  <c r="AK262" i="46" s="1"/>
  <c r="P58" i="43"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89" i="46" s="1"/>
  <c r="AK564" i="79"/>
  <c r="AK570" i="79" s="1"/>
  <c r="AL130" i="46"/>
  <c r="AL131" i="46" s="1"/>
  <c r="Q54" i="43" s="1"/>
  <c r="AG258" i="46"/>
  <c r="AG259" i="46" s="1"/>
  <c r="Y522" i="46"/>
  <c r="D64" i="43" s="1"/>
  <c r="AD522" i="46"/>
  <c r="I64" i="43" s="1"/>
  <c r="Y1117" i="79"/>
  <c r="Y1123" i="79"/>
  <c r="AI520" i="46"/>
  <c r="Y518" i="46"/>
  <c r="Y517" i="46"/>
  <c r="Y519" i="46"/>
  <c r="Y520" i="46"/>
  <c r="AA522" i="46"/>
  <c r="F64" i="43" s="1"/>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I518" i="46"/>
  <c r="AH517" i="46"/>
  <c r="AI519" i="46"/>
  <c r="AI522" i="46"/>
  <c r="N64"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8" i="46"/>
  <c r="AF262" i="46"/>
  <c r="K58" i="43" s="1"/>
  <c r="Y1125" i="79"/>
  <c r="AF517" i="46"/>
  <c r="AK387" i="46"/>
  <c r="AK389" i="46" s="1"/>
  <c r="AH387" i="46"/>
  <c r="AH392" i="46" s="1"/>
  <c r="M61" i="43" s="1"/>
  <c r="AA389" i="79"/>
  <c r="F70" i="43" s="1"/>
  <c r="AF522" i="46"/>
  <c r="K64" i="43" s="1"/>
  <c r="AF519" i="46"/>
  <c r="AI381" i="79"/>
  <c r="AI383" i="79" s="1"/>
  <c r="Y757" i="79"/>
  <c r="AJ390" i="46"/>
  <c r="Y202" i="79"/>
  <c r="Y200" i="79"/>
  <c r="Y201" i="79"/>
  <c r="AJ388" i="46"/>
  <c r="Y205" i="79"/>
  <c r="AJ132" i="46"/>
  <c r="O55" i="43" s="1"/>
  <c r="AJ262" i="46"/>
  <c r="O58" i="43" s="1"/>
  <c r="AA388" i="46"/>
  <c r="AA389" i="46"/>
  <c r="AC519" i="46"/>
  <c r="AC518" i="46"/>
  <c r="AE519" i="46"/>
  <c r="AE518" i="46"/>
  <c r="Z518" i="46"/>
  <c r="Z519" i="46"/>
  <c r="AB518" i="46"/>
  <c r="AB519" i="46"/>
  <c r="AA518" i="46"/>
  <c r="AA519" i="46"/>
  <c r="Y388" i="46"/>
  <c r="Y389" i="46"/>
  <c r="AD388" i="46"/>
  <c r="AD389" i="46"/>
  <c r="AD519" i="46"/>
  <c r="AD518" i="46"/>
  <c r="AL518" i="46"/>
  <c r="AL519" i="46"/>
  <c r="AL522" i="46"/>
  <c r="Q64" i="43" s="1"/>
  <c r="AL390" i="46"/>
  <c r="AL517" i="46"/>
  <c r="AL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F520" i="46" l="1"/>
  <c r="AL388" i="46"/>
  <c r="AK522" i="46"/>
  <c r="P64" i="43" s="1"/>
  <c r="AK566" i="79"/>
  <c r="AI262" i="46"/>
  <c r="N58" i="43" s="1"/>
  <c r="AK260" i="46"/>
  <c r="AK517" i="46"/>
  <c r="AH522" i="46"/>
  <c r="M64" i="43" s="1"/>
  <c r="AH518" i="46"/>
  <c r="AK519" i="46"/>
  <c r="AG522" i="46"/>
  <c r="L64" i="43" s="1"/>
  <c r="AG519" i="46"/>
  <c r="AG517" i="46"/>
  <c r="AK567" i="79"/>
  <c r="AK259" i="46"/>
  <c r="AK518" i="46"/>
  <c r="AL132" i="46"/>
  <c r="Q55" i="43" s="1"/>
  <c r="V25" i="47" s="1"/>
  <c r="AH262" i="46"/>
  <c r="M58" i="43" s="1"/>
  <c r="AH259" i="46"/>
  <c r="AK565" i="79"/>
  <c r="AI259" i="46"/>
  <c r="AI261" i="46" s="1"/>
  <c r="N57" i="43" s="1"/>
  <c r="AK571" i="79"/>
  <c r="AJ259" i="46"/>
  <c r="AJ261" i="46" s="1"/>
  <c r="O57" i="43" s="1"/>
  <c r="T31" i="47" s="1"/>
  <c r="AI390" i="46"/>
  <c r="AG132" i="46"/>
  <c r="L55" i="43" s="1"/>
  <c r="Q15" i="47" s="1"/>
  <c r="AG262" i="46"/>
  <c r="L58" i="43" s="1"/>
  <c r="AI388" i="46"/>
  <c r="AG260" i="46"/>
  <c r="AG261" i="46" s="1"/>
  <c r="L57" i="43" s="1"/>
  <c r="AL259" i="46"/>
  <c r="AL261" i="46" s="1"/>
  <c r="Q57" i="43" s="1"/>
  <c r="V39" i="47" s="1"/>
  <c r="AK132" i="46"/>
  <c r="P55" i="43" s="1"/>
  <c r="U22" i="47" s="1"/>
  <c r="AG388" i="46"/>
  <c r="AG390" i="46"/>
  <c r="AG392" i="46"/>
  <c r="L61" i="43" s="1"/>
  <c r="AK569" i="79"/>
  <c r="AK568" i="79"/>
  <c r="AI132" i="46"/>
  <c r="N55" i="43" s="1"/>
  <c r="S16" i="47" s="1"/>
  <c r="AK573" i="79"/>
  <c r="P73" i="43" s="1"/>
  <c r="AH132" i="46"/>
  <c r="M55" i="43" s="1"/>
  <c r="R26" i="47" s="1"/>
  <c r="Y756" i="79"/>
  <c r="D75" i="43" s="1"/>
  <c r="T18" i="47"/>
  <c r="P20"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5" i="79"/>
  <c r="E82" i="43" s="1"/>
  <c r="D70" i="43"/>
  <c r="AM131" i="46"/>
  <c r="C93" i="43" s="1"/>
  <c r="AM262" i="46"/>
  <c r="D104" i="43" s="1"/>
  <c r="D76" i="43"/>
  <c r="AM520" i="46"/>
  <c r="D67" i="43"/>
  <c r="AM517"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T24" i="47"/>
  <c r="T17" i="47"/>
  <c r="T19" i="47"/>
  <c r="T16" i="47"/>
  <c r="T22" i="47"/>
  <c r="T21" i="47"/>
  <c r="T15" i="47"/>
  <c r="AJ391" i="46"/>
  <c r="O60" i="43" s="1"/>
  <c r="T26" i="47"/>
  <c r="T20" i="47"/>
  <c r="T23" i="47"/>
  <c r="T25" i="47"/>
  <c r="T33" i="47"/>
  <c r="V18" i="47"/>
  <c r="Y204" i="79"/>
  <c r="V26" i="47"/>
  <c r="Y261" i="46"/>
  <c r="D57" i="43" s="1"/>
  <c r="F93" i="43"/>
  <c r="D58" i="43"/>
  <c r="T40" i="47"/>
  <c r="T36" i="47"/>
  <c r="T38" i="47"/>
  <c r="AL391" i="46"/>
  <c r="Q60"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F94" i="43" l="1"/>
  <c r="U24" i="47"/>
  <c r="V22" i="47"/>
  <c r="V23" i="47"/>
  <c r="Q16" i="47"/>
  <c r="V17" i="47"/>
  <c r="V20" i="47"/>
  <c r="V19" i="47"/>
  <c r="V15" i="47"/>
  <c r="V16" i="47"/>
  <c r="Q22" i="47"/>
  <c r="V24" i="47"/>
  <c r="U15" i="47"/>
  <c r="R23" i="47"/>
  <c r="U19" i="47"/>
  <c r="U20" i="47"/>
  <c r="R30" i="47"/>
  <c r="R21" i="47"/>
  <c r="U26" i="47"/>
  <c r="U18" i="47"/>
  <c r="U16" i="47"/>
  <c r="R58" i="43"/>
  <c r="R24" i="47"/>
  <c r="R20" i="47"/>
  <c r="U21" i="47"/>
  <c r="U25" i="47"/>
  <c r="U23" i="47"/>
  <c r="R19" i="47"/>
  <c r="R22" i="47"/>
  <c r="R17" i="47"/>
  <c r="Q32" i="47"/>
  <c r="AK521" i="46"/>
  <c r="P63" i="43" s="1"/>
  <c r="AM519" i="46"/>
  <c r="R15" i="47"/>
  <c r="AK261" i="46"/>
  <c r="P57" i="43" s="1"/>
  <c r="U31" i="47" s="1"/>
  <c r="AM518" i="46"/>
  <c r="AM259" i="46"/>
  <c r="R64" i="43"/>
  <c r="AG521" i="46"/>
  <c r="L63" i="43" s="1"/>
  <c r="T30" i="47"/>
  <c r="T35" i="47"/>
  <c r="T37" i="47"/>
  <c r="T41" i="47"/>
  <c r="T32" i="47"/>
  <c r="T34" i="47"/>
  <c r="T39" i="47"/>
  <c r="AM522" i="46"/>
  <c r="F104" i="43" s="1"/>
  <c r="AI391" i="46"/>
  <c r="N60" i="43" s="1"/>
  <c r="S56" i="47" s="1"/>
  <c r="Q37" i="47"/>
  <c r="Q41" i="47"/>
  <c r="AK572" i="79"/>
  <c r="P72" i="43" s="1"/>
  <c r="AM260" i="46"/>
  <c r="D94" i="43"/>
  <c r="Q33" i="47"/>
  <c r="Q35" i="47"/>
  <c r="Q40" i="47"/>
  <c r="Q18" i="47"/>
  <c r="Q21" i="47"/>
  <c r="Q17" i="47"/>
  <c r="Q19" i="47"/>
  <c r="S32" i="47"/>
  <c r="Q39" i="47"/>
  <c r="Q30" i="47"/>
  <c r="Q34" i="47"/>
  <c r="D93" i="43"/>
  <c r="Q20" i="47"/>
  <c r="Q23" i="47"/>
  <c r="Q38" i="47"/>
  <c r="Q36" i="47"/>
  <c r="Q25" i="47"/>
  <c r="Q31" i="47"/>
  <c r="Q26" i="47"/>
  <c r="Q24" i="47"/>
  <c r="AG391" i="46"/>
  <c r="L60" i="43" s="1"/>
  <c r="S31" i="47"/>
  <c r="S21" i="47"/>
  <c r="S35" i="47"/>
  <c r="S41" i="47"/>
  <c r="S24" i="47"/>
  <c r="S20" i="47"/>
  <c r="S37" i="47"/>
  <c r="S40" i="47"/>
  <c r="S15" i="47"/>
  <c r="S17" i="47"/>
  <c r="AM383" i="79"/>
  <c r="S33" i="47"/>
  <c r="S36" i="47"/>
  <c r="S39" i="47"/>
  <c r="S22" i="47"/>
  <c r="S18" i="47"/>
  <c r="S26" i="47"/>
  <c r="R25" i="47"/>
  <c r="R16" i="47"/>
  <c r="R18" i="47"/>
  <c r="S38" i="47"/>
  <c r="S19" i="47"/>
  <c r="S23" i="47"/>
  <c r="S30" i="47"/>
  <c r="S25" i="47"/>
  <c r="S34" i="47"/>
  <c r="AM132" i="46"/>
  <c r="C104" i="43" s="1"/>
  <c r="R54" i="43"/>
  <c r="AM382" i="79"/>
  <c r="AM384" i="79"/>
  <c r="Y572" i="79"/>
  <c r="D72" i="43" s="1"/>
  <c r="Z756" i="79"/>
  <c r="E75" i="43" s="1"/>
  <c r="AM205" i="79"/>
  <c r="G104" i="43" s="1"/>
  <c r="AD572" i="79"/>
  <c r="I72" i="43" s="1"/>
  <c r="AJ572" i="79"/>
  <c r="O72" i="43"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J104" i="43" s="1"/>
  <c r="D103" i="43"/>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P62" i="47"/>
  <c r="P66" i="47"/>
  <c r="P69" i="47"/>
  <c r="P67" i="47"/>
  <c r="P61" i="47"/>
  <c r="R31" i="47"/>
  <c r="P71" i="47"/>
  <c r="P70" i="47"/>
  <c r="R34" i="47"/>
  <c r="P68" i="47"/>
  <c r="P64" i="47"/>
  <c r="R38" i="47"/>
  <c r="T47" i="47"/>
  <c r="R37" i="47"/>
  <c r="P60" i="47"/>
  <c r="P63" i="47"/>
  <c r="R39" i="47"/>
  <c r="P65" i="47"/>
  <c r="AJ204" i="79"/>
  <c r="O66" i="43" s="1"/>
  <c r="T75" i="47" s="1"/>
  <c r="P27" i="47"/>
  <c r="P29" i="47" s="1"/>
  <c r="Q50" i="47"/>
  <c r="R40" i="47"/>
  <c r="R41" i="47"/>
  <c r="R33" i="47"/>
  <c r="AL204" i="79"/>
  <c r="Q66" i="43" s="1"/>
  <c r="Q47" i="47"/>
  <c r="Q52" i="47"/>
  <c r="R35" i="47"/>
  <c r="R32" i="47"/>
  <c r="R36" i="47"/>
  <c r="E93" i="43"/>
  <c r="Q45" i="47"/>
  <c r="Q62" i="47"/>
  <c r="G94" i="43"/>
  <c r="Q54" i="47"/>
  <c r="Q48" i="47"/>
  <c r="Q70" i="47"/>
  <c r="Q56" i="47"/>
  <c r="Q49" i="47"/>
  <c r="Q53" i="47"/>
  <c r="Q55" i="47"/>
  <c r="G95" i="43"/>
  <c r="Q51" i="47"/>
  <c r="Q46" i="47"/>
  <c r="R67" i="43"/>
  <c r="G96" i="43"/>
  <c r="AH204" i="79"/>
  <c r="M66" i="43" s="1"/>
  <c r="G93" i="43"/>
  <c r="S50" i="47"/>
  <c r="T71" i="47"/>
  <c r="T61" i="47"/>
  <c r="T66" i="47"/>
  <c r="S66" i="47"/>
  <c r="S64" i="47"/>
  <c r="S61" i="47"/>
  <c r="S53" i="47"/>
  <c r="T60" i="47"/>
  <c r="T54" i="47"/>
  <c r="T52" i="47"/>
  <c r="T56" i="47"/>
  <c r="T48" i="47"/>
  <c r="T27" i="47"/>
  <c r="T29" i="47" s="1"/>
  <c r="T53" i="47"/>
  <c r="T45" i="47"/>
  <c r="T62" i="47"/>
  <c r="T69" i="47"/>
  <c r="T70" i="47"/>
  <c r="T64" i="47"/>
  <c r="T55" i="47"/>
  <c r="T68" i="47"/>
  <c r="T46" i="47"/>
  <c r="T51" i="47"/>
  <c r="T65" i="47"/>
  <c r="T67" i="47"/>
  <c r="T49" i="47"/>
  <c r="T50" i="47"/>
  <c r="V27" i="47"/>
  <c r="V29" i="47" s="1"/>
  <c r="F96" i="43"/>
  <c r="F95" i="43"/>
  <c r="D63" i="43"/>
  <c r="R63" i="43" s="1"/>
  <c r="V30" i="47"/>
  <c r="V31" i="47"/>
  <c r="V33" i="47"/>
  <c r="V37" i="47"/>
  <c r="V34" i="47"/>
  <c r="V46" i="47"/>
  <c r="V38" i="47"/>
  <c r="V50" i="47"/>
  <c r="V71" i="47"/>
  <c r="V54" i="47"/>
  <c r="V52" i="47"/>
  <c r="V51" i="47"/>
  <c r="V53" i="47"/>
  <c r="V48" i="47"/>
  <c r="V55" i="47"/>
  <c r="V47" i="47"/>
  <c r="V45" i="47"/>
  <c r="V56" i="47"/>
  <c r="V49" i="47"/>
  <c r="V36" i="47"/>
  <c r="V35" i="47"/>
  <c r="V32" i="47"/>
  <c r="V40" i="47"/>
  <c r="V41"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AM263" i="46" s="1"/>
  <c r="AM521" i="46"/>
  <c r="AM523" i="46" s="1"/>
  <c r="S47" i="47"/>
  <c r="S62" i="47"/>
  <c r="S70" i="47"/>
  <c r="S67" i="47"/>
  <c r="S55" i="47"/>
  <c r="S60" i="47"/>
  <c r="Q69" i="47"/>
  <c r="U27" i="47"/>
  <c r="U29" i="47" s="1"/>
  <c r="S54" i="47"/>
  <c r="S65" i="47"/>
  <c r="S45" i="47"/>
  <c r="S46" i="47"/>
  <c r="S71" i="47"/>
  <c r="S51" i="47"/>
  <c r="S52" i="47"/>
  <c r="S69" i="47"/>
  <c r="S68" i="47"/>
  <c r="S63" i="47"/>
  <c r="S49" i="47"/>
  <c r="S48" i="47"/>
  <c r="R57" i="43"/>
  <c r="U32" i="47"/>
  <c r="U35" i="47"/>
  <c r="U41" i="47"/>
  <c r="U30" i="47"/>
  <c r="U37" i="47"/>
  <c r="U36" i="47"/>
  <c r="Q67" i="47"/>
  <c r="U33" i="47"/>
  <c r="U38" i="47"/>
  <c r="U39" i="47"/>
  <c r="U40" i="47"/>
  <c r="Q71" i="47"/>
  <c r="U47" i="47"/>
  <c r="Q66" i="47"/>
  <c r="Q60" i="47"/>
  <c r="Q68" i="47"/>
  <c r="Q63" i="47"/>
  <c r="Q65" i="47"/>
  <c r="Q61" i="47"/>
  <c r="Q64" i="47"/>
  <c r="T42" i="47"/>
  <c r="T44" i="47" s="1"/>
  <c r="Q27" i="47"/>
  <c r="Q29" i="47" s="1"/>
  <c r="Q42" i="47" s="1"/>
  <c r="Q44" i="47" s="1"/>
  <c r="Q57" i="47" s="1"/>
  <c r="Q59" i="47" s="1"/>
  <c r="R27" i="47"/>
  <c r="R29" i="47" s="1"/>
  <c r="R42" i="47" s="1"/>
  <c r="R44" i="47" s="1"/>
  <c r="AM133" i="46"/>
  <c r="S27" i="47"/>
  <c r="S29" i="47" s="1"/>
  <c r="S42" i="47" s="1"/>
  <c r="S44" i="47" s="1"/>
  <c r="U83" i="47"/>
  <c r="H20" i="43"/>
  <c r="AM204" i="79"/>
  <c r="AM206" i="79" s="1"/>
  <c r="E42" i="43"/>
  <c r="E29" i="43"/>
  <c r="E30" i="43"/>
  <c r="E31" i="43"/>
  <c r="L81" i="47"/>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J63" i="47"/>
  <c r="J32" i="47"/>
  <c r="W32" i="47" s="1"/>
  <c r="J30" i="47"/>
  <c r="W30" i="47" s="1"/>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9" i="47" l="1"/>
  <c r="W36" i="47"/>
  <c r="W35" i="47"/>
  <c r="U42" i="47"/>
  <c r="U44" i="47" s="1"/>
  <c r="U57" i="47" s="1"/>
  <c r="U59" i="47" s="1"/>
  <c r="U72" i="47" s="1"/>
  <c r="U74" i="47" s="1"/>
  <c r="U87" i="47" s="1"/>
  <c r="U89" i="47" s="1"/>
  <c r="U102" i="47" s="1"/>
  <c r="S57" i="47"/>
  <c r="S59" i="47" s="1"/>
  <c r="S72" i="47" s="1"/>
  <c r="S74" i="47" s="1"/>
  <c r="S87" i="47" s="1"/>
  <c r="S89" i="47" s="1"/>
  <c r="S102" i="47" s="1"/>
  <c r="W40" i="47"/>
  <c r="Q72" i="47"/>
  <c r="Q74" i="47" s="1"/>
  <c r="Q87" i="47" s="1"/>
  <c r="Q89" i="47" s="1"/>
  <c r="Q102" i="47" s="1"/>
  <c r="H19" i="43"/>
  <c r="E43" i="43"/>
  <c r="W161" i="47"/>
  <c r="M103" i="43"/>
  <c r="W27" i="47"/>
  <c r="C105" i="43" s="1"/>
  <c r="P87" i="47"/>
  <c r="P89" i="47" s="1"/>
  <c r="P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28" authorId="0">
      <text>
        <r>
          <rPr>
            <sz val="9"/>
            <color indexed="81"/>
            <rFont val="Tahoma"/>
            <family val="2"/>
          </rPr>
          <t xml:space="preserve">
Loblaw P4P Conservation Fund Pilot Program to Loblaws Pilot</t>
        </r>
      </text>
    </comment>
    <comment ref="D52" authorId="0">
      <text>
        <r>
          <rPr>
            <sz val="9"/>
            <color indexed="81"/>
            <rFont val="Tahoma"/>
            <family val="2"/>
          </rPr>
          <t>Changed 
Save on Energy Heating &amp; Cooling Program
to
Save on Energy Heating and Cooling Program</t>
        </r>
      </text>
    </comment>
    <comment ref="D59" authorId="0">
      <text>
        <r>
          <rPr>
            <sz val="9"/>
            <color indexed="81"/>
            <rFont val="Tahoma"/>
            <family val="2"/>
          </rPr>
          <t>Changed 
Save on Energy Heating &amp; Cooling Program
to
Save on Energy Heating and Cooling Program</t>
        </r>
      </text>
    </comment>
    <comment ref="D68" authorId="0">
      <text>
        <r>
          <rPr>
            <sz val="9"/>
            <color indexed="81"/>
            <rFont val="Tahoma"/>
            <family val="2"/>
          </rPr>
          <t>Changed 
Save on Energy Heating &amp; Cooling Program
to
Save on Energy Heating and Cooling Program</t>
        </r>
      </text>
    </comment>
    <comment ref="D85" authorId="0">
      <text>
        <r>
          <rPr>
            <sz val="9"/>
            <color indexed="81"/>
            <rFont val="Tahoma"/>
            <family val="2"/>
          </rPr>
          <t>Changed 
Save on Energy Heating &amp; Cooling Program
to
Save on Energy Heating and Cooling Program</t>
        </r>
      </text>
    </comment>
    <comment ref="D88" authorId="0">
      <text>
        <r>
          <rPr>
            <sz val="9"/>
            <color indexed="81"/>
            <rFont val="Tahoma"/>
            <family val="2"/>
          </rPr>
          <t>Changed 
Save on Energy Heating &amp; Cooling Program
to
Save on Energy Heating and Cooling Program</t>
        </r>
      </text>
    </comment>
    <comment ref="D90" authorId="0">
      <text>
        <r>
          <rPr>
            <sz val="9"/>
            <color indexed="81"/>
            <rFont val="Tahoma"/>
            <family val="2"/>
          </rPr>
          <t>Changed
Save on Energy Smart Thermostat Program
To
Hydro Ottawa Limited - Residential Demand Response Wi-Fi Thermostat Pilot</t>
        </r>
      </text>
    </comment>
  </commentList>
</comments>
</file>

<file path=xl/sharedStrings.xml><?xml version="1.0" encoding="utf-8"?>
<sst xmlns="http://schemas.openxmlformats.org/spreadsheetml/2006/main" count="3254" uniqueCount="750">
  <si>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</si>
  <si>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</si>
  <si>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</si>
  <si>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</si>
  <si>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</si>
  <si>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</si>
  <si>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</si>
  <si>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</si>
  <si>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</si>
  <si>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</si>
  <si>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</si>
  <si>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</si>
  <si>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</si>
  <si>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</si>
  <si>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</si>
  <si>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</si>
  <si>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</si>
  <si>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</si>
  <si>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</si>
  <si>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</si>
  <si>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</si>
  <si>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</si>
  <si>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</si>
  <si>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</si>
  <si>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</si>
  <si>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</si>
  <si>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</si>
  <si>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</si>
  <si>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</si>
  <si>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</si>
  <si>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</si>
  <si>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</si>
  <si>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</si>
  <si>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</si>
  <si>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</si>
  <si>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</si>
  <si>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</si>
  <si>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</si>
  <si>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</si>
  <si>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</si>
  <si>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</si>
  <si>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</si>
  <si>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</si>
  <si>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</si>
  <si>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</si>
  <si>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</si>
  <si>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</si>
  <si>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</si>
  <si>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</si>
  <si>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</si>
  <si>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</si>
  <si>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</si>
  <si>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</si>
  <si>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</si>
  <si>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</si>
  <si>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</si>
  <si>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</si>
  <si>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</si>
  <si>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</si>
  <si>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</si>
  <si>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</si>
  <si>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</si>
  <si>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</si>
  <si>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</si>
  <si>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</si>
  <si>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</si>
  <si>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</si>
  <si>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</si>
  <si>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</si>
  <si>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</si>
  <si>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</si>
  <si>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</si>
  <si>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</si>
  <si>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</si>
  <si>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</si>
  <si>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</si>
  <si>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</si>
  <si>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</si>
  <si>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</si>
  <si>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</si>
  <si>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</si>
  <si>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</si>
  <si>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</si>
  <si>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</si>
  <si>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</si>
  <si>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</si>
  <si>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</si>
  <si>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</si>
  <si>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</si>
  <si>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</si>
  <si>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</si>
  <si>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</si>
  <si>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</si>
  <si>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</si>
  <si>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</si>
  <si>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</si>
  <si>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</si>
  <si>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</si>
  <si>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</si>
  <si>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</si>
  <si>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</si>
  <si>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</si>
  <si>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</si>
  <si>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</si>
  <si>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</si>
  <si>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</si>
  <si>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</si>
  <si>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</si>
  <si>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</si>
  <si>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</si>
  <si>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</si>
  <si>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</si>
  <si>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</si>
  <si>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</si>
  <si>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</si>
  <si>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</si>
  <si>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</si>
  <si>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</si>
  <si>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</si>
  <si>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</si>
  <si>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</si>
  <si>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</si>
  <si>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</si>
  <si>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</si>
  <si>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</si>
  <si>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</si>
  <si>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</si>
  <si>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</si>
  <si>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</si>
  <si>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</si>
  <si>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</si>
  <si>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</si>
  <si>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</si>
  <si>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</si>
  <si>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</si>
  <si>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</si>
  <si>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</si>
  <si>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</si>
  <si>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</si>
  <si>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</si>
  <si>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</si>
  <si>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</si>
  <si>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</si>
  <si>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</si>
  <si>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</si>
  <si>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</si>
  <si>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</si>
  <si>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</si>
  <si>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</si>
  <si>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</si>
  <si>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</si>
  <si>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</si>
  <si>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</si>
  <si>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</si>
  <si>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</si>
  <si>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</si>
  <si>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</si>
  <si>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</si>
  <si>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</si>
  <si>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</si>
  <si>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</si>
  <si>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</si>
  <si>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</si>
  <si>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</si>
  <si>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</si>
  <si>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</si>
  <si>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</si>
  <si>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</si>
  <si>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</si>
  <si>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</si>
  <si>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</si>
  <si>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</si>
  <si>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</si>
  <si>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</si>
  <si>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</si>
  <si>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</si>
  <si>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</si>
  <si>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</si>
  <si>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</si>
  <si>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</si>
  <si>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</si>
  <si>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</si>
  <si>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</si>
  <si>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</si>
  <si>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</si>
  <si>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</si>
  <si>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</si>
  <si>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</si>
  <si>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</si>
  <si>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</si>
  <si>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</si>
  <si>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</si>
  <si>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</si>
  <si>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</si>
  <si>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</si>
  <si>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</si>
  <si>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</si>
  <si>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</si>
  <si>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</si>
  <si>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</si>
  <si>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</si>
  <si>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</si>
  <si>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</si>
  <si>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</si>
  <si>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</si>
  <si>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</si>
  <si>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</si>
  <si>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</si>
  <si>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</si>
  <si>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</si>
  <si>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</si>
  <si>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</si>
  <si>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</si>
  <si>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</si>
  <si>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</si>
  <si>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</si>
  <si>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</si>
  <si>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</si>
  <si>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</si>
  <si>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</si>
  <si>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</si>
  <si>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</si>
  <si>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</si>
  <si>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</si>
  <si>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</si>
  <si>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</si>
  <si>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</si>
  <si>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</si>
  <si>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</si>
  <si>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</si>
  <si>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</si>
  <si>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</si>
  <si>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</si>
  <si>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</si>
  <si>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</si>
  <si>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</si>
  <si>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</si>
  <si>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</si>
  <si>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</si>
  <si>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</si>
  <si>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</si>
  <si>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</si>
  <si>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</si>
  <si>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</si>
  <si>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</si>
  <si>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</si>
  <si>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</si>
  <si>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</si>
  <si>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</si>
  <si>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</si>
  <si>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</si>
  <si>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</si>
  <si>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</si>
  <si>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</si>
  <si>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</si>
  <si>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</si>
  <si>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</si>
  <si>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</si>
  <si>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</si>
  <si>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</si>
  <si>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</si>
  <si>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</si>
  <si>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</si>
  <si>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</si>
  <si>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</si>
  <si>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</si>
  <si>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</si>
  <si>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</si>
  <si>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</si>
  <si>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</si>
  <si>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</si>
  <si>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</si>
  <si>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</si>
  <si>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</si>
  <si>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</si>
  <si>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</si>
  <si>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</si>
  <si>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</si>
  <si>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</si>
  <si>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</si>
  <si>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</si>
  <si>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</si>
  <si>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</si>
  <si>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</si>
  <si>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</si>
  <si>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</si>
  <si>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</si>
  <si>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</si>
  <si>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</si>
  <si>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</si>
  <si>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</si>
  <si>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</si>
  <si>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</si>
  <si>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</si>
  <si>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</si>
  <si>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</si>
  <si>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</si>
  <si>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</si>
  <si>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</si>
  <si>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</si>
  <si>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</si>
  <si>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</si>
  <si>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</si>
  <si>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</si>
  <si>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</si>
  <si>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</si>
  <si>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</si>
  <si>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</si>
  <si>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</si>
  <si>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</si>
  <si>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</si>
  <si>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</si>
  <si>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</si>
  <si>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</si>
  <si>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</si>
  <si>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</si>
  <si>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</si>
  <si>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</si>
  <si>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</si>
  <si>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</si>
  <si>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</si>
  <si>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</si>
  <si>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</si>
  <si>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</si>
  <si>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</si>
  <si>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</si>
  <si>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</si>
  <si>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</si>
  <si>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</si>
  <si>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</si>
  <si>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</si>
  <si>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</si>
  <si>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</si>
  <si>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</si>
  <si>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</si>
  <si>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</si>
  <si>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</si>
  <si>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</si>
  <si>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</si>
  <si>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</si>
  <si>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</si>
  <si>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</si>
  <si>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</si>
  <si>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</si>
  <si>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</si>
  <si>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</si>
  <si>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</si>
  <si>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</si>
  <si>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</si>
  <si>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</si>
  <si>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</si>
  <si>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</si>
  <si>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</si>
  <si>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</si>
  <si>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</si>
  <si>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</si>
  <si>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</si>
  <si>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</si>
  <si>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</si>
  <si>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</si>
  <si>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</si>
  <si>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</si>
  <si>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</si>
  <si>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</si>
  <si>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</si>
  <si>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</si>
  <si>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</si>
  <si>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</si>
  <si>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</si>
  <si>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</si>
  <si>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</si>
  <si>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</si>
  <si>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</si>
  <si>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</si>
  <si>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</si>
  <si>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</si>
  <si>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</si>
  <si>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</si>
  <si>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</si>
  <si>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</si>
  <si>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</si>
  <si>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</si>
  <si>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</si>
  <si>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</si>
  <si>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</si>
  <si>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</si>
  <si>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</si>
  <si>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</si>
  <si>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</si>
  <si>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</si>
  <si>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</si>
  <si>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</si>
  <si>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</si>
  <si>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</si>
  <si>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</si>
  <si>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</si>
  <si>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</si>
  <si>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</si>
  <si>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</si>
  <si>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</si>
  <si>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</si>
  <si>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</si>
  <si>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</si>
  <si>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</si>
  <si>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</si>
  <si>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</si>
  <si>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</si>
  <si>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</si>
  <si>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</si>
  <si>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</si>
  <si>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</si>
  <si>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</si>
  <si>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</si>
  <si>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</si>
  <si>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</si>
  <si>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</si>
  <si>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</si>
  <si>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</si>
  <si>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</si>
  <si>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</si>
  <si>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</si>
  <si>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</si>
  <si>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</si>
  <si>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</si>
  <si>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</si>
  <si>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</si>
  <si>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</si>
  <si>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</si>
  <si>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</si>
  <si>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</si>
  <si>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</si>
  <si>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</si>
  <si>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</si>
  <si>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</si>
  <si>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</si>
  <si>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</si>
  <si>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</si>
  <si>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</si>
  <si>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</si>
  <si>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</si>
  <si>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</si>
  <si>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</si>
  <si>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</si>
  <si>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</si>
  <si>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</si>
  <si>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</si>
  <si>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</si>
  <si>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</si>
  <si>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</si>
  <si>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</si>
  <si>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</si>
  <si>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</si>
  <si>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</si>
  <si>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</si>
  <si>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</si>
  <si>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</si>
  <si>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</si>
  <si>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</si>
  <si>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</si>
  <si>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</si>
  <si>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</si>
  <si>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</si>
  <si>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</si>
  <si>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</si>
  <si>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</si>
  <si>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</si>
  <si>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</si>
  <si>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</si>
  <si>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</si>
  <si>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</si>
  <si>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</si>
  <si>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</si>
  <si>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</si>
  <si>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</si>
  <si>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</si>
  <si>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</si>
  <si>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</si>
  <si>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</si>
  <si>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</si>
  <si>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</si>
  <si>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</si>
  <si>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</si>
  <si>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</si>
  <si>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</si>
  <si>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</si>
  <si>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</si>
  <si>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</si>
  <si>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</si>
  <si>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</si>
  <si>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</si>
  <si>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</si>
  <si>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</si>
  <si>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</si>
  <si>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</si>
  <si>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</si>
  <si>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</si>
  <si>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</si>
  <si>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</si>
  <si>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</si>
  <si>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</si>
  <si>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</si>
  <si>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</si>
  <si>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</si>
  <si>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</si>
  <si>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</si>
  <si>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</si>
  <si>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</si>
  <si>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</si>
  <si>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</si>
  <si>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</si>
  <si>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</si>
  <si>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</si>
  <si>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</si>
  <si>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</si>
  <si>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</si>
  <si>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</si>
  <si>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</si>
  <si>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</si>
  <si>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</si>
  <si>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</si>
  <si>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</si>
  <si>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</si>
  <si>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</si>
  <si>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</si>
  <si>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</si>
  <si>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</si>
  <si>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</si>
  <si>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</si>
  <si>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</si>
  <si>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</si>
  <si>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</si>
  <si>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</si>
  <si>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</si>
  <si>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</si>
  <si>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</si>
  <si>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</si>
  <si>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</si>
  <si>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</si>
  <si>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</si>
  <si>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</si>
  <si>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</si>
  <si>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</si>
  <si>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</si>
  <si>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</si>
  <si>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</si>
  <si>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</si>
  <si>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</si>
  <si>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</si>
  <si>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</si>
  <si>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</si>
  <si>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</si>
  <si>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</si>
  <si>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</si>
  <si>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</si>
  <si>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</si>
  <si>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</si>
  <si>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</si>
  <si>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</si>
  <si>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</si>
  <si>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</si>
  <si>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</si>
  <si>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</si>
  <si>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</si>
  <si>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</si>
  <si>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</si>
  <si>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</si>
  <si>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</si>
  <si>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</si>
  <si>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</si>
  <si>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</si>
  <si>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</si>
  <si>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</si>
  <si>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</si>
  <si>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</si>
  <si>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</si>
  <si>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</si>
  <si>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</si>
  <si>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</si>
  <si>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</si>
  <si>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</si>
  <si>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</si>
  <si>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</si>
  <si>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</si>
  <si>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</si>
  <si>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</si>
  <si>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</si>
  <si>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</si>
  <si>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</si>
  <si>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</si>
  <si>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</si>
  <si>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</si>
  <si>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</si>
  <si>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</si>
  <si>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</si>
  <si>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</si>
  <si>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</si>
  <si>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</si>
  <si>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</si>
  <si>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</si>
  <si>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</si>
  <si>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</si>
  <si>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</si>
  <si>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</si>
  <si>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</si>
  <si>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</si>
  <si>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</si>
  <si>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</si>
  <si>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</si>
  <si>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</si>
  <si>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</si>
  <si>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</si>
  <si>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</si>
  <si>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</si>
  <si>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</si>
  <si>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</si>
  <si>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</si>
  <si>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</si>
  <si>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</si>
  <si>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</si>
  <si>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</si>
  <si>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</si>
  <si>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</si>
  <si>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</si>
  <si>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</si>
  <si>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</si>
  <si>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</si>
  <si>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</si>
  <si>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</si>
  <si>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</si>
  <si>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</si>
  <si>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</si>
  <si>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</si>
  <si>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</si>
  <si>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</si>
  <si>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</si>
  <si>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</si>
  <si>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</si>
  <si>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</si>
  <si>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</si>
  <si>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</si>
  <si>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</si>
  <si>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</si>
  <si>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</si>
  <si>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</si>
  <si>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</si>
  <si>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</si>
  <si>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</si>
  <si>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</si>
  <si>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</si>
  <si>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</si>
  <si>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</si>
  <si>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</si>
  <si>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</si>
  <si>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</si>
  <si>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</si>
  <si>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</si>
  <si>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</si>
  <si>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</si>
  <si>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</si>
  <si>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</si>
  <si>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</si>
  <si>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</si>
  <si>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</si>
  <si>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</si>
  <si>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</si>
  <si>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</si>
  <si>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</si>
  <si>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</si>
  <si>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</si>
  <si>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</si>
  <si>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</si>
  <si>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</si>
  <si>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</si>
  <si>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</si>
  <si>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</si>
  <si>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</si>
  <si>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</si>
  <si>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</si>
  <si>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</si>
  <si>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</si>
  <si>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</si>
  <si>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</si>
  <si>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</si>
  <si>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</si>
  <si>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</si>
  <si>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</si>
  <si>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</si>
  <si>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</si>
  <si>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</si>
  <si>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</si>
  <si>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</si>
  <si>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</si>
  <si>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</si>
  <si>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</si>
  <si>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</si>
  <si>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</si>
  <si>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</si>
  <si>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</si>
  <si>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</si>
  <si>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</si>
  <si>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</si>
  <si>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</si>
  <si>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</si>
  <si>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</si>
  <si>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</si>
  <si>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</si>
  <si>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</si>
  <si>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</si>
  <si>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</si>
  <si>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</si>
  <si>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</si>
  <si>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</si>
  <si>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</si>
  <si>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</si>
  <si>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</si>
  <si>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</si>
  <si>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</si>
  <si>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</si>
  <si>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</si>
  <si>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</si>
  <si>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</si>
  <si>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</si>
  <si>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</si>
  <si>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</si>
  <si>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</si>
  <si>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</si>
  <si>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Home Depot Home Appliance Market Uplift Conservation Fund Pilot Program</t>
  </si>
  <si>
    <t>Save on Energy Instant Discount Program</t>
  </si>
  <si>
    <t>Pool Saver Local Program</t>
  </si>
  <si>
    <t>Save on Energy Energy Performance Program for Multi-Site Customers</t>
  </si>
  <si>
    <t>Whole Home Pilot Program</t>
  </si>
  <si>
    <t>Conservation Voltage Reduction Conservation Fund Pilot Program</t>
  </si>
  <si>
    <t>Hydro Ottawa Limited</t>
  </si>
  <si>
    <t>To have look-up work from Tab 5. to Tab 7.</t>
  </si>
  <si>
    <t>EB-2016-0084</t>
  </si>
  <si>
    <t>GS 50 TO 1,499 KW</t>
  </si>
  <si>
    <t>GS 1,500 TO 4,999</t>
  </si>
  <si>
    <t>Large User</t>
  </si>
  <si>
    <t>EB-2015-0004</t>
  </si>
  <si>
    <t>EB-2014-0085</t>
  </si>
  <si>
    <t>Changed Save on Energy Heating &amp; Cooling Program to Save on Energy Heating and Cooling Program</t>
  </si>
  <si>
    <t>Correct demand values shown as CDM saving in Settlement Chart</t>
  </si>
  <si>
    <t>Swimming Pool Efficiency Program</t>
  </si>
  <si>
    <t>2016 COS/IRM Application</t>
  </si>
  <si>
    <t>2021-2025  CIR</t>
  </si>
  <si>
    <t>2014-2016</t>
  </si>
  <si>
    <t>This information is provided in UPDATED Exhibit 4-5-2: LRAM Variance Account</t>
  </si>
  <si>
    <t>Column D</t>
  </si>
  <si>
    <t>Change program name from persistence report to match tables on Tab 5. - Loblaw P4P Conservation Fund Pilot Program to Loblaws Pilot</t>
  </si>
  <si>
    <t>See 2015 (2011-2015) LRAM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</si>
</sst>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6" fontId="45" fillId="28" borderId="35" xfId="70" applyNumberFormat="1" applyFont="1" applyFill="1" applyBorder="1" applyAlignment="1" applyProtection="1">
      <alignment horizontal="center"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1728" y="134471"/>
          <a:ext cx="20683681"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1273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718991"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2817" y="281441"/>
          <a:ext cx="15377754" cy="156871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58" t="s">
        <v>174</v>
      </c>
      <c r="C3" s="758"/>
    </row>
    <row r="4" spans="1:3" ht="11.25" customHeight="1"/>
    <row r="5" spans="1:3" s="30" customFormat="1" ht="25.5" customHeight="1">
      <c r="B5" s="60" t="s">
        <v>419</v>
      </c>
      <c r="C5" s="60" t="s">
        <v>173</v>
      </c>
    </row>
    <row r="6" spans="1:3" s="176" customFormat="1" ht="48" customHeight="1">
      <c r="A6" s="241"/>
      <c r="B6" s="618" t="s">
        <v>170</v>
      </c>
      <c r="C6" s="671" t="s">
        <v>604</v>
      </c>
    </row>
    <row r="7" spans="1:3" s="176" customFormat="1" ht="21" customHeight="1">
      <c r="A7" s="241"/>
      <c r="B7" s="612" t="s">
        <v>551</v>
      </c>
      <c r="C7" s="672" t="s">
        <v>617</v>
      </c>
    </row>
    <row r="8" spans="1:3" s="176" customFormat="1" ht="32.25" customHeight="1">
      <c r="B8" s="612" t="s">
        <v>367</v>
      </c>
      <c r="C8" s="673" t="s">
        <v>605</v>
      </c>
    </row>
    <row r="9" spans="1:3" s="176" customFormat="1" ht="27.75" customHeight="1">
      <c r="B9" s="612" t="s">
        <v>169</v>
      </c>
      <c r="C9" s="673" t="s">
        <v>606</v>
      </c>
    </row>
    <row r="10" spans="1:3" s="176" customFormat="1" ht="33" customHeight="1">
      <c r="B10" s="612" t="s">
        <v>602</v>
      </c>
      <c r="C10" s="672" t="s">
        <v>610</v>
      </c>
    </row>
    <row r="11" spans="1:3" s="176" customFormat="1" ht="26.25" customHeight="1">
      <c r="B11" s="627" t="s">
        <v>368</v>
      </c>
      <c r="C11" s="675" t="s">
        <v>607</v>
      </c>
    </row>
    <row r="12" spans="1:3" s="176" customFormat="1" ht="39.75" customHeight="1">
      <c r="B12" s="612" t="s">
        <v>369</v>
      </c>
      <c r="C12" s="673" t="s">
        <v>608</v>
      </c>
    </row>
    <row r="13" spans="1:3" s="176" customFormat="1" ht="18" customHeight="1">
      <c r="B13" s="612" t="s">
        <v>370</v>
      </c>
      <c r="C13" s="673" t="s">
        <v>609</v>
      </c>
    </row>
    <row r="14" spans="1:3" s="176" customFormat="1" ht="13.5" customHeight="1">
      <c r="B14" s="612"/>
      <c r="C14" s="674"/>
    </row>
    <row r="15" spans="1:3" s="176" customFormat="1" ht="18" customHeight="1">
      <c r="B15" s="612" t="s">
        <v>673</v>
      </c>
      <c r="C15" s="672" t="s">
        <v>671</v>
      </c>
    </row>
    <row r="16" spans="1:3" s="176" customFormat="1" ht="8.25" customHeight="1">
      <c r="B16" s="612"/>
      <c r="C16" s="674"/>
    </row>
    <row r="17" spans="2:3" s="176" customFormat="1" ht="33" customHeight="1">
      <c r="B17" s="676" t="s">
        <v>603</v>
      </c>
      <c r="C17" s="677" t="s">
        <v>672</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5" zoomScale="90" zoomScaleNormal="90" zoomScaleSheetLayoutView="80" zoomScalePageLayoutView="85" workbookViewId="0">
      <selection activeCell="A21" sqref="A21"/>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0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550</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8" t="s">
        <v>504</v>
      </c>
      <c r="C7" s="809" t="s">
        <v>636</v>
      </c>
      <c r="D7" s="809"/>
      <c r="E7" s="809"/>
      <c r="F7" s="809"/>
      <c r="G7" s="809"/>
      <c r="H7" s="809"/>
      <c r="I7" s="809"/>
      <c r="J7" s="809"/>
      <c r="K7" s="809"/>
      <c r="L7" s="809"/>
      <c r="M7" s="809"/>
      <c r="N7" s="809"/>
      <c r="O7" s="809"/>
      <c r="P7" s="809"/>
      <c r="Q7" s="809"/>
      <c r="R7" s="809"/>
      <c r="S7" s="809"/>
      <c r="T7" s="809"/>
      <c r="U7" s="809"/>
      <c r="V7" s="809"/>
      <c r="W7" s="809"/>
      <c r="X7" s="809"/>
      <c r="Y7" s="606"/>
      <c r="Z7" s="606"/>
      <c r="AA7" s="606"/>
      <c r="AB7" s="606"/>
      <c r="AC7" s="606"/>
      <c r="AD7" s="606"/>
      <c r="AE7" s="270"/>
      <c r="AF7" s="270"/>
      <c r="AG7" s="270"/>
      <c r="AH7" s="270"/>
      <c r="AI7" s="270"/>
      <c r="AJ7" s="270"/>
      <c r="AK7" s="270"/>
      <c r="AL7" s="270"/>
    </row>
    <row r="8" spans="1:39" s="271" customFormat="1" ht="58.5" customHeight="1">
      <c r="A8" s="509"/>
      <c r="B8" s="808"/>
      <c r="C8" s="809" t="s">
        <v>574</v>
      </c>
      <c r="D8" s="809"/>
      <c r="E8" s="809"/>
      <c r="F8" s="809"/>
      <c r="G8" s="809"/>
      <c r="H8" s="809"/>
      <c r="I8" s="809"/>
      <c r="J8" s="809"/>
      <c r="K8" s="809"/>
      <c r="L8" s="809"/>
      <c r="M8" s="809"/>
      <c r="N8" s="809"/>
      <c r="O8" s="809"/>
      <c r="P8" s="809"/>
      <c r="Q8" s="809"/>
      <c r="R8" s="809"/>
      <c r="S8" s="809"/>
      <c r="T8" s="809"/>
      <c r="U8" s="809"/>
      <c r="V8" s="809"/>
      <c r="W8" s="809"/>
      <c r="X8" s="809"/>
      <c r="Y8" s="606"/>
      <c r="Z8" s="606"/>
      <c r="AA8" s="606"/>
      <c r="AB8" s="606"/>
      <c r="AC8" s="606"/>
      <c r="AD8" s="606"/>
      <c r="AE8" s="272"/>
      <c r="AF8" s="255"/>
      <c r="AG8" s="255"/>
      <c r="AH8" s="255"/>
      <c r="AI8" s="255"/>
      <c r="AJ8" s="255"/>
      <c r="AK8" s="255"/>
      <c r="AL8" s="255"/>
      <c r="AM8" s="256"/>
    </row>
    <row r="9" spans="1:39" s="271" customFormat="1" ht="57.75" customHeight="1">
      <c r="A9" s="509"/>
      <c r="B9" s="273"/>
      <c r="C9" s="809" t="s">
        <v>573</v>
      </c>
      <c r="D9" s="809"/>
      <c r="E9" s="809"/>
      <c r="F9" s="809"/>
      <c r="G9" s="809"/>
      <c r="H9" s="809"/>
      <c r="I9" s="809"/>
      <c r="J9" s="809"/>
      <c r="K9" s="809"/>
      <c r="L9" s="809"/>
      <c r="M9" s="809"/>
      <c r="N9" s="809"/>
      <c r="O9" s="809"/>
      <c r="P9" s="809"/>
      <c r="Q9" s="809"/>
      <c r="R9" s="809"/>
      <c r="S9" s="809"/>
      <c r="T9" s="809"/>
      <c r="U9" s="809"/>
      <c r="V9" s="809"/>
      <c r="W9" s="809"/>
      <c r="X9" s="809"/>
      <c r="Y9" s="606"/>
      <c r="Z9" s="606"/>
      <c r="AA9" s="606"/>
      <c r="AB9" s="606"/>
      <c r="AC9" s="606"/>
      <c r="AD9" s="606"/>
      <c r="AE9" s="272"/>
      <c r="AF9" s="255"/>
      <c r="AG9" s="255"/>
      <c r="AH9" s="255"/>
      <c r="AI9" s="255"/>
      <c r="AJ9" s="255"/>
      <c r="AK9" s="255"/>
      <c r="AL9" s="255"/>
      <c r="AM9" s="256"/>
    </row>
    <row r="10" spans="1:39" ht="41.25" customHeight="1">
      <c r="B10" s="275"/>
      <c r="C10" s="809" t="s">
        <v>639</v>
      </c>
      <c r="D10" s="809"/>
      <c r="E10" s="809"/>
      <c r="F10" s="809"/>
      <c r="G10" s="809"/>
      <c r="H10" s="809"/>
      <c r="I10" s="809"/>
      <c r="J10" s="809"/>
      <c r="K10" s="809"/>
      <c r="L10" s="809"/>
      <c r="M10" s="809"/>
      <c r="N10" s="809"/>
      <c r="O10" s="809"/>
      <c r="P10" s="809"/>
      <c r="Q10" s="809"/>
      <c r="R10" s="809"/>
      <c r="S10" s="809"/>
      <c r="T10" s="809"/>
      <c r="U10" s="809"/>
      <c r="V10" s="809"/>
      <c r="W10" s="809"/>
      <c r="X10" s="809"/>
      <c r="Y10" s="606"/>
      <c r="Z10" s="606"/>
      <c r="AA10" s="606"/>
      <c r="AB10" s="606"/>
      <c r="AC10" s="606"/>
      <c r="AD10" s="606"/>
      <c r="AE10" s="272"/>
      <c r="AF10" s="276"/>
      <c r="AG10" s="276"/>
      <c r="AH10" s="276"/>
      <c r="AI10" s="276"/>
      <c r="AJ10" s="276"/>
      <c r="AK10" s="276"/>
      <c r="AL10" s="276"/>
    </row>
    <row r="11" spans="1:39" ht="53.25" customHeight="1">
      <c r="C11" s="809" t="s">
        <v>624</v>
      </c>
      <c r="D11" s="809"/>
      <c r="E11" s="809"/>
      <c r="F11" s="809"/>
      <c r="G11" s="809"/>
      <c r="H11" s="809"/>
      <c r="I11" s="809"/>
      <c r="J11" s="809"/>
      <c r="K11" s="809"/>
      <c r="L11" s="809"/>
      <c r="M11" s="809"/>
      <c r="N11" s="809"/>
      <c r="O11" s="809"/>
      <c r="P11" s="809"/>
      <c r="Q11" s="809"/>
      <c r="R11" s="809"/>
      <c r="S11" s="809"/>
      <c r="T11" s="809"/>
      <c r="U11" s="809"/>
      <c r="V11" s="809"/>
      <c r="W11" s="809"/>
      <c r="X11" s="80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8"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08"/>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0" t="s">
        <v>211</v>
      </c>
      <c r="C19" s="812" t="s">
        <v>33</v>
      </c>
      <c r="D19" s="284" t="s">
        <v>421</v>
      </c>
      <c r="E19" s="814" t="s">
        <v>209</v>
      </c>
      <c r="F19" s="815"/>
      <c r="G19" s="815"/>
      <c r="H19" s="815"/>
      <c r="I19" s="815"/>
      <c r="J19" s="815"/>
      <c r="K19" s="815"/>
      <c r="L19" s="815"/>
      <c r="M19" s="816"/>
      <c r="N19" s="820" t="s">
        <v>213</v>
      </c>
      <c r="O19" s="284" t="s">
        <v>422</v>
      </c>
      <c r="P19" s="814" t="s">
        <v>212</v>
      </c>
      <c r="Q19" s="815"/>
      <c r="R19" s="815"/>
      <c r="S19" s="815"/>
      <c r="T19" s="815"/>
      <c r="U19" s="815"/>
      <c r="V19" s="815"/>
      <c r="W19" s="815"/>
      <c r="X19" s="816"/>
      <c r="Y19" s="817" t="s">
        <v>243</v>
      </c>
      <c r="Z19" s="818"/>
      <c r="AA19" s="818"/>
      <c r="AB19" s="818"/>
      <c r="AC19" s="818"/>
      <c r="AD19" s="818"/>
      <c r="AE19" s="818"/>
      <c r="AF19" s="818"/>
      <c r="AG19" s="818"/>
      <c r="AH19" s="818"/>
      <c r="AI19" s="818"/>
      <c r="AJ19" s="818"/>
      <c r="AK19" s="818"/>
      <c r="AL19" s="818"/>
      <c r="AM19" s="819"/>
    </row>
    <row r="20" spans="1:39" s="283" customFormat="1" ht="59.25" customHeight="1">
      <c r="A20" s="509"/>
      <c r="B20" s="811"/>
      <c r="C20" s="813"/>
      <c r="D20" s="285">
        <v>2011</v>
      </c>
      <c r="E20" s="285">
        <v>2012</v>
      </c>
      <c r="F20" s="285">
        <v>2013</v>
      </c>
      <c r="G20" s="285">
        <v>2014</v>
      </c>
      <c r="H20" s="285">
        <v>2015</v>
      </c>
      <c r="I20" s="285">
        <v>2016</v>
      </c>
      <c r="J20" s="285">
        <v>2017</v>
      </c>
      <c r="K20" s="285">
        <v>2018</v>
      </c>
      <c r="L20" s="285">
        <v>2019</v>
      </c>
      <c r="M20" s="285">
        <v>2020</v>
      </c>
      <c r="N20" s="82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1,499 KW</v>
      </c>
      <c r="AB20" s="286" t="str">
        <f>'1.  LRAMVA Summary'!G52</f>
        <v>GS 1,500 TO 4,999</v>
      </c>
      <c r="AC20" s="286" t="str">
        <f>'1.  LRAMVA Summary'!H52</f>
        <v>Large User</v>
      </c>
      <c r="AD20" s="286" t="str">
        <f>'1.  LRAMVA Summary'!I52</f>
        <v>Unmetered Scattered Load</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0" t="s">
        <v>211</v>
      </c>
      <c r="C147" s="812" t="s">
        <v>33</v>
      </c>
      <c r="D147" s="284" t="s">
        <v>421</v>
      </c>
      <c r="E147" s="814" t="s">
        <v>209</v>
      </c>
      <c r="F147" s="815"/>
      <c r="G147" s="815"/>
      <c r="H147" s="815"/>
      <c r="I147" s="815"/>
      <c r="J147" s="815"/>
      <c r="K147" s="815"/>
      <c r="L147" s="815"/>
      <c r="M147" s="816"/>
      <c r="N147" s="820" t="s">
        <v>213</v>
      </c>
      <c r="O147" s="284" t="s">
        <v>422</v>
      </c>
      <c r="P147" s="814" t="s">
        <v>212</v>
      </c>
      <c r="Q147" s="815"/>
      <c r="R147" s="815"/>
      <c r="S147" s="815"/>
      <c r="T147" s="815"/>
      <c r="U147" s="815"/>
      <c r="V147" s="815"/>
      <c r="W147" s="815"/>
      <c r="X147" s="816"/>
      <c r="Y147" s="817" t="s">
        <v>243</v>
      </c>
      <c r="Z147" s="818"/>
      <c r="AA147" s="818"/>
      <c r="AB147" s="818"/>
      <c r="AC147" s="818"/>
      <c r="AD147" s="818"/>
      <c r="AE147" s="818"/>
      <c r="AF147" s="818"/>
      <c r="AG147" s="818"/>
      <c r="AH147" s="818"/>
      <c r="AI147" s="818"/>
      <c r="AJ147" s="818"/>
      <c r="AK147" s="818"/>
      <c r="AL147" s="818"/>
      <c r="AM147" s="819"/>
    </row>
    <row r="148" spans="1:39" ht="60.75" customHeight="1">
      <c r="B148" s="811"/>
      <c r="C148" s="813"/>
      <c r="D148" s="285">
        <v>2012</v>
      </c>
      <c r="E148" s="285">
        <v>2013</v>
      </c>
      <c r="F148" s="285">
        <v>2014</v>
      </c>
      <c r="G148" s="285">
        <v>2015</v>
      </c>
      <c r="H148" s="285">
        <v>2016</v>
      </c>
      <c r="I148" s="285">
        <v>2017</v>
      </c>
      <c r="J148" s="285">
        <v>2018</v>
      </c>
      <c r="K148" s="285">
        <v>2019</v>
      </c>
      <c r="L148" s="285">
        <v>2020</v>
      </c>
      <c r="M148" s="285">
        <v>2021</v>
      </c>
      <c r="N148" s="82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1,499 KW</v>
      </c>
      <c r="AB148" s="285" t="str">
        <f>'1.  LRAMVA Summary'!G52</f>
        <v>GS 1,500 TO 4,999</v>
      </c>
      <c r="AC148" s="285" t="str">
        <f>'1.  LRAMVA Summary'!H52</f>
        <v>Large User</v>
      </c>
      <c r="AD148" s="285" t="str">
        <f>'1.  LRAMVA Summary'!I52</f>
        <v>Unmetered Scattered Load</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0" t="s">
        <v>211</v>
      </c>
      <c r="C276" s="812" t="s">
        <v>33</v>
      </c>
      <c r="D276" s="284" t="s">
        <v>421</v>
      </c>
      <c r="E276" s="814" t="s">
        <v>209</v>
      </c>
      <c r="F276" s="815"/>
      <c r="G276" s="815"/>
      <c r="H276" s="815"/>
      <c r="I276" s="815"/>
      <c r="J276" s="815"/>
      <c r="K276" s="815"/>
      <c r="L276" s="815"/>
      <c r="M276" s="816"/>
      <c r="N276" s="820" t="s">
        <v>213</v>
      </c>
      <c r="O276" s="284" t="s">
        <v>422</v>
      </c>
      <c r="P276" s="814" t="s">
        <v>212</v>
      </c>
      <c r="Q276" s="815"/>
      <c r="R276" s="815"/>
      <c r="S276" s="815"/>
      <c r="T276" s="815"/>
      <c r="U276" s="815"/>
      <c r="V276" s="815"/>
      <c r="W276" s="815"/>
      <c r="X276" s="816"/>
      <c r="Y276" s="817" t="s">
        <v>243</v>
      </c>
      <c r="Z276" s="818"/>
      <c r="AA276" s="818"/>
      <c r="AB276" s="818"/>
      <c r="AC276" s="818"/>
      <c r="AD276" s="818"/>
      <c r="AE276" s="818"/>
      <c r="AF276" s="818"/>
      <c r="AG276" s="818"/>
      <c r="AH276" s="818"/>
      <c r="AI276" s="818"/>
      <c r="AJ276" s="818"/>
      <c r="AK276" s="818"/>
      <c r="AL276" s="818"/>
      <c r="AM276" s="819"/>
    </row>
    <row r="277" spans="1:39" ht="60.75" customHeight="1">
      <c r="B277" s="811"/>
      <c r="C277" s="813"/>
      <c r="D277" s="285">
        <v>2013</v>
      </c>
      <c r="E277" s="285">
        <v>2014</v>
      </c>
      <c r="F277" s="285">
        <v>2015</v>
      </c>
      <c r="G277" s="285">
        <v>2016</v>
      </c>
      <c r="H277" s="285">
        <v>2017</v>
      </c>
      <c r="I277" s="285">
        <v>2018</v>
      </c>
      <c r="J277" s="285">
        <v>2019</v>
      </c>
      <c r="K277" s="285">
        <v>2020</v>
      </c>
      <c r="L277" s="285">
        <v>2021</v>
      </c>
      <c r="M277" s="285">
        <v>2022</v>
      </c>
      <c r="N277" s="82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1,499 KW</v>
      </c>
      <c r="AB277" s="285" t="str">
        <f>'1.  LRAMVA Summary'!G52</f>
        <v>GS 1,500 TO 4,999</v>
      </c>
      <c r="AC277" s="285" t="str">
        <f>'1.  LRAMVA Summary'!H52</f>
        <v>Large User</v>
      </c>
      <c r="AD277" s="285" t="str">
        <f>'1.  LRAMVA Summary'!I52</f>
        <v>Unmetered Scattered Load</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0" t="s">
        <v>211</v>
      </c>
      <c r="C405" s="812" t="s">
        <v>33</v>
      </c>
      <c r="D405" s="284" t="s">
        <v>421</v>
      </c>
      <c r="E405" s="814" t="s">
        <v>209</v>
      </c>
      <c r="F405" s="815"/>
      <c r="G405" s="815"/>
      <c r="H405" s="815"/>
      <c r="I405" s="815"/>
      <c r="J405" s="815"/>
      <c r="K405" s="815"/>
      <c r="L405" s="815"/>
      <c r="M405" s="816"/>
      <c r="N405" s="820" t="s">
        <v>213</v>
      </c>
      <c r="O405" s="284" t="s">
        <v>422</v>
      </c>
      <c r="P405" s="814" t="s">
        <v>212</v>
      </c>
      <c r="Q405" s="815"/>
      <c r="R405" s="815"/>
      <c r="S405" s="815"/>
      <c r="T405" s="815"/>
      <c r="U405" s="815"/>
      <c r="V405" s="815"/>
      <c r="W405" s="815"/>
      <c r="X405" s="816"/>
      <c r="Y405" s="817" t="s">
        <v>243</v>
      </c>
      <c r="Z405" s="818"/>
      <c r="AA405" s="818"/>
      <c r="AB405" s="818"/>
      <c r="AC405" s="818"/>
      <c r="AD405" s="818"/>
      <c r="AE405" s="818"/>
      <c r="AF405" s="818"/>
      <c r="AG405" s="818"/>
      <c r="AH405" s="818"/>
      <c r="AI405" s="818"/>
      <c r="AJ405" s="818"/>
      <c r="AK405" s="818"/>
      <c r="AL405" s="818"/>
      <c r="AM405" s="819"/>
    </row>
    <row r="406" spans="1:40" ht="45.75" customHeight="1">
      <c r="B406" s="811"/>
      <c r="C406" s="813"/>
      <c r="D406" s="285">
        <v>2014</v>
      </c>
      <c r="E406" s="285">
        <v>2015</v>
      </c>
      <c r="F406" s="285">
        <v>2016</v>
      </c>
      <c r="G406" s="285">
        <v>2017</v>
      </c>
      <c r="H406" s="285">
        <v>2018</v>
      </c>
      <c r="I406" s="285">
        <v>2019</v>
      </c>
      <c r="J406" s="285">
        <v>2020</v>
      </c>
      <c r="K406" s="285">
        <v>2021</v>
      </c>
      <c r="L406" s="285">
        <v>2022</v>
      </c>
      <c r="M406" s="285">
        <v>2023</v>
      </c>
      <c r="N406" s="82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1,499 KW</v>
      </c>
      <c r="AB406" s="285" t="str">
        <f>'1.  LRAMVA Summary'!G52</f>
        <v>GS 1,500 TO 4,999</v>
      </c>
      <c r="AC406" s="285" t="str">
        <f>'1.  LRAMVA Summary'!H52</f>
        <v>Large User</v>
      </c>
      <c r="AD406" s="285" t="str">
        <f>'1.  LRAMVA Summary'!I52</f>
        <v>Unmetered Scattered Load</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39" zoomScale="55" zoomScaleNormal="55" workbookViewId="0">
      <pane xSplit="2" topLeftCell="P1" activePane="topRight" state="frozen"/>
      <selection pane="topRight" activeCell="Z180" sqref="Z180"/>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13" width="12.81640625" style="427" customWidth="1" outlineLevel="1"/>
    <col min="14" max="14" width="13.54296875" style="427" customWidth="1" outlineLevel="1"/>
    <col min="15" max="15" width="15.7265625" style="427" customWidth="1"/>
    <col min="16" max="24" width="9.1796875" style="427" customWidth="1" outlineLevel="1"/>
    <col min="25" max="25" width="16.54296875" style="427" customWidth="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0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8"/>
      <c r="C16" s="805" t="s">
        <v>550</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8" t="s">
        <v>504</v>
      </c>
      <c r="C18" s="809" t="s">
        <v>696</v>
      </c>
      <c r="D18" s="809"/>
      <c r="E18" s="809"/>
      <c r="F18" s="809"/>
      <c r="G18" s="809"/>
      <c r="H18" s="809"/>
      <c r="I18" s="809"/>
      <c r="J18" s="809"/>
      <c r="K18" s="809"/>
      <c r="L18" s="809"/>
      <c r="M18" s="809"/>
      <c r="N18" s="809"/>
      <c r="O18" s="809"/>
      <c r="P18" s="809"/>
      <c r="Q18" s="809"/>
      <c r="R18" s="809"/>
      <c r="S18" s="809"/>
      <c r="T18" s="809"/>
      <c r="U18" s="809"/>
      <c r="V18" s="809"/>
      <c r="W18" s="809"/>
      <c r="X18" s="809"/>
      <c r="Y18" s="606"/>
      <c r="Z18" s="606"/>
      <c r="AA18" s="606"/>
      <c r="AB18" s="606"/>
      <c r="AC18" s="606"/>
      <c r="AD18" s="606"/>
      <c r="AE18" s="270"/>
      <c r="AF18" s="265"/>
      <c r="AG18" s="265"/>
      <c r="AH18" s="265"/>
      <c r="AI18" s="265"/>
      <c r="AJ18" s="265"/>
      <c r="AK18" s="265"/>
      <c r="AL18" s="265"/>
      <c r="AM18" s="265"/>
    </row>
    <row r="19" spans="2:39" ht="45.75" customHeight="1">
      <c r="B19" s="808"/>
      <c r="C19" s="809" t="s">
        <v>575</v>
      </c>
      <c r="D19" s="809"/>
      <c r="E19" s="809"/>
      <c r="F19" s="809"/>
      <c r="G19" s="809"/>
      <c r="H19" s="809"/>
      <c r="I19" s="809"/>
      <c r="J19" s="809"/>
      <c r="K19" s="809"/>
      <c r="L19" s="809"/>
      <c r="M19" s="809"/>
      <c r="N19" s="809"/>
      <c r="O19" s="809"/>
      <c r="P19" s="809"/>
      <c r="Q19" s="809"/>
      <c r="R19" s="809"/>
      <c r="S19" s="809"/>
      <c r="T19" s="809"/>
      <c r="U19" s="809"/>
      <c r="V19" s="809"/>
      <c r="W19" s="809"/>
      <c r="X19" s="809"/>
      <c r="Y19" s="606"/>
      <c r="Z19" s="606"/>
      <c r="AA19" s="606"/>
      <c r="AB19" s="606"/>
      <c r="AC19" s="606"/>
      <c r="AD19" s="606"/>
      <c r="AE19" s="270"/>
      <c r="AF19" s="265"/>
      <c r="AG19" s="265"/>
      <c r="AH19" s="265"/>
      <c r="AI19" s="265"/>
      <c r="AJ19" s="265"/>
      <c r="AK19" s="265"/>
      <c r="AL19" s="265"/>
      <c r="AM19" s="265"/>
    </row>
    <row r="20" spans="2:39" ht="62.25" customHeight="1">
      <c r="B20" s="273"/>
      <c r="C20" s="809" t="s">
        <v>573</v>
      </c>
      <c r="D20" s="809"/>
      <c r="E20" s="809"/>
      <c r="F20" s="809"/>
      <c r="G20" s="809"/>
      <c r="H20" s="809"/>
      <c r="I20" s="809"/>
      <c r="J20" s="809"/>
      <c r="K20" s="809"/>
      <c r="L20" s="809"/>
      <c r="M20" s="809"/>
      <c r="N20" s="809"/>
      <c r="O20" s="809"/>
      <c r="P20" s="809"/>
      <c r="Q20" s="809"/>
      <c r="R20" s="809"/>
      <c r="S20" s="809"/>
      <c r="T20" s="809"/>
      <c r="U20" s="809"/>
      <c r="V20" s="809"/>
      <c r="W20" s="809"/>
      <c r="X20" s="809"/>
      <c r="Y20" s="606"/>
      <c r="Z20" s="606"/>
      <c r="AA20" s="606"/>
      <c r="AB20" s="606"/>
      <c r="AC20" s="606"/>
      <c r="AD20" s="606"/>
      <c r="AE20" s="428"/>
      <c r="AF20" s="265"/>
      <c r="AG20" s="265"/>
      <c r="AH20" s="265"/>
      <c r="AI20" s="265"/>
      <c r="AJ20" s="265"/>
      <c r="AK20" s="265"/>
      <c r="AL20" s="265"/>
      <c r="AM20" s="265"/>
    </row>
    <row r="21" spans="2:39" ht="37.5" customHeight="1">
      <c r="B21" s="273"/>
      <c r="C21" s="809" t="s">
        <v>639</v>
      </c>
      <c r="D21" s="809"/>
      <c r="E21" s="809"/>
      <c r="F21" s="809"/>
      <c r="G21" s="809"/>
      <c r="H21" s="809"/>
      <c r="I21" s="809"/>
      <c r="J21" s="809"/>
      <c r="K21" s="809"/>
      <c r="L21" s="809"/>
      <c r="M21" s="809"/>
      <c r="N21" s="809"/>
      <c r="O21" s="809"/>
      <c r="P21" s="809"/>
      <c r="Q21" s="809"/>
      <c r="R21" s="809"/>
      <c r="S21" s="809"/>
      <c r="T21" s="809"/>
      <c r="U21" s="809"/>
      <c r="V21" s="809"/>
      <c r="W21" s="809"/>
      <c r="X21" s="809"/>
      <c r="Y21" s="606"/>
      <c r="Z21" s="606"/>
      <c r="AA21" s="606"/>
      <c r="AB21" s="606"/>
      <c r="AC21" s="606"/>
      <c r="AD21" s="606"/>
      <c r="AE21" s="276"/>
      <c r="AF21" s="265"/>
      <c r="AG21" s="265"/>
      <c r="AH21" s="265"/>
      <c r="AI21" s="265"/>
      <c r="AJ21" s="265"/>
      <c r="AK21" s="265"/>
      <c r="AL21" s="265"/>
      <c r="AM21" s="265"/>
    </row>
    <row r="22" spans="2:39" ht="54.75" customHeight="1">
      <c r="B22" s="273"/>
      <c r="C22" s="809" t="s">
        <v>623</v>
      </c>
      <c r="D22" s="809"/>
      <c r="E22" s="809"/>
      <c r="F22" s="809"/>
      <c r="G22" s="809"/>
      <c r="H22" s="809"/>
      <c r="I22" s="809"/>
      <c r="J22" s="809"/>
      <c r="K22" s="809"/>
      <c r="L22" s="809"/>
      <c r="M22" s="809"/>
      <c r="N22" s="809"/>
      <c r="O22" s="809"/>
      <c r="P22" s="809"/>
      <c r="Q22" s="809"/>
      <c r="R22" s="809"/>
      <c r="S22" s="809"/>
      <c r="T22" s="809"/>
      <c r="U22" s="809"/>
      <c r="V22" s="809"/>
      <c r="W22" s="809"/>
      <c r="X22" s="809"/>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08"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08"/>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0" t="s">
        <v>211</v>
      </c>
      <c r="C34" s="812" t="s">
        <v>33</v>
      </c>
      <c r="D34" s="284" t="s">
        <v>421</v>
      </c>
      <c r="E34" s="814" t="s">
        <v>209</v>
      </c>
      <c r="F34" s="815"/>
      <c r="G34" s="815"/>
      <c r="H34" s="815"/>
      <c r="I34" s="815"/>
      <c r="J34" s="815"/>
      <c r="K34" s="815"/>
      <c r="L34" s="815"/>
      <c r="M34" s="816"/>
      <c r="N34" s="820" t="s">
        <v>213</v>
      </c>
      <c r="O34" s="284" t="s">
        <v>422</v>
      </c>
      <c r="P34" s="814" t="s">
        <v>212</v>
      </c>
      <c r="Q34" s="815"/>
      <c r="R34" s="815"/>
      <c r="S34" s="815"/>
      <c r="T34" s="815"/>
      <c r="U34" s="815"/>
      <c r="V34" s="815"/>
      <c r="W34" s="815"/>
      <c r="X34" s="816"/>
      <c r="Y34" s="817" t="s">
        <v>243</v>
      </c>
      <c r="Z34" s="818"/>
      <c r="AA34" s="818"/>
      <c r="AB34" s="818"/>
      <c r="AC34" s="818"/>
      <c r="AD34" s="818"/>
      <c r="AE34" s="818"/>
      <c r="AF34" s="818"/>
      <c r="AG34" s="818"/>
      <c r="AH34" s="818"/>
      <c r="AI34" s="818"/>
      <c r="AJ34" s="818"/>
      <c r="AK34" s="818"/>
      <c r="AL34" s="818"/>
      <c r="AM34" s="819"/>
    </row>
    <row r="35" spans="1:39" ht="65.25" customHeight="1">
      <c r="B35" s="811"/>
      <c r="C35" s="813"/>
      <c r="D35" s="285">
        <v>2015</v>
      </c>
      <c r="E35" s="285">
        <v>2016</v>
      </c>
      <c r="F35" s="285">
        <v>2017</v>
      </c>
      <c r="G35" s="285">
        <v>2018</v>
      </c>
      <c r="H35" s="285">
        <v>2019</v>
      </c>
      <c r="I35" s="285">
        <v>2020</v>
      </c>
      <c r="J35" s="285">
        <v>2021</v>
      </c>
      <c r="K35" s="285">
        <v>2022</v>
      </c>
      <c r="L35" s="285">
        <v>2023</v>
      </c>
      <c r="M35" s="429">
        <v>2024</v>
      </c>
      <c r="N35" s="82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1,499 KW</v>
      </c>
      <c r="AB35" s="285" t="str">
        <f>'1.  LRAMVA Summary'!G52</f>
        <v>GS 1,500 TO 4,999</v>
      </c>
      <c r="AC35" s="285" t="str">
        <f>'1.  LRAMVA Summary'!H52</f>
        <v>Large User</v>
      </c>
      <c r="AD35" s="285" t="str">
        <f>'1.  LRAMVA Summary'!I52</f>
        <v>Unmetered Scattered Load</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f>SUMIFS('7.  Persistence Report'!AU$27:AU$500,'7.  Persistence Report'!$D$27:$D$500,$B38,'7.  Persistence Report'!$J$27:$J$500,"Current year savings",'7.  Persistence Report'!$H$27:$H$500,"2015")</f>
        <v>4706527</v>
      </c>
      <c r="E38" s="295">
        <f>SUMIFS('7.  Persistence Report'!AV$27:AV$500,'7.  Persistence Report'!$D$27:$D$500,$B38,'7.  Persistence Report'!$J$27:$J$500,"Current year savings",'7.  Persistence Report'!$H$27:$H$500,"2015")</f>
        <v>4669408</v>
      </c>
      <c r="F38" s="295">
        <f>SUMIFS('7.  Persistence Report'!AW$27:AW$500,'7.  Persistence Report'!$D$27:$D$500,$B38,'7.  Persistence Report'!$J$27:$J$500,"Current year savings",'7.  Persistence Report'!$H$27:$H$500,"2015")</f>
        <v>4669408</v>
      </c>
      <c r="G38" s="295">
        <f>SUMIFS('7.  Persistence Report'!AX$27:AX$500,'7.  Persistence Report'!$D$27:$D$500,$B38,'7.  Persistence Report'!$J$27:$J$500,"Current year savings",'7.  Persistence Report'!$H$27:$H$500,"2015")</f>
        <v>4669408</v>
      </c>
      <c r="H38" s="295">
        <f>SUMIFS('7.  Persistence Report'!AY$27:AY$500,'7.  Persistence Report'!$D$27:$D$500,$B38,'7.  Persistence Report'!$J$27:$J$500,"Current year savings",'7.  Persistence Report'!$H$27:$H$500,"2015")</f>
        <v>4669408</v>
      </c>
      <c r="I38" s="295">
        <f>SUMIFS('7.  Persistence Report'!AZ$27:AZ$500,'7.  Persistence Report'!$D$27:$D$500,$B38,'7.  Persistence Report'!$J$27:$J$500,"Current year savings",'7.  Persistence Report'!$H$27:$H$500,"2015")</f>
        <v>4669408</v>
      </c>
      <c r="J38" s="295">
        <f>SUMIFS('7.  Persistence Report'!BA$27:BA$500,'7.  Persistence Report'!$D$27:$D$500,$B38,'7.  Persistence Report'!$J$27:$J$500,"Current year savings",'7.  Persistence Report'!$H$27:$H$500,"2015")</f>
        <v>4669408</v>
      </c>
      <c r="K38" s="295">
        <f>SUMIFS('7.  Persistence Report'!BB$27:BB$500,'7.  Persistence Report'!$D$27:$D$500,$B38,'7.  Persistence Report'!$J$27:$J$500,"Current year savings",'7.  Persistence Report'!$H$27:$H$500,"2015")</f>
        <v>4667743</v>
      </c>
      <c r="L38" s="295">
        <f>SUMIFS('7.  Persistence Report'!BC$27:BC$500,'7.  Persistence Report'!$D$27:$D$500,$B38,'7.  Persistence Report'!$J$27:$J$500,"Current year savings",'7.  Persistence Report'!$H$27:$H$500,"2015")</f>
        <v>4667743</v>
      </c>
      <c r="M38" s="295">
        <f>SUMIFS('7.  Persistence Report'!BD$27:BD$500,'7.  Persistence Report'!$D$27:$D$500,$B38,'7.  Persistence Report'!$J$27:$J$500,"Current year savings",'7.  Persistence Report'!$H$27:$H$500,"2015")</f>
        <v>4667743</v>
      </c>
      <c r="N38" s="291"/>
      <c r="O38" s="295">
        <f>SUMIFS('7.  Persistence Report'!P$27:P$500,'7.  Persistence Report'!$D$27:$D$500,$B38,'7.  Persistence Report'!$J$27:$J$500,"Current year savings",'7.  Persistence Report'!$H$27:$H$500,"2015")</f>
        <v>303</v>
      </c>
      <c r="P38" s="295">
        <f>SUMIFS('7.  Persistence Report'!Q$27:Q$500,'7.  Persistence Report'!$D$27:$D$500,$B38,'7.  Persistence Report'!$J$27:$J$500,"Current year savings",'7.  Persistence Report'!$H$27:$H$500,"2015")</f>
        <v>301</v>
      </c>
      <c r="Q38" s="295">
        <f>SUMIFS('7.  Persistence Report'!R$27:R$500,'7.  Persistence Report'!$D$27:$D$500,$B38,'7.  Persistence Report'!$J$27:$J$500,"Current year savings",'7.  Persistence Report'!$H$27:$H$500,"2015")</f>
        <v>301</v>
      </c>
      <c r="R38" s="295">
        <f>SUMIFS('7.  Persistence Report'!S$27:S$500,'7.  Persistence Report'!$D$27:$D$500,$B38,'7.  Persistence Report'!$J$27:$J$500,"Current year savings",'7.  Persistence Report'!$H$27:$H$500,"2015")</f>
        <v>301</v>
      </c>
      <c r="S38" s="295">
        <f>SUMIFS('7.  Persistence Report'!T$27:T$500,'7.  Persistence Report'!$D$27:$D$500,$B38,'7.  Persistence Report'!$J$27:$J$500,"Current year savings",'7.  Persistence Report'!$H$27:$H$500,"2015")</f>
        <v>301</v>
      </c>
      <c r="T38" s="295">
        <f>SUMIFS('7.  Persistence Report'!U$27:U$500,'7.  Persistence Report'!$D$27:$D$500,$B38,'7.  Persistence Report'!$J$27:$J$500,"Current year savings",'7.  Persistence Report'!$H$27:$H$500,"2015")</f>
        <v>301</v>
      </c>
      <c r="U38" s="295">
        <f>SUMIFS('7.  Persistence Report'!V$27:V$500,'7.  Persistence Report'!$D$27:$D$500,$B38,'7.  Persistence Report'!$J$27:$J$500,"Current year savings",'7.  Persistence Report'!$H$27:$H$500,"2015")</f>
        <v>301</v>
      </c>
      <c r="V38" s="295">
        <f>SUMIFS('7.  Persistence Report'!W$27:W$500,'7.  Persistence Report'!$D$27:$D$500,$B38,'7.  Persistence Report'!$J$27:$J$500,"Current year savings",'7.  Persistence Report'!$H$27:$H$500,"2015")</f>
        <v>301</v>
      </c>
      <c r="W38" s="295">
        <f>SUMIFS('7.  Persistence Report'!X$27:X$500,'7.  Persistence Report'!$D$27:$D$500,$B38,'7.  Persistence Report'!$J$27:$J$500,"Current year savings",'7.  Persistence Report'!$H$27:$H$500,"2015")</f>
        <v>301</v>
      </c>
      <c r="X38" s="295">
        <f>SUMIFS('7.  Persistence Report'!Y$27:Y$500,'7.  Persistence Report'!$D$27:$D$500,$B38,'7.  Persistence Report'!$J$27:$J$500,"Current year savings",'7.  Persistence Report'!$H$27:$H$500,"2015")</f>
        <v>301</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f>SUMIFS('7.  Persistence Report'!AU$27:AU$500,'7.  Persistence Report'!$D$27:$D$500,$B38,'7.  Persistence Report'!$J$27:$J$500,"Adjustment",'7.  Persistence Report'!$H$27:$H$500,"2015")</f>
        <v>777931</v>
      </c>
      <c r="E39" s="295">
        <f>SUMIFS('7.  Persistence Report'!AV$27:AV$500,'7.  Persistence Report'!$D$27:$D$500,$B38,'7.  Persistence Report'!$J$27:$J$500,"Adjustment",'7.  Persistence Report'!$H$27:$H$500,"2015")</f>
        <v>769046</v>
      </c>
      <c r="F39" s="295">
        <f>SUMIFS('7.  Persistence Report'!AW$27:AW$500,'7.  Persistence Report'!$D$27:$D$500,$B38,'7.  Persistence Report'!$J$27:$J$500,"Adjustment",'7.  Persistence Report'!$H$27:$H$500,"2015")</f>
        <v>769046</v>
      </c>
      <c r="G39" s="295">
        <f>SUMIFS('7.  Persistence Report'!AX$27:AX$500,'7.  Persistence Report'!$D$27:$D$500,$B38,'7.  Persistence Report'!$J$27:$J$500,"Adjustment",'7.  Persistence Report'!$H$27:$H$500,"2015")</f>
        <v>769046</v>
      </c>
      <c r="H39" s="295">
        <f>SUMIFS('7.  Persistence Report'!AY$27:AY$500,'7.  Persistence Report'!$D$27:$D$500,$B38,'7.  Persistence Report'!$J$27:$J$500,"Adjustment",'7.  Persistence Report'!$H$27:$H$500,"2015")</f>
        <v>769046</v>
      </c>
      <c r="I39" s="295">
        <f>SUMIFS('7.  Persistence Report'!AZ$27:AZ$500,'7.  Persistence Report'!$D$27:$D$500,$B38,'7.  Persistence Report'!$J$27:$J$500,"Adjustment",'7.  Persistence Report'!$H$27:$H$500,"2015")</f>
        <v>769046</v>
      </c>
      <c r="J39" s="295">
        <f>SUMIFS('7.  Persistence Report'!BA$27:BA$500,'7.  Persistence Report'!$D$27:$D$500,$B38,'7.  Persistence Report'!$J$27:$J$500,"Adjustment",'7.  Persistence Report'!$H$27:$H$500,"2015")</f>
        <v>769046</v>
      </c>
      <c r="K39" s="295">
        <f>SUMIFS('7.  Persistence Report'!BB$27:BB$500,'7.  Persistence Report'!$D$27:$D$500,$B38,'7.  Persistence Report'!$J$27:$J$500,"Adjustment",'7.  Persistence Report'!$H$27:$H$500,"2015")</f>
        <v>767904</v>
      </c>
      <c r="L39" s="295">
        <f>SUMIFS('7.  Persistence Report'!BC$27:BC$500,'7.  Persistence Report'!$D$27:$D$500,$B38,'7.  Persistence Report'!$J$27:$J$500,"Adjustment",'7.  Persistence Report'!$H$27:$H$500,"2015")</f>
        <v>767904</v>
      </c>
      <c r="M39" s="295">
        <f>SUMIFS('7.  Persistence Report'!BD$27:BD$500,'7.  Persistence Report'!$D$27:$D$500,$B38,'7.  Persistence Report'!$J$27:$J$500,"Adjustment",'7.  Persistence Report'!$H$27:$H$500,"2015")</f>
        <v>767904</v>
      </c>
      <c r="N39" s="468"/>
      <c r="O39" s="295">
        <f>SUMIFS('7.  Persistence Report'!P$27:P$500,'7.  Persistence Report'!$D$27:$D$500,$B38,'7.  Persistence Report'!$J$27:$J$500,"Adjustment",'7.  Persistence Report'!$H$27:$H$500,"2015")</f>
        <v>49</v>
      </c>
      <c r="P39" s="295">
        <f>SUMIFS('7.  Persistence Report'!Q$27:Q$500,'7.  Persistence Report'!$D$27:$D$500,$B38,'7.  Persistence Report'!$J$27:$J$500,"Adjustment",'7.  Persistence Report'!$H$27:$H$500,"2015")</f>
        <v>49</v>
      </c>
      <c r="Q39" s="295">
        <f>SUMIFS('7.  Persistence Report'!R$27:R$500,'7.  Persistence Report'!$D$27:$D$500,$B38,'7.  Persistence Report'!$J$27:$J$500,"Adjustment",'7.  Persistence Report'!$H$27:$H$500,"2015")</f>
        <v>49</v>
      </c>
      <c r="R39" s="295">
        <f>SUMIFS('7.  Persistence Report'!S$27:S$500,'7.  Persistence Report'!$D$27:$D$500,$B38,'7.  Persistence Report'!$J$27:$J$500,"Adjustment",'7.  Persistence Report'!$H$27:$H$500,"2015")</f>
        <v>49</v>
      </c>
      <c r="S39" s="295">
        <f>SUMIFS('7.  Persistence Report'!T$27:T$500,'7.  Persistence Report'!$D$27:$D$500,$B38,'7.  Persistence Report'!$J$27:$J$500,"Adjustment",'7.  Persistence Report'!$H$27:$H$500,"2015")</f>
        <v>49</v>
      </c>
      <c r="T39" s="295">
        <f>SUMIFS('7.  Persistence Report'!U$27:U$500,'7.  Persistence Report'!$D$27:$D$500,$B38,'7.  Persistence Report'!$J$27:$J$500,"Adjustment",'7.  Persistence Report'!$H$27:$H$500,"2015")</f>
        <v>49</v>
      </c>
      <c r="U39" s="295">
        <f>SUMIFS('7.  Persistence Report'!V$27:V$500,'7.  Persistence Report'!$D$27:$D$500,$B38,'7.  Persistence Report'!$J$27:$J$500,"Adjustment",'7.  Persistence Report'!$H$27:$H$500,"2015")</f>
        <v>49</v>
      </c>
      <c r="V39" s="295">
        <f>SUMIFS('7.  Persistence Report'!W$27:W$500,'7.  Persistence Report'!$D$27:$D$500,$B38,'7.  Persistence Report'!$J$27:$J$500,"Adjustment",'7.  Persistence Report'!$H$27:$H$500,"2015")</f>
        <v>48</v>
      </c>
      <c r="W39" s="295">
        <f>SUMIFS('7.  Persistence Report'!X$27:X$500,'7.  Persistence Report'!$D$27:$D$500,$B38,'7.  Persistence Report'!$J$27:$J$500,"Adjustment",'7.  Persistence Report'!$H$27:$H$500,"2015")</f>
        <v>48</v>
      </c>
      <c r="X39" s="295">
        <f>SUMIFS('7.  Persistence Report'!Y$27:Y$500,'7.  Persistence Report'!$D$27:$D$500,$B38,'7.  Persistence Report'!$J$27:$J$500,"Adjustment",'7.  Persistence Report'!$H$27:$H$500,"2015")</f>
        <v>48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f>SUMIFS('7.  Persistence Report'!AU$27:AU$500,'7.  Persistence Report'!$D$27:$D$500,$B41,'7.  Persistence Report'!$J$27:$J$500,"Current year savings",'7.  Persistence Report'!$H$27:$H$500,"2015")</f>
        <v>5004917</v>
      </c>
      <c r="E41" s="295">
        <f>SUMIFS('7.  Persistence Report'!AV$27:AV$500,'7.  Persistence Report'!$D$27:$D$500,$B41,'7.  Persistence Report'!$J$27:$J$500,"Current year savings",'7.  Persistence Report'!$H$27:$H$500,"2015")</f>
        <v>4915968</v>
      </c>
      <c r="F41" s="295">
        <f>SUMIFS('7.  Persistence Report'!AW$27:AW$500,'7.  Persistence Report'!$D$27:$D$500,$B41,'7.  Persistence Report'!$J$27:$J$500,"Current year savings",'7.  Persistence Report'!$H$27:$H$500,"2015")</f>
        <v>4915968</v>
      </c>
      <c r="G41" s="295">
        <f>SUMIFS('7.  Persistence Report'!AX$27:AX$500,'7.  Persistence Report'!$D$27:$D$500,$B41,'7.  Persistence Report'!$J$27:$J$500,"Current year savings",'7.  Persistence Report'!$H$27:$H$500,"2015")</f>
        <v>4915968</v>
      </c>
      <c r="H41" s="295">
        <f>SUMIFS('7.  Persistence Report'!AY$27:AY$500,'7.  Persistence Report'!$D$27:$D$500,$B41,'7.  Persistence Report'!$J$27:$J$500,"Current year savings",'7.  Persistence Report'!$H$27:$H$500,"2015")</f>
        <v>4915968</v>
      </c>
      <c r="I41" s="295">
        <f>SUMIFS('7.  Persistence Report'!AZ$27:AZ$500,'7.  Persistence Report'!$D$27:$D$500,$B41,'7.  Persistence Report'!$J$27:$J$500,"Current year savings",'7.  Persistence Report'!$H$27:$H$500,"2015")</f>
        <v>4915968</v>
      </c>
      <c r="J41" s="295">
        <f>SUMIFS('7.  Persistence Report'!BA$27:BA$500,'7.  Persistence Report'!$D$27:$D$500,$B41,'7.  Persistence Report'!$J$27:$J$500,"Current year savings",'7.  Persistence Report'!$H$27:$H$500,"2015")</f>
        <v>4915968</v>
      </c>
      <c r="K41" s="295">
        <f>SUMIFS('7.  Persistence Report'!BB$27:BB$500,'7.  Persistence Report'!$D$27:$D$500,$B41,'7.  Persistence Report'!$J$27:$J$500,"Current year savings",'7.  Persistence Report'!$H$27:$H$500,"2015")</f>
        <v>4913394</v>
      </c>
      <c r="L41" s="295">
        <f>SUMIFS('7.  Persistence Report'!BC$27:BC$500,'7.  Persistence Report'!$D$27:$D$500,$B41,'7.  Persistence Report'!$J$27:$J$500,"Current year savings",'7.  Persistence Report'!$H$27:$H$500,"2015")</f>
        <v>4913394</v>
      </c>
      <c r="M41" s="295">
        <f>SUMIFS('7.  Persistence Report'!BD$27:BD$500,'7.  Persistence Report'!$D$27:$D$500,$B41,'7.  Persistence Report'!$J$27:$J$500,"Current year savings",'7.  Persistence Report'!$H$27:$H$500,"2015")</f>
        <v>4913394</v>
      </c>
      <c r="N41" s="291"/>
      <c r="O41" s="295">
        <f>SUMIFS('7.  Persistence Report'!P$27:P$500,'7.  Persistence Report'!$D$27:$D$500,$B41,'7.  Persistence Report'!$J$27:$J$500,"Current year savings",'7.  Persistence Report'!$H$27:$H$500,"2015")</f>
        <v>338</v>
      </c>
      <c r="P41" s="295">
        <f>SUMIFS('7.  Persistence Report'!Q$27:Q$500,'7.  Persistence Report'!$D$27:$D$500,$B41,'7.  Persistence Report'!$J$27:$J$500,"Current year savings",'7.  Persistence Report'!$H$27:$H$500,"2015")</f>
        <v>332</v>
      </c>
      <c r="Q41" s="295">
        <f>SUMIFS('7.  Persistence Report'!R$27:R$500,'7.  Persistence Report'!$D$27:$D$500,$B41,'7.  Persistence Report'!$J$27:$J$500,"Current year savings",'7.  Persistence Report'!$H$27:$H$500,"2015")</f>
        <v>332</v>
      </c>
      <c r="R41" s="295">
        <f>SUMIFS('7.  Persistence Report'!S$27:S$500,'7.  Persistence Report'!$D$27:$D$500,$B41,'7.  Persistence Report'!$J$27:$J$500,"Current year savings",'7.  Persistence Report'!$H$27:$H$500,"2015")</f>
        <v>332</v>
      </c>
      <c r="S41" s="295">
        <f>SUMIFS('7.  Persistence Report'!T$27:T$500,'7.  Persistence Report'!$D$27:$D$500,$B41,'7.  Persistence Report'!$J$27:$J$500,"Current year savings",'7.  Persistence Report'!$H$27:$H$500,"2015")</f>
        <v>332</v>
      </c>
      <c r="T41" s="295">
        <f>SUMIFS('7.  Persistence Report'!U$27:U$500,'7.  Persistence Report'!$D$27:$D$500,$B41,'7.  Persistence Report'!$J$27:$J$500,"Current year savings",'7.  Persistence Report'!$H$27:$H$500,"2015")</f>
        <v>332</v>
      </c>
      <c r="U41" s="295">
        <f>SUMIFS('7.  Persistence Report'!V$27:V$500,'7.  Persistence Report'!$D$27:$D$500,$B41,'7.  Persistence Report'!$J$27:$J$500,"Current year savings",'7.  Persistence Report'!$H$27:$H$500,"2015")</f>
        <v>332</v>
      </c>
      <c r="V41" s="295">
        <f>SUMIFS('7.  Persistence Report'!W$27:W$500,'7.  Persistence Report'!$D$27:$D$500,$B41,'7.  Persistence Report'!$J$27:$J$500,"Current year savings",'7.  Persistence Report'!$H$27:$H$500,"2015")</f>
        <v>332</v>
      </c>
      <c r="W41" s="295">
        <f>SUMIFS('7.  Persistence Report'!X$27:X$500,'7.  Persistence Report'!$D$27:$D$500,$B41,'7.  Persistence Report'!$J$27:$J$500,"Current year savings",'7.  Persistence Report'!$H$27:$H$500,"2015")</f>
        <v>332</v>
      </c>
      <c r="X41" s="295">
        <f>SUMIFS('7.  Persistence Report'!Y$27:Y$500,'7.  Persistence Report'!$D$27:$D$500,$B41,'7.  Persistence Report'!$J$27:$J$500,"Current year savings",'7.  Persistence Report'!$H$27:$H$500,"2015")</f>
        <v>332</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f>SUMIFS('7.  Persistence Report'!AU$27:AU$500,'7.  Persistence Report'!$D$27:$D$500,$B41,'7.  Persistence Report'!$J$27:$J$500,"Adjustment",'7.  Persistence Report'!$H$27:$H$500,"2015")</f>
        <v>51769</v>
      </c>
      <c r="E42" s="295">
        <f>SUMIFS('7.  Persistence Report'!AV$27:AV$500,'7.  Persistence Report'!$D$27:$D$500,$B41,'7.  Persistence Report'!$J$27:$J$500,"Adjustment",'7.  Persistence Report'!$H$27:$H$500,"2015")</f>
        <v>51162</v>
      </c>
      <c r="F42" s="295">
        <f>SUMIFS('7.  Persistence Report'!AW$27:AW$500,'7.  Persistence Report'!$D$27:$D$500,$B41,'7.  Persistence Report'!$J$27:$J$500,"Adjustment",'7.  Persistence Report'!$H$27:$H$500,"2015")</f>
        <v>51162</v>
      </c>
      <c r="G42" s="295">
        <f>SUMIFS('7.  Persistence Report'!AX$27:AX$500,'7.  Persistence Report'!$D$27:$D$500,$B41,'7.  Persistence Report'!$J$27:$J$500,"Adjustment",'7.  Persistence Report'!$H$27:$H$500,"2015")</f>
        <v>51162</v>
      </c>
      <c r="H42" s="295">
        <f>SUMIFS('7.  Persistence Report'!AY$27:AY$500,'7.  Persistence Report'!$D$27:$D$500,$B41,'7.  Persistence Report'!$J$27:$J$500,"Adjustment",'7.  Persistence Report'!$H$27:$H$500,"2015")</f>
        <v>51162</v>
      </c>
      <c r="I42" s="295">
        <f>SUMIFS('7.  Persistence Report'!AZ$27:AZ$500,'7.  Persistence Report'!$D$27:$D$500,$B41,'7.  Persistence Report'!$J$27:$J$500,"Adjustment",'7.  Persistence Report'!$H$27:$H$500,"2015")</f>
        <v>51162</v>
      </c>
      <c r="J42" s="295">
        <f>SUMIFS('7.  Persistence Report'!BA$27:BA$500,'7.  Persistence Report'!$D$27:$D$500,$B41,'7.  Persistence Report'!$J$27:$J$500,"Adjustment",'7.  Persistence Report'!$H$27:$H$500,"2015")</f>
        <v>51162</v>
      </c>
      <c r="K42" s="295">
        <f>SUMIFS('7.  Persistence Report'!BB$27:BB$500,'7.  Persistence Report'!$D$27:$D$500,$B41,'7.  Persistence Report'!$J$27:$J$500,"Adjustment",'7.  Persistence Report'!$H$27:$H$500,"2015")</f>
        <v>51034</v>
      </c>
      <c r="L42" s="295">
        <f>SUMIFS('7.  Persistence Report'!BC$27:BC$500,'7.  Persistence Report'!$D$27:$D$500,$B41,'7.  Persistence Report'!$J$27:$J$500,"Adjustment",'7.  Persistence Report'!$H$27:$H$500,"2015")</f>
        <v>51034</v>
      </c>
      <c r="M42" s="295">
        <f>SUMIFS('7.  Persistence Report'!BD$27:BD$500,'7.  Persistence Report'!$D$27:$D$500,$B41,'7.  Persistence Report'!$J$27:$J$500,"Adjustment",'7.  Persistence Report'!$H$27:$H$500,"2015")</f>
        <v>51034</v>
      </c>
      <c r="N42" s="468"/>
      <c r="O42" s="295">
        <f>SUMIFS('7.  Persistence Report'!P$27:P$500,'7.  Persistence Report'!$D$27:$D$500,$B41,'7.  Persistence Report'!$J$27:$J$500,"Adjustment",'7.  Persistence Report'!$H$27:$H$500,"2015")</f>
        <v>3</v>
      </c>
      <c r="P42" s="295">
        <f>SUMIFS('7.  Persistence Report'!Q$27:Q$500,'7.  Persistence Report'!$D$27:$D$500,$B41,'7.  Persistence Report'!$J$27:$J$500,"Adjustment",'7.  Persistence Report'!$H$27:$H$500,"2015")</f>
        <v>3</v>
      </c>
      <c r="Q42" s="295">
        <f>SUMIFS('7.  Persistence Report'!R$27:R$500,'7.  Persistence Report'!$D$27:$D$500,$B41,'7.  Persistence Report'!$J$27:$J$500,"Adjustment",'7.  Persistence Report'!$H$27:$H$500,"2015")</f>
        <v>3</v>
      </c>
      <c r="R42" s="295">
        <f>SUMIFS('7.  Persistence Report'!S$27:S$500,'7.  Persistence Report'!$D$27:$D$500,$B41,'7.  Persistence Report'!$J$27:$J$500,"Adjustment",'7.  Persistence Report'!$H$27:$H$500,"2015")</f>
        <v>3</v>
      </c>
      <c r="S42" s="295">
        <f>SUMIFS('7.  Persistence Report'!T$27:T$500,'7.  Persistence Report'!$D$27:$D$500,$B41,'7.  Persistence Report'!$J$27:$J$500,"Adjustment",'7.  Persistence Report'!$H$27:$H$500,"2015")</f>
        <v>3</v>
      </c>
      <c r="T42" s="295">
        <f>SUMIFS('7.  Persistence Report'!U$27:U$500,'7.  Persistence Report'!$D$27:$D$500,$B41,'7.  Persistence Report'!$J$27:$J$500,"Adjustment",'7.  Persistence Report'!$H$27:$H$500,"2015")</f>
        <v>3</v>
      </c>
      <c r="U42" s="295">
        <f>SUMIFS('7.  Persistence Report'!V$27:V$500,'7.  Persistence Report'!$D$27:$D$500,$B41,'7.  Persistence Report'!$J$27:$J$500,"Adjustment",'7.  Persistence Report'!$H$27:$H$500,"2015")</f>
        <v>3</v>
      </c>
      <c r="V42" s="295">
        <f>SUMIFS('7.  Persistence Report'!W$27:W$500,'7.  Persistence Report'!$D$27:$D$500,$B41,'7.  Persistence Report'!$J$27:$J$500,"Adjustment",'7.  Persistence Report'!$H$27:$H$500,"2015")</f>
        <v>3</v>
      </c>
      <c r="W42" s="295">
        <f>SUMIFS('7.  Persistence Report'!X$27:X$500,'7.  Persistence Report'!$D$27:$D$500,$B41,'7.  Persistence Report'!$J$27:$J$500,"Adjustment",'7.  Persistence Report'!$H$27:$H$500,"2015")</f>
        <v>3</v>
      </c>
      <c r="X42" s="295">
        <f>SUMIFS('7.  Persistence Report'!Y$27:Y$500,'7.  Persistence Report'!$D$27:$D$500,$B41,'7.  Persistence Report'!$J$27:$J$500,"Adjustment",'7.  Persistence Report'!$H$27:$H$500,"2015")</f>
        <v>3</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f>SUMIFS('7.  Persistence Report'!AU$27:AU$500,'7.  Persistence Report'!$D$27:$D$500,$B44,'7.  Persistence Report'!$J$27:$J$500,"Current year savings",'7.  Persistence Report'!$H$27:$H$500,"2015")</f>
        <v>373322</v>
      </c>
      <c r="E44" s="295">
        <f>SUMIFS('7.  Persistence Report'!AV$27:AV$500,'7.  Persistence Report'!$D$27:$D$500,$B44,'7.  Persistence Report'!$J$27:$J$500,"Current year savings",'7.  Persistence Report'!$H$27:$H$500,"2015")</f>
        <v>373322</v>
      </c>
      <c r="F44" s="295">
        <f>SUMIFS('7.  Persistence Report'!AW$27:AW$500,'7.  Persistence Report'!$D$27:$D$500,$B44,'7.  Persistence Report'!$J$27:$J$500,"Current year savings",'7.  Persistence Report'!$H$27:$H$500,"2015")</f>
        <v>373322</v>
      </c>
      <c r="G44" s="295">
        <f>SUMIFS('7.  Persistence Report'!AX$27:AX$500,'7.  Persistence Report'!$D$27:$D$500,$B44,'7.  Persistence Report'!$J$27:$J$500,"Current year savings",'7.  Persistence Report'!$H$27:$H$500,"2015")</f>
        <v>372278</v>
      </c>
      <c r="H44" s="295">
        <f>SUMIFS('7.  Persistence Report'!AY$27:AY$500,'7.  Persistence Report'!$D$27:$D$500,$B44,'7.  Persistence Report'!$J$27:$J$500,"Current year savings",'7.  Persistence Report'!$H$27:$H$500,"2015")</f>
        <v>220987</v>
      </c>
      <c r="I44" s="295">
        <f>SUMIFS('7.  Persistence Report'!AZ$27:AZ$500,'7.  Persistence Report'!$D$27:$D$500,$B44,'7.  Persistence Report'!$J$27:$J$500,"Current year savings",'7.  Persistence Report'!$H$27:$H$500,"2015")</f>
        <v>0</v>
      </c>
      <c r="J44" s="295">
        <f>SUMIFS('7.  Persistence Report'!BA$27:BA$500,'7.  Persistence Report'!$D$27:$D$500,$B44,'7.  Persistence Report'!$J$27:$J$500,"Current year savings",'7.  Persistence Report'!$H$27:$H$500,"2015")</f>
        <v>0</v>
      </c>
      <c r="K44" s="295">
        <f>SUMIFS('7.  Persistence Report'!BB$27:BB$500,'7.  Persistence Report'!$D$27:$D$500,$B44,'7.  Persistence Report'!$J$27:$J$500,"Current year savings",'7.  Persistence Report'!$H$27:$H$500,"2015")</f>
        <v>0</v>
      </c>
      <c r="L44" s="295">
        <f>SUMIFS('7.  Persistence Report'!BC$27:BC$500,'7.  Persistence Report'!$D$27:$D$500,$B44,'7.  Persistence Report'!$J$27:$J$500,"Current year savings",'7.  Persistence Report'!$H$27:$H$500,"2015")</f>
        <v>0</v>
      </c>
      <c r="M44" s="295">
        <f>SUMIFS('7.  Persistence Report'!BD$27:BD$500,'7.  Persistence Report'!$D$27:$D$500,$B44,'7.  Persistence Report'!$J$27:$J$500,"Current year savings",'7.  Persistence Report'!$H$27:$H$500,"2015")</f>
        <v>0</v>
      </c>
      <c r="N44" s="291"/>
      <c r="O44" s="295">
        <f>SUMIFS('7.  Persistence Report'!P$27:P$500,'7.  Persistence Report'!$D$27:$D$500,$B44,'7.  Persistence Report'!$J$27:$J$500,"Current year savings",'7.  Persistence Report'!$H$27:$H$500,"2015")</f>
        <v>57</v>
      </c>
      <c r="P44" s="295">
        <f>SUMIFS('7.  Persistence Report'!Q$27:Q$500,'7.  Persistence Report'!$D$27:$D$500,$B44,'7.  Persistence Report'!$J$27:$J$500,"Current year savings",'7.  Persistence Report'!$H$27:$H$500,"2015")</f>
        <v>57</v>
      </c>
      <c r="Q44" s="295">
        <f>SUMIFS('7.  Persistence Report'!R$27:R$500,'7.  Persistence Report'!$D$27:$D$500,$B44,'7.  Persistence Report'!$J$27:$J$500,"Current year savings",'7.  Persistence Report'!$H$27:$H$500,"2015")</f>
        <v>57</v>
      </c>
      <c r="R44" s="295">
        <f>SUMIFS('7.  Persistence Report'!S$27:S$500,'7.  Persistence Report'!$D$27:$D$500,$B44,'7.  Persistence Report'!$J$27:$J$500,"Current year savings",'7.  Persistence Report'!$H$27:$H$500,"2015")</f>
        <v>56</v>
      </c>
      <c r="S44" s="295">
        <f>SUMIFS('7.  Persistence Report'!T$27:T$500,'7.  Persistence Report'!$D$27:$D$500,$B44,'7.  Persistence Report'!$J$27:$J$500,"Current year savings",'7.  Persistence Report'!$H$27:$H$500,"2015")</f>
        <v>32</v>
      </c>
      <c r="T44" s="295">
        <f>SUMIFS('7.  Persistence Report'!U$27:U$500,'7.  Persistence Report'!$D$27:$D$500,$B44,'7.  Persistence Report'!$J$27:$J$500,"Current year savings",'7.  Persistence Report'!$H$27:$H$500,"2015")</f>
        <v>0</v>
      </c>
      <c r="U44" s="295">
        <f>SUMIFS('7.  Persistence Report'!V$27:V$500,'7.  Persistence Report'!$D$27:$D$500,$B44,'7.  Persistence Report'!$J$27:$J$500,"Current year savings",'7.  Persistence Report'!$H$27:$H$500,"2015")</f>
        <v>0</v>
      </c>
      <c r="V44" s="295">
        <f>SUMIFS('7.  Persistence Report'!W$27:W$500,'7.  Persistence Report'!$D$27:$D$500,$B44,'7.  Persistence Report'!$J$27:$J$500,"Current year savings",'7.  Persistence Report'!$H$27:$H$500,"2015")</f>
        <v>0</v>
      </c>
      <c r="W44" s="295">
        <f>SUMIFS('7.  Persistence Report'!X$27:X$500,'7.  Persistence Report'!$D$27:$D$500,$B44,'7.  Persistence Report'!$J$27:$J$500,"Current year savings",'7.  Persistence Report'!$H$27:$H$500,"2015")</f>
        <v>0</v>
      </c>
      <c r="X44" s="295">
        <f>SUMIFS('7.  Persistence Report'!Y$27:Y$500,'7.  Persistence Report'!$D$27:$D$500,$B44,'7.  Persistence Report'!$J$27:$J$500,"Current year savings",'7.  Persistence Report'!$H$27:$H$500,"2015")</f>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f>SUMIFS('7.  Persistence Report'!AU$27:AU$500,'7.  Persistence Report'!$D$27:$D$500,$B44,'7.  Persistence Report'!$J$27:$J$500,"Adjustment",'7.  Persistence Report'!$H$27:$H$500,"2015")</f>
        <v>0</v>
      </c>
      <c r="E45" s="295">
        <f>SUMIFS('7.  Persistence Report'!AV$27:AV$500,'7.  Persistence Report'!$D$27:$D$500,$B44,'7.  Persistence Report'!$J$27:$J$500,"Adjustment",'7.  Persistence Report'!$H$27:$H$500,"2015")</f>
        <v>0</v>
      </c>
      <c r="F45" s="295">
        <f>SUMIFS('7.  Persistence Report'!AW$27:AW$500,'7.  Persistence Report'!$D$27:$D$500,$B44,'7.  Persistence Report'!$J$27:$J$500,"Adjustment",'7.  Persistence Report'!$H$27:$H$500,"2015")</f>
        <v>0</v>
      </c>
      <c r="G45" s="295">
        <f>SUMIFS('7.  Persistence Report'!AX$27:AX$500,'7.  Persistence Report'!$D$27:$D$500,$B44,'7.  Persistence Report'!$J$27:$J$500,"Adjustment",'7.  Persistence Report'!$H$27:$H$500,"2015")</f>
        <v>0</v>
      </c>
      <c r="H45" s="295">
        <f>SUMIFS('7.  Persistence Report'!AY$27:AY$500,'7.  Persistence Report'!$D$27:$D$500,$B44,'7.  Persistence Report'!$J$27:$J$500,"Adjustment",'7.  Persistence Report'!$H$27:$H$500,"2015")</f>
        <v>0</v>
      </c>
      <c r="I45" s="295">
        <f>SUMIFS('7.  Persistence Report'!AZ$27:AZ$500,'7.  Persistence Report'!$D$27:$D$500,$B44,'7.  Persistence Report'!$J$27:$J$500,"Adjustment",'7.  Persistence Report'!$H$27:$H$500,"2015")</f>
        <v>0</v>
      </c>
      <c r="J45" s="295">
        <f>SUMIFS('7.  Persistence Report'!BA$27:BA$500,'7.  Persistence Report'!$D$27:$D$500,$B44,'7.  Persistence Report'!$J$27:$J$500,"Adjustment",'7.  Persistence Report'!$H$27:$H$500,"2015")</f>
        <v>0</v>
      </c>
      <c r="K45" s="295">
        <f>SUMIFS('7.  Persistence Report'!BB$27:BB$500,'7.  Persistence Report'!$D$27:$D$500,$B44,'7.  Persistence Report'!$J$27:$J$500,"Adjustment",'7.  Persistence Report'!$H$27:$H$500,"2015")</f>
        <v>0</v>
      </c>
      <c r="L45" s="295">
        <f>SUMIFS('7.  Persistence Report'!BC$27:BC$500,'7.  Persistence Report'!$D$27:$D$500,$B44,'7.  Persistence Report'!$J$27:$J$500,"Adjustment",'7.  Persistence Report'!$H$27:$H$500,"2015")</f>
        <v>0</v>
      </c>
      <c r="M45" s="295">
        <f>SUMIFS('7.  Persistence Report'!BD$27:BD$500,'7.  Persistence Report'!$D$27:$D$500,$B44,'7.  Persistence Report'!$J$27:$J$500,"Adjustment",'7.  Persistence Report'!$H$27:$H$500,"2015")</f>
        <v>0</v>
      </c>
      <c r="N45" s="468"/>
      <c r="O45" s="295">
        <f>SUMIFS('7.  Persistence Report'!P$27:P$500,'7.  Persistence Report'!$D$27:$D$500,$B44,'7.  Persistence Report'!$J$27:$J$500,"Adjustment",'7.  Persistence Report'!$H$27:$H$500,"2015")</f>
        <v>0</v>
      </c>
      <c r="P45" s="295">
        <f>SUMIFS('7.  Persistence Report'!Q$27:Q$500,'7.  Persistence Report'!$D$27:$D$500,$B44,'7.  Persistence Report'!$J$27:$J$500,"Adjustment",'7.  Persistence Report'!$H$27:$H$500,"2015")</f>
        <v>0</v>
      </c>
      <c r="Q45" s="295">
        <f>SUMIFS('7.  Persistence Report'!R$27:R$500,'7.  Persistence Report'!$D$27:$D$500,$B44,'7.  Persistence Report'!$J$27:$J$500,"Adjustment",'7.  Persistence Report'!$H$27:$H$500,"2015")</f>
        <v>0</v>
      </c>
      <c r="R45" s="295">
        <f>SUMIFS('7.  Persistence Report'!S$27:S$500,'7.  Persistence Report'!$D$27:$D$500,$B44,'7.  Persistence Report'!$J$27:$J$500,"Adjustment",'7.  Persistence Report'!$H$27:$H$500,"2015")</f>
        <v>0</v>
      </c>
      <c r="S45" s="295">
        <f>SUMIFS('7.  Persistence Report'!T$27:T$500,'7.  Persistence Report'!$D$27:$D$500,$B44,'7.  Persistence Report'!$J$27:$J$500,"Adjustment",'7.  Persistence Report'!$H$27:$H$500,"2015")</f>
        <v>0</v>
      </c>
      <c r="T45" s="295">
        <f>SUMIFS('7.  Persistence Report'!U$27:U$500,'7.  Persistence Report'!$D$27:$D$500,$B44,'7.  Persistence Report'!$J$27:$J$500,"Adjustment",'7.  Persistence Report'!$H$27:$H$500,"2015")</f>
        <v>0</v>
      </c>
      <c r="U45" s="295">
        <f>SUMIFS('7.  Persistence Report'!V$27:V$500,'7.  Persistence Report'!$D$27:$D$500,$B44,'7.  Persistence Report'!$J$27:$J$500,"Adjustment",'7.  Persistence Report'!$H$27:$H$500,"2015")</f>
        <v>0</v>
      </c>
      <c r="V45" s="295">
        <f>SUMIFS('7.  Persistence Report'!W$27:W$500,'7.  Persistence Report'!$D$27:$D$500,$B44,'7.  Persistence Report'!$J$27:$J$500,"Adjustment",'7.  Persistence Report'!$H$27:$H$500,"2015")</f>
        <v>0</v>
      </c>
      <c r="W45" s="295">
        <f>SUMIFS('7.  Persistence Report'!X$27:X$500,'7.  Persistence Report'!$D$27:$D$500,$B44,'7.  Persistence Report'!$J$27:$J$500,"Adjustment",'7.  Persistence Report'!$H$27:$H$500,"2015")</f>
        <v>0</v>
      </c>
      <c r="X45" s="295">
        <f>SUMIFS('7.  Persistence Report'!Y$27:Y$500,'7.  Persistence Report'!$D$27:$D$500,$B44,'7.  Persistence Report'!$J$27:$J$500,"Adjustment",'7.  Persistence Report'!$H$27:$H$500,"2015")</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682</v>
      </c>
      <c r="C47" s="291" t="s">
        <v>25</v>
      </c>
      <c r="D47" s="295">
        <f>SUMIFS('7.  Persistence Report'!AU$27:AU$500,'7.  Persistence Report'!$D$27:$D$500,$B47,'7.  Persistence Report'!$J$27:$J$500,"Current year savings",'7.  Persistence Report'!$H$27:$H$500,"2015")</f>
        <v>4351035</v>
      </c>
      <c r="E47" s="295">
        <f>SUMIFS('7.  Persistence Report'!AV$27:AV$500,'7.  Persistence Report'!$D$27:$D$500,$B47,'7.  Persistence Report'!$J$27:$J$500,"Current year savings",'7.  Persistence Report'!$H$27:$H$500,"2015")</f>
        <v>4351035</v>
      </c>
      <c r="F47" s="295">
        <f>SUMIFS('7.  Persistence Report'!AW$27:AW$500,'7.  Persistence Report'!$D$27:$D$500,$B47,'7.  Persistence Report'!$J$27:$J$500,"Current year savings",'7.  Persistence Report'!$H$27:$H$500,"2015")</f>
        <v>4351035</v>
      </c>
      <c r="G47" s="295">
        <f>SUMIFS('7.  Persistence Report'!AX$27:AX$500,'7.  Persistence Report'!$D$27:$D$500,$B47,'7.  Persistence Report'!$J$27:$J$500,"Current year savings",'7.  Persistence Report'!$H$27:$H$500,"2015")</f>
        <v>4351035</v>
      </c>
      <c r="H47" s="295">
        <f>SUMIFS('7.  Persistence Report'!AY$27:AY$500,'7.  Persistence Report'!$D$27:$D$500,$B47,'7.  Persistence Report'!$J$27:$J$500,"Current year savings",'7.  Persistence Report'!$H$27:$H$500,"2015")</f>
        <v>4351035</v>
      </c>
      <c r="I47" s="295">
        <f>SUMIFS('7.  Persistence Report'!AZ$27:AZ$500,'7.  Persistence Report'!$D$27:$D$500,$B47,'7.  Persistence Report'!$J$27:$J$500,"Current year savings",'7.  Persistence Report'!$H$27:$H$500,"2015")</f>
        <v>4351035</v>
      </c>
      <c r="J47" s="295">
        <f>SUMIFS('7.  Persistence Report'!BA$27:BA$500,'7.  Persistence Report'!$D$27:$D$500,$B47,'7.  Persistence Report'!$J$27:$J$500,"Current year savings",'7.  Persistence Report'!$H$27:$H$500,"2015")</f>
        <v>4351035</v>
      </c>
      <c r="K47" s="295">
        <f>SUMIFS('7.  Persistence Report'!BB$27:BB$500,'7.  Persistence Report'!$D$27:$D$500,$B47,'7.  Persistence Report'!$J$27:$J$500,"Current year savings",'7.  Persistence Report'!$H$27:$H$500,"2015")</f>
        <v>4351035</v>
      </c>
      <c r="L47" s="295">
        <f>SUMIFS('7.  Persistence Report'!BC$27:BC$500,'7.  Persistence Report'!$D$27:$D$500,$B47,'7.  Persistence Report'!$J$27:$J$500,"Current year savings",'7.  Persistence Report'!$H$27:$H$500,"2015")</f>
        <v>4351035</v>
      </c>
      <c r="M47" s="295">
        <f>SUMIFS('7.  Persistence Report'!BD$27:BD$500,'7.  Persistence Report'!$D$27:$D$500,$B47,'7.  Persistence Report'!$J$27:$J$500,"Current year savings",'7.  Persistence Report'!$H$27:$H$500,"2015")</f>
        <v>4351035</v>
      </c>
      <c r="N47" s="291"/>
      <c r="O47" s="295">
        <f>SUMIFS('7.  Persistence Report'!P$27:P$500,'7.  Persistence Report'!$D$27:$D$500,$B47,'7.  Persistence Report'!$J$27:$J$500,"Current year savings",'7.  Persistence Report'!$H$27:$H$500,"2015")</f>
        <v>2261</v>
      </c>
      <c r="P47" s="295">
        <f>SUMIFS('7.  Persistence Report'!Q$27:Q$500,'7.  Persistence Report'!$D$27:$D$500,$B47,'7.  Persistence Report'!$J$27:$J$500,"Current year savings",'7.  Persistence Report'!$H$27:$H$500,"2015")</f>
        <v>2261</v>
      </c>
      <c r="Q47" s="295">
        <f>SUMIFS('7.  Persistence Report'!R$27:R$500,'7.  Persistence Report'!$D$27:$D$500,$B47,'7.  Persistence Report'!$J$27:$J$500,"Current year savings",'7.  Persistence Report'!$H$27:$H$500,"2015")</f>
        <v>2261</v>
      </c>
      <c r="R47" s="295">
        <f>SUMIFS('7.  Persistence Report'!S$27:S$500,'7.  Persistence Report'!$D$27:$D$500,$B47,'7.  Persistence Report'!$J$27:$J$500,"Current year savings",'7.  Persistence Report'!$H$27:$H$500,"2015")</f>
        <v>2261</v>
      </c>
      <c r="S47" s="295">
        <f>SUMIFS('7.  Persistence Report'!T$27:T$500,'7.  Persistence Report'!$D$27:$D$500,$B47,'7.  Persistence Report'!$J$27:$J$500,"Current year savings",'7.  Persistence Report'!$H$27:$H$500,"2015")</f>
        <v>2261</v>
      </c>
      <c r="T47" s="295">
        <f>SUMIFS('7.  Persistence Report'!U$27:U$500,'7.  Persistence Report'!$D$27:$D$500,$B47,'7.  Persistence Report'!$J$27:$J$500,"Current year savings",'7.  Persistence Report'!$H$27:$H$500,"2015")</f>
        <v>2261</v>
      </c>
      <c r="U47" s="295">
        <f>SUMIFS('7.  Persistence Report'!V$27:V$500,'7.  Persistence Report'!$D$27:$D$500,$B47,'7.  Persistence Report'!$J$27:$J$500,"Current year savings",'7.  Persistence Report'!$H$27:$H$500,"2015")</f>
        <v>2261</v>
      </c>
      <c r="V47" s="295">
        <f>SUMIFS('7.  Persistence Report'!W$27:W$500,'7.  Persistence Report'!$D$27:$D$500,$B47,'7.  Persistence Report'!$J$27:$J$500,"Current year savings",'7.  Persistence Report'!$H$27:$H$500,"2015")</f>
        <v>2261</v>
      </c>
      <c r="W47" s="295">
        <f>SUMIFS('7.  Persistence Report'!X$27:X$500,'7.  Persistence Report'!$D$27:$D$500,$B47,'7.  Persistence Report'!$J$27:$J$500,"Current year savings",'7.  Persistence Report'!$H$27:$H$500,"2015")</f>
        <v>2261</v>
      </c>
      <c r="X47" s="295">
        <f>SUMIFS('7.  Persistence Report'!Y$27:Y$500,'7.  Persistence Report'!$D$27:$D$500,$B47,'7.  Persistence Report'!$J$27:$J$500,"Current year savings",'7.  Persistence Report'!$H$27:$H$500,"2015")</f>
        <v>2261</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f>SUMIFS('7.  Persistence Report'!AU$27:AU$500,'7.  Persistence Report'!$D$27:$D$500,$B47,'7.  Persistence Report'!$J$27:$J$500,"Adjustment",'7.  Persistence Report'!$H$27:$H$500,"2015")</f>
        <v>137637</v>
      </c>
      <c r="E48" s="295">
        <f>SUMIFS('7.  Persistence Report'!AV$27:AV$500,'7.  Persistence Report'!$D$27:$D$500,$B47,'7.  Persistence Report'!$J$27:$J$500,"Adjustment",'7.  Persistence Report'!$H$27:$H$500,"2015")</f>
        <v>137637</v>
      </c>
      <c r="F48" s="295">
        <f>SUMIFS('7.  Persistence Report'!AW$27:AW$500,'7.  Persistence Report'!$D$27:$D$500,$B47,'7.  Persistence Report'!$J$27:$J$500,"Adjustment",'7.  Persistence Report'!$H$27:$H$500,"2015")</f>
        <v>137637</v>
      </c>
      <c r="G48" s="295">
        <f>SUMIFS('7.  Persistence Report'!AX$27:AX$500,'7.  Persistence Report'!$D$27:$D$500,$B47,'7.  Persistence Report'!$J$27:$J$500,"Adjustment",'7.  Persistence Report'!$H$27:$H$500,"2015")</f>
        <v>137637</v>
      </c>
      <c r="H48" s="295">
        <f>SUMIFS('7.  Persistence Report'!AY$27:AY$500,'7.  Persistence Report'!$D$27:$D$500,$B47,'7.  Persistence Report'!$J$27:$J$500,"Adjustment",'7.  Persistence Report'!$H$27:$H$500,"2015")</f>
        <v>137637</v>
      </c>
      <c r="I48" s="295">
        <f>SUMIFS('7.  Persistence Report'!AZ$27:AZ$500,'7.  Persistence Report'!$D$27:$D$500,$B47,'7.  Persistence Report'!$J$27:$J$500,"Adjustment",'7.  Persistence Report'!$H$27:$H$500,"2015")</f>
        <v>137637</v>
      </c>
      <c r="J48" s="295">
        <f>SUMIFS('7.  Persistence Report'!BA$27:BA$500,'7.  Persistence Report'!$D$27:$D$500,$B47,'7.  Persistence Report'!$J$27:$J$500,"Adjustment",'7.  Persistence Report'!$H$27:$H$500,"2015")</f>
        <v>137637</v>
      </c>
      <c r="K48" s="295">
        <f>SUMIFS('7.  Persistence Report'!BB$27:BB$500,'7.  Persistence Report'!$D$27:$D$500,$B47,'7.  Persistence Report'!$J$27:$J$500,"Adjustment",'7.  Persistence Report'!$H$27:$H$500,"2015")</f>
        <v>137637</v>
      </c>
      <c r="L48" s="295">
        <f>SUMIFS('7.  Persistence Report'!BC$27:BC$500,'7.  Persistence Report'!$D$27:$D$500,$B47,'7.  Persistence Report'!$J$27:$J$500,"Adjustment",'7.  Persistence Report'!$H$27:$H$500,"2015")</f>
        <v>137637</v>
      </c>
      <c r="M48" s="295">
        <f>SUMIFS('7.  Persistence Report'!BD$27:BD$500,'7.  Persistence Report'!$D$27:$D$500,$B47,'7.  Persistence Report'!$J$27:$J$500,"Adjustment",'7.  Persistence Report'!$H$27:$H$500,"2015")</f>
        <v>137637</v>
      </c>
      <c r="N48" s="468"/>
      <c r="O48" s="295">
        <f>SUMIFS('7.  Persistence Report'!P$27:P$500,'7.  Persistence Report'!$D$27:$D$500,$B47,'7.  Persistence Report'!$J$27:$J$500,"Adjustment",'7.  Persistence Report'!$H$27:$H$500,"2015")</f>
        <v>71</v>
      </c>
      <c r="P48" s="295">
        <f>SUMIFS('7.  Persistence Report'!Q$27:Q$500,'7.  Persistence Report'!$D$27:$D$500,$B47,'7.  Persistence Report'!$J$27:$J$500,"Adjustment",'7.  Persistence Report'!$H$27:$H$500,"2015")</f>
        <v>71</v>
      </c>
      <c r="Q48" s="295">
        <f>SUMIFS('7.  Persistence Report'!R$27:R$500,'7.  Persistence Report'!$D$27:$D$500,$B47,'7.  Persistence Report'!$J$27:$J$500,"Adjustment",'7.  Persistence Report'!$H$27:$H$500,"2015")</f>
        <v>71</v>
      </c>
      <c r="R48" s="295">
        <f>SUMIFS('7.  Persistence Report'!S$27:S$500,'7.  Persistence Report'!$D$27:$D$500,$B47,'7.  Persistence Report'!$J$27:$J$500,"Adjustment",'7.  Persistence Report'!$H$27:$H$500,"2015")</f>
        <v>71</v>
      </c>
      <c r="S48" s="295">
        <f>SUMIFS('7.  Persistence Report'!T$27:T$500,'7.  Persistence Report'!$D$27:$D$500,$B47,'7.  Persistence Report'!$J$27:$J$500,"Adjustment",'7.  Persistence Report'!$H$27:$H$500,"2015")</f>
        <v>71</v>
      </c>
      <c r="T48" s="295">
        <f>SUMIFS('7.  Persistence Report'!U$27:U$500,'7.  Persistence Report'!$D$27:$D$500,$B47,'7.  Persistence Report'!$J$27:$J$500,"Adjustment",'7.  Persistence Report'!$H$27:$H$500,"2015")</f>
        <v>71</v>
      </c>
      <c r="U48" s="295">
        <f>SUMIFS('7.  Persistence Report'!V$27:V$500,'7.  Persistence Report'!$D$27:$D$500,$B47,'7.  Persistence Report'!$J$27:$J$500,"Adjustment",'7.  Persistence Report'!$H$27:$H$500,"2015")</f>
        <v>71</v>
      </c>
      <c r="V48" s="295">
        <f>SUMIFS('7.  Persistence Report'!W$27:W$500,'7.  Persistence Report'!$D$27:$D$500,$B47,'7.  Persistence Report'!$J$27:$J$500,"Adjustment",'7.  Persistence Report'!$H$27:$H$500,"2015")</f>
        <v>71</v>
      </c>
      <c r="W48" s="295">
        <f>SUMIFS('7.  Persistence Report'!X$27:X$500,'7.  Persistence Report'!$D$27:$D$500,$B47,'7.  Persistence Report'!$J$27:$J$500,"Adjustment",'7.  Persistence Report'!$H$27:$H$500,"2015")</f>
        <v>71</v>
      </c>
      <c r="X48" s="295">
        <f>SUMIFS('7.  Persistence Report'!Y$27:Y$500,'7.  Persistence Report'!$D$27:$D$500,$B47,'7.  Persistence Report'!$J$27:$J$500,"Adjustment",'7.  Persistence Report'!$H$27:$H$500,"2015")</f>
        <v>71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SUMIFS('7.  Persistence Report'!AU$27:AU$500,'7.  Persistence Report'!$D$27:$D$500,$B50,'7.  Persistence Report'!$J$27:$J$500,"Current year savings",'7.  Persistence Report'!$H$27:$H$500,"2015")</f>
        <v>656805</v>
      </c>
      <c r="E50" s="295">
        <f>SUMIFS('7.  Persistence Report'!AV$27:AV$500,'7.  Persistence Report'!$D$27:$D$500,$B50,'7.  Persistence Report'!$J$27:$J$500,"Current year savings",'7.  Persistence Report'!$H$27:$H$500,"2015")</f>
        <v>656805</v>
      </c>
      <c r="F50" s="295">
        <f>SUMIFS('7.  Persistence Report'!AW$27:AW$500,'7.  Persistence Report'!$D$27:$D$500,$B50,'7.  Persistence Report'!$J$27:$J$500,"Current year savings",'7.  Persistence Report'!$H$27:$H$500,"2015")</f>
        <v>656805</v>
      </c>
      <c r="G50" s="295">
        <f>SUMIFS('7.  Persistence Report'!AX$27:AX$500,'7.  Persistence Report'!$D$27:$D$500,$B50,'7.  Persistence Report'!$J$27:$J$500,"Current year savings",'7.  Persistence Report'!$H$27:$H$500,"2015")</f>
        <v>656805</v>
      </c>
      <c r="H50" s="295">
        <f>SUMIFS('7.  Persistence Report'!AY$27:AY$500,'7.  Persistence Report'!$D$27:$D$500,$B50,'7.  Persistence Report'!$J$27:$J$500,"Current year savings",'7.  Persistence Report'!$H$27:$H$500,"2015")</f>
        <v>656805</v>
      </c>
      <c r="I50" s="295">
        <f>SUMIFS('7.  Persistence Report'!AZ$27:AZ$500,'7.  Persistence Report'!$D$27:$D$500,$B50,'7.  Persistence Report'!$J$27:$J$500,"Current year savings",'7.  Persistence Report'!$H$27:$H$500,"2015")</f>
        <v>656805</v>
      </c>
      <c r="J50" s="295">
        <f>SUMIFS('7.  Persistence Report'!BA$27:BA$500,'7.  Persistence Report'!$D$27:$D$500,$B50,'7.  Persistence Report'!$J$27:$J$500,"Current year savings",'7.  Persistence Report'!$H$27:$H$500,"2015")</f>
        <v>656805</v>
      </c>
      <c r="K50" s="295">
        <f>SUMIFS('7.  Persistence Report'!BB$27:BB$500,'7.  Persistence Report'!$D$27:$D$500,$B50,'7.  Persistence Report'!$J$27:$J$500,"Current year savings",'7.  Persistence Report'!$H$27:$H$500,"2015")</f>
        <v>656805</v>
      </c>
      <c r="L50" s="295">
        <f>SUMIFS('7.  Persistence Report'!BC$27:BC$500,'7.  Persistence Report'!$D$27:$D$500,$B50,'7.  Persistence Report'!$J$27:$J$500,"Current year savings",'7.  Persistence Report'!$H$27:$H$500,"2015")</f>
        <v>656805</v>
      </c>
      <c r="M50" s="295">
        <f>SUMIFS('7.  Persistence Report'!BD$27:BD$500,'7.  Persistence Report'!$D$27:$D$500,$B50,'7.  Persistence Report'!$J$27:$J$500,"Current year savings",'7.  Persistence Report'!$H$27:$H$500,"2015")</f>
        <v>656805</v>
      </c>
      <c r="N50" s="291"/>
      <c r="O50" s="295">
        <f>SUMIFS('7.  Persistence Report'!P$27:P$500,'7.  Persistence Report'!$D$27:$D$500,$B50,'7.  Persistence Report'!$J$27:$J$500,"Current year savings",'7.  Persistence Report'!$H$27:$H$500,"2015")</f>
        <v>123</v>
      </c>
      <c r="P50" s="295">
        <f>SUMIFS('7.  Persistence Report'!Q$27:Q$500,'7.  Persistence Report'!$D$27:$D$500,$B50,'7.  Persistence Report'!$J$27:$J$500,"Current year savings",'7.  Persistence Report'!$H$27:$H$500,"2015")</f>
        <v>123</v>
      </c>
      <c r="Q50" s="295">
        <f>SUMIFS('7.  Persistence Report'!R$27:R$500,'7.  Persistence Report'!$D$27:$D$500,$B50,'7.  Persistence Report'!$J$27:$J$500,"Current year savings",'7.  Persistence Report'!$H$27:$H$500,"2015")</f>
        <v>123</v>
      </c>
      <c r="R50" s="295">
        <f>SUMIFS('7.  Persistence Report'!S$27:S$500,'7.  Persistence Report'!$D$27:$D$500,$B50,'7.  Persistence Report'!$J$27:$J$500,"Current year savings",'7.  Persistence Report'!$H$27:$H$500,"2015")</f>
        <v>123</v>
      </c>
      <c r="S50" s="295">
        <f>SUMIFS('7.  Persistence Report'!T$27:T$500,'7.  Persistence Report'!$D$27:$D$500,$B50,'7.  Persistence Report'!$J$27:$J$500,"Current year savings",'7.  Persistence Report'!$H$27:$H$500,"2015")</f>
        <v>123</v>
      </c>
      <c r="T50" s="295">
        <f>SUMIFS('7.  Persistence Report'!U$27:U$500,'7.  Persistence Report'!$D$27:$D$500,$B50,'7.  Persistence Report'!$J$27:$J$500,"Current year savings",'7.  Persistence Report'!$H$27:$H$500,"2015")</f>
        <v>123</v>
      </c>
      <c r="U50" s="295">
        <f>SUMIFS('7.  Persistence Report'!V$27:V$500,'7.  Persistence Report'!$D$27:$D$500,$B50,'7.  Persistence Report'!$J$27:$J$500,"Current year savings",'7.  Persistence Report'!$H$27:$H$500,"2015")</f>
        <v>123</v>
      </c>
      <c r="V50" s="295">
        <f>SUMIFS('7.  Persistence Report'!W$27:W$500,'7.  Persistence Report'!$D$27:$D$500,$B50,'7.  Persistence Report'!$J$27:$J$500,"Current year savings",'7.  Persistence Report'!$H$27:$H$500,"2015")</f>
        <v>123</v>
      </c>
      <c r="W50" s="295">
        <f>SUMIFS('7.  Persistence Report'!X$27:X$500,'7.  Persistence Report'!$D$27:$D$500,$B50,'7.  Persistence Report'!$J$27:$J$500,"Current year savings",'7.  Persistence Report'!$H$27:$H$500,"2015")</f>
        <v>123</v>
      </c>
      <c r="X50" s="295">
        <f>SUMIFS('7.  Persistence Report'!Y$27:Y$500,'7.  Persistence Report'!$D$27:$D$500,$B50,'7.  Persistence Report'!$J$27:$J$500,"Current year savings",'7.  Persistence Report'!$H$27:$H$500,"2015")</f>
        <v>123</v>
      </c>
      <c r="Y50" s="410">
        <v>1</v>
      </c>
      <c r="Z50" s="410"/>
      <c r="AA50" s="410"/>
      <c r="AB50" s="410"/>
      <c r="AC50" s="410"/>
      <c r="AD50" s="410"/>
      <c r="AE50" s="410"/>
      <c r="AF50" s="410"/>
      <c r="AG50" s="410"/>
      <c r="AH50" s="410"/>
      <c r="AI50" s="410"/>
      <c r="AJ50" s="410"/>
      <c r="AK50" s="410"/>
      <c r="AL50" s="410"/>
      <c r="AM50" s="296">
        <f>SUM(Y50:AL50)</f>
        <v>1</v>
      </c>
    </row>
    <row r="51" spans="1:39" ht="15.5" outlineLevel="1">
      <c r="B51" s="294" t="s">
        <v>267</v>
      </c>
      <c r="C51" s="291" t="s">
        <v>163</v>
      </c>
      <c r="D51" s="295">
        <f>SUMIFS('7.  Persistence Report'!AU$27:AU$500,'7.  Persistence Report'!$D$27:$D$500,$B50,'7.  Persistence Report'!$J$27:$J$500,"Adjustment",'7.  Persistence Report'!$H$27:$H$500,"2015")</f>
        <v>207993</v>
      </c>
      <c r="E51" s="295">
        <f>SUMIFS('7.  Persistence Report'!AV$27:AV$500,'7.  Persistence Report'!$D$27:$D$500,$B50,'7.  Persistence Report'!$J$27:$J$500,"Adjustment",'7.  Persistence Report'!$H$27:$H$500,"2015")</f>
        <v>207993</v>
      </c>
      <c r="F51" s="295">
        <f>SUMIFS('7.  Persistence Report'!AW$27:AW$500,'7.  Persistence Report'!$D$27:$D$500,$B50,'7.  Persistence Report'!$J$27:$J$500,"Adjustment",'7.  Persistence Report'!$H$27:$H$500,"2015")</f>
        <v>207993</v>
      </c>
      <c r="G51" s="295">
        <f>SUMIFS('7.  Persistence Report'!AX$27:AX$500,'7.  Persistence Report'!$D$27:$D$500,$B50,'7.  Persistence Report'!$J$27:$J$500,"Adjustment",'7.  Persistence Report'!$H$27:$H$500,"2015")</f>
        <v>207993</v>
      </c>
      <c r="H51" s="295">
        <f>SUMIFS('7.  Persistence Report'!AY$27:AY$500,'7.  Persistence Report'!$D$27:$D$500,$B50,'7.  Persistence Report'!$J$27:$J$500,"Adjustment",'7.  Persistence Report'!$H$27:$H$500,"2015")</f>
        <v>207993</v>
      </c>
      <c r="I51" s="295">
        <f>SUMIFS('7.  Persistence Report'!AZ$27:AZ$500,'7.  Persistence Report'!$D$27:$D$500,$B50,'7.  Persistence Report'!$J$27:$J$500,"Adjustment",'7.  Persistence Report'!$H$27:$H$500,"2015")</f>
        <v>207993</v>
      </c>
      <c r="J51" s="295">
        <f>SUMIFS('7.  Persistence Report'!BA$27:BA$500,'7.  Persistence Report'!$D$27:$D$500,$B50,'7.  Persistence Report'!$J$27:$J$500,"Adjustment",'7.  Persistence Report'!$H$27:$H$500,"2015")</f>
        <v>207993</v>
      </c>
      <c r="K51" s="295">
        <f>SUMIFS('7.  Persistence Report'!BB$27:BB$500,'7.  Persistence Report'!$D$27:$D$500,$B50,'7.  Persistence Report'!$J$27:$J$500,"Adjustment",'7.  Persistence Report'!$H$27:$H$500,"2015")</f>
        <v>207993</v>
      </c>
      <c r="L51" s="295">
        <f>SUMIFS('7.  Persistence Report'!BC$27:BC$500,'7.  Persistence Report'!$D$27:$D$500,$B50,'7.  Persistence Report'!$J$27:$J$500,"Adjustment",'7.  Persistence Report'!$H$27:$H$500,"2015")</f>
        <v>207993</v>
      </c>
      <c r="M51" s="295">
        <f>SUMIFS('7.  Persistence Report'!BD$27:BD$500,'7.  Persistence Report'!$D$27:$D$500,$B50,'7.  Persistence Report'!$J$27:$J$500,"Adjustment",'7.  Persistence Report'!$H$27:$H$500,"2015")</f>
        <v>207993</v>
      </c>
      <c r="N51" s="468"/>
      <c r="O51" s="295">
        <f>SUMIFS('7.  Persistence Report'!P$27:P$500,'7.  Persistence Report'!$D$27:$D$500,$B50,'7.  Persistence Report'!$J$27:$J$500,"Adjustment",'7.  Persistence Report'!$H$27:$H$500,"2015")</f>
        <v>13</v>
      </c>
      <c r="P51" s="295">
        <f>SUMIFS('7.  Persistence Report'!Q$27:Q$500,'7.  Persistence Report'!$D$27:$D$500,$B50,'7.  Persistence Report'!$J$27:$J$500,"Adjustment",'7.  Persistence Report'!$H$27:$H$500,"2015")</f>
        <v>13</v>
      </c>
      <c r="Q51" s="295">
        <f>SUMIFS('7.  Persistence Report'!R$27:R$500,'7.  Persistence Report'!$D$27:$D$500,$B50,'7.  Persistence Report'!$J$27:$J$500,"Adjustment",'7.  Persistence Report'!$H$27:$H$500,"2015")</f>
        <v>13</v>
      </c>
      <c r="R51" s="295">
        <f>SUMIFS('7.  Persistence Report'!S$27:S$500,'7.  Persistence Report'!$D$27:$D$500,$B50,'7.  Persistence Report'!$J$27:$J$500,"Adjustment",'7.  Persistence Report'!$H$27:$H$500,"2015")</f>
        <v>13</v>
      </c>
      <c r="S51" s="295">
        <f>SUMIFS('7.  Persistence Report'!T$27:T$500,'7.  Persistence Report'!$D$27:$D$500,$B50,'7.  Persistence Report'!$J$27:$J$500,"Adjustment",'7.  Persistence Report'!$H$27:$H$500,"2015")</f>
        <v>13</v>
      </c>
      <c r="T51" s="295">
        <f>SUMIFS('7.  Persistence Report'!U$27:U$500,'7.  Persistence Report'!$D$27:$D$500,$B50,'7.  Persistence Report'!$J$27:$J$500,"Adjustment",'7.  Persistence Report'!$H$27:$H$500,"2015")</f>
        <v>13</v>
      </c>
      <c r="U51" s="295">
        <f>SUMIFS('7.  Persistence Report'!V$27:V$500,'7.  Persistence Report'!$D$27:$D$500,$B50,'7.  Persistence Report'!$J$27:$J$500,"Adjustment",'7.  Persistence Report'!$H$27:$H$500,"2015")</f>
        <v>13</v>
      </c>
      <c r="V51" s="295">
        <f>SUMIFS('7.  Persistence Report'!W$27:W$500,'7.  Persistence Report'!$D$27:$D$500,$B50,'7.  Persistence Report'!$J$27:$J$500,"Adjustment",'7.  Persistence Report'!$H$27:$H$500,"2015")</f>
        <v>13</v>
      </c>
      <c r="W51" s="295">
        <f>SUMIFS('7.  Persistence Report'!X$27:X$500,'7.  Persistence Report'!$D$27:$D$500,$B50,'7.  Persistence Report'!$J$27:$J$500,"Adjustment",'7.  Persistence Report'!$H$27:$H$500,"2015")</f>
        <v>13</v>
      </c>
      <c r="X51" s="295">
        <f>SUMIFS('7.  Persistence Report'!Y$27:Y$500,'7.  Persistence Report'!$D$27:$D$500,$B50,'7.  Persistence Report'!$J$27:$J$500,"Adjustment",'7.  Persistence Report'!$H$27:$H$500,"2015")</f>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f>SUMIFS('7.  Persistence Report'!AU$27:AU$500,'7.  Persistence Report'!$D$27:$D$500,$B54,'7.  Persistence Report'!$J$27:$J$500,"Current year savings",'7.  Persistence Report'!$H$27:$H$500,"2015")</f>
        <v>3452201</v>
      </c>
      <c r="E54" s="295">
        <f>SUMIFS('7.  Persistence Report'!AV$27:AV$500,'7.  Persistence Report'!$D$27:$D$500,$B54,'7.  Persistence Report'!$J$27:$J$500,"Current year savings",'7.  Persistence Report'!$H$27:$H$500,"2015")</f>
        <v>3452201</v>
      </c>
      <c r="F54" s="295">
        <f>SUMIFS('7.  Persistence Report'!AW$27:AW$500,'7.  Persistence Report'!$D$27:$D$500,$B54,'7.  Persistence Report'!$J$27:$J$500,"Current year savings",'7.  Persistence Report'!$H$27:$H$500,"2015")</f>
        <v>3452201</v>
      </c>
      <c r="G54" s="295">
        <f>SUMIFS('7.  Persistence Report'!AX$27:AX$500,'7.  Persistence Report'!$D$27:$D$500,$B54,'7.  Persistence Report'!$J$27:$J$500,"Current year savings",'7.  Persistence Report'!$H$27:$H$500,"2015")</f>
        <v>3452201</v>
      </c>
      <c r="H54" s="295">
        <f>SUMIFS('7.  Persistence Report'!AY$27:AY$500,'7.  Persistence Report'!$D$27:$D$500,$B54,'7.  Persistence Report'!$J$27:$J$500,"Current year savings",'7.  Persistence Report'!$H$27:$H$500,"2015")</f>
        <v>0</v>
      </c>
      <c r="I54" s="295">
        <f>SUMIFS('7.  Persistence Report'!AZ$27:AZ$500,'7.  Persistence Report'!$D$27:$D$500,$B54,'7.  Persistence Report'!$J$27:$J$500,"Current year savings",'7.  Persistence Report'!$H$27:$H$500,"2015")</f>
        <v>0</v>
      </c>
      <c r="J54" s="295">
        <f>SUMIFS('7.  Persistence Report'!BA$27:BA$500,'7.  Persistence Report'!$D$27:$D$500,$B54,'7.  Persistence Report'!$J$27:$J$500,"Current year savings",'7.  Persistence Report'!$H$27:$H$500,"2015")</f>
        <v>0</v>
      </c>
      <c r="K54" s="295">
        <f>SUMIFS('7.  Persistence Report'!BB$27:BB$500,'7.  Persistence Report'!$D$27:$D$500,$B54,'7.  Persistence Report'!$J$27:$J$500,"Current year savings",'7.  Persistence Report'!$H$27:$H$500,"2015")</f>
        <v>0</v>
      </c>
      <c r="L54" s="295">
        <f>SUMIFS('7.  Persistence Report'!BC$27:BC$500,'7.  Persistence Report'!$D$27:$D$500,$B54,'7.  Persistence Report'!$J$27:$J$500,"Current year savings",'7.  Persistence Report'!$H$27:$H$500,"2015")</f>
        <v>0</v>
      </c>
      <c r="M54" s="295">
        <f>SUMIFS('7.  Persistence Report'!BD$27:BD$500,'7.  Persistence Report'!$D$27:$D$500,$B54,'7.  Persistence Report'!$J$27:$J$500,"Current year savings",'7.  Persistence Report'!$H$27:$H$500,"2015")</f>
        <v>0</v>
      </c>
      <c r="N54" s="295">
        <v>12</v>
      </c>
      <c r="O54" s="295">
        <f>SUMIFS('7.  Persistence Report'!P$27:P$500,'7.  Persistence Report'!$D$27:$D$500,$B54,'7.  Persistence Report'!$J$27:$J$500,"Current year savings",'7.  Persistence Report'!$H$27:$H$500,"2015")</f>
        <v>736</v>
      </c>
      <c r="P54" s="295">
        <f>SUMIFS('7.  Persistence Report'!Q$27:Q$500,'7.  Persistence Report'!$D$27:$D$500,$B54,'7.  Persistence Report'!$J$27:$J$500,"Current year savings",'7.  Persistence Report'!$H$27:$H$500,"2015")</f>
        <v>736</v>
      </c>
      <c r="Q54" s="295">
        <f>SUMIFS('7.  Persistence Report'!R$27:R$500,'7.  Persistence Report'!$D$27:$D$500,$B54,'7.  Persistence Report'!$J$27:$J$500,"Current year savings",'7.  Persistence Report'!$H$27:$H$500,"2015")</f>
        <v>736</v>
      </c>
      <c r="R54" s="295">
        <f>SUMIFS('7.  Persistence Report'!S$27:S$500,'7.  Persistence Report'!$D$27:$D$500,$B54,'7.  Persistence Report'!$J$27:$J$500,"Current year savings",'7.  Persistence Report'!$H$27:$H$500,"2015")</f>
        <v>736</v>
      </c>
      <c r="S54" s="295">
        <f>SUMIFS('7.  Persistence Report'!T$27:T$500,'7.  Persistence Report'!$D$27:$D$500,$B54,'7.  Persistence Report'!$J$27:$J$500,"Current year savings",'7.  Persistence Report'!$H$27:$H$500,"2015")</f>
        <v>0</v>
      </c>
      <c r="T54" s="295">
        <f>SUMIFS('7.  Persistence Report'!U$27:U$500,'7.  Persistence Report'!$D$27:$D$500,$B54,'7.  Persistence Report'!$J$27:$J$500,"Current year savings",'7.  Persistence Report'!$H$27:$H$500,"2015")</f>
        <v>0</v>
      </c>
      <c r="U54" s="295">
        <f>SUMIFS('7.  Persistence Report'!V$27:V$500,'7.  Persistence Report'!$D$27:$D$500,$B54,'7.  Persistence Report'!$J$27:$J$500,"Current year savings",'7.  Persistence Report'!$H$27:$H$500,"2015")</f>
        <v>0</v>
      </c>
      <c r="V54" s="295">
        <f>SUMIFS('7.  Persistence Report'!W$27:W$500,'7.  Persistence Report'!$D$27:$D$500,$B54,'7.  Persistence Report'!$J$27:$J$500,"Current year savings",'7.  Persistence Report'!$H$27:$H$500,"2015")</f>
        <v>0</v>
      </c>
      <c r="W54" s="295">
        <f>SUMIFS('7.  Persistence Report'!X$27:X$500,'7.  Persistence Report'!$D$27:$D$500,$B54,'7.  Persistence Report'!$J$27:$J$500,"Current year savings",'7.  Persistence Report'!$H$27:$H$500,"2015")</f>
        <v>0</v>
      </c>
      <c r="X54" s="295">
        <f>SUMIFS('7.  Persistence Report'!Y$27:Y$500,'7.  Persistence Report'!$D$27:$D$500,$B54,'7.  Persistence Report'!$J$27:$J$500,"Current year savings",'7.  Persistence Report'!$H$27:$H$500,"2015")</f>
        <v>0</v>
      </c>
      <c r="Y54" s="415"/>
      <c r="Z54" s="410">
        <v>0.03</v>
      </c>
      <c r="AA54" s="410">
        <v>0.62</v>
      </c>
      <c r="AB54" s="410">
        <v>0.3</v>
      </c>
      <c r="AC54" s="410">
        <v>0.05</v>
      </c>
      <c r="AD54" s="410"/>
      <c r="AE54" s="410"/>
      <c r="AF54" s="415"/>
      <c r="AG54" s="415"/>
      <c r="AH54" s="415"/>
      <c r="AI54" s="415"/>
      <c r="AJ54" s="415"/>
      <c r="AK54" s="415"/>
      <c r="AL54" s="415"/>
      <c r="AM54" s="296">
        <f>SUM(Y54:AL54)</f>
        <v>1</v>
      </c>
    </row>
    <row r="55" spans="1:39" ht="15.5" outlineLevel="1">
      <c r="B55" s="294" t="s">
        <v>267</v>
      </c>
      <c r="C55" s="291" t="s">
        <v>163</v>
      </c>
      <c r="D55" s="295">
        <f>SUMIFS('7.  Persistence Report'!AU$27:AU$500,'7.  Persistence Report'!$D$27:$D$500,$B54,'7.  Persistence Report'!$J$27:$J$500,"Adjustment",'7.  Persistence Report'!$H$27:$H$500,"2015")</f>
        <v>1878573</v>
      </c>
      <c r="E55" s="295">
        <f>SUMIFS('7.  Persistence Report'!AV$27:AV$500,'7.  Persistence Report'!$D$27:$D$500,$B54,'7.  Persistence Report'!$J$27:$J$500,"Adjustment",'7.  Persistence Report'!$H$27:$H$500,"2015")</f>
        <v>1878573</v>
      </c>
      <c r="F55" s="295">
        <f>SUMIFS('7.  Persistence Report'!AW$27:AW$500,'7.  Persistence Report'!$D$27:$D$500,$B54,'7.  Persistence Report'!$J$27:$J$500,"Adjustment",'7.  Persistence Report'!$H$27:$H$500,"2015")</f>
        <v>1878573</v>
      </c>
      <c r="G55" s="295">
        <f>SUMIFS('7.  Persistence Report'!AX$27:AX$500,'7.  Persistence Report'!$D$27:$D$500,$B54,'7.  Persistence Report'!$J$27:$J$500,"Adjustment",'7.  Persistence Report'!$H$27:$H$500,"2015")</f>
        <v>1878573</v>
      </c>
      <c r="H55" s="295">
        <f>SUMIFS('7.  Persistence Report'!AY$27:AY$500,'7.  Persistence Report'!$D$27:$D$500,$B54,'7.  Persistence Report'!$J$27:$J$500,"Adjustment",'7.  Persistence Report'!$H$27:$H$500,"2015")</f>
        <v>5330779</v>
      </c>
      <c r="I55" s="295">
        <f>SUMIFS('7.  Persistence Report'!AZ$27:AZ$500,'7.  Persistence Report'!$D$27:$D$500,$B54,'7.  Persistence Report'!$J$27:$J$500,"Adjustment",'7.  Persistence Report'!$H$27:$H$500,"2015")</f>
        <v>5330779</v>
      </c>
      <c r="J55" s="295">
        <f>SUMIFS('7.  Persistence Report'!BA$27:BA$500,'7.  Persistence Report'!$D$27:$D$500,$B54,'7.  Persistence Report'!$J$27:$J$500,"Adjustment",'7.  Persistence Report'!$H$27:$H$500,"2015")</f>
        <v>5330779</v>
      </c>
      <c r="K55" s="295">
        <f>SUMIFS('7.  Persistence Report'!BB$27:BB$500,'7.  Persistence Report'!$D$27:$D$500,$B54,'7.  Persistence Report'!$J$27:$J$500,"Adjustment",'7.  Persistence Report'!$H$27:$H$500,"2015")</f>
        <v>5330779</v>
      </c>
      <c r="L55" s="295">
        <f>SUMIFS('7.  Persistence Report'!BC$27:BC$500,'7.  Persistence Report'!$D$27:$D$500,$B54,'7.  Persistence Report'!$J$27:$J$500,"Adjustment",'7.  Persistence Report'!$H$27:$H$500,"2015")</f>
        <v>5330779</v>
      </c>
      <c r="M55" s="295">
        <f>SUMIFS('7.  Persistence Report'!BD$27:BD$500,'7.  Persistence Report'!$D$27:$D$500,$B54,'7.  Persistence Report'!$J$27:$J$500,"Adjustment",'7.  Persistence Report'!$H$27:$H$500,"2015")</f>
        <v>5330779</v>
      </c>
      <c r="N55" s="295">
        <f>N54</f>
        <v>12</v>
      </c>
      <c r="O55" s="295">
        <f>SUMIFS('7.  Persistence Report'!P$27:P$500,'7.  Persistence Report'!$D$27:$D$500,$B54,'7.  Persistence Report'!$J$27:$J$500,"Adjustment",'7.  Persistence Report'!$H$27:$H$500,"2015")</f>
        <v>400</v>
      </c>
      <c r="P55" s="295">
        <f>SUMIFS('7.  Persistence Report'!Q$27:Q$500,'7.  Persistence Report'!$D$27:$D$500,$B54,'7.  Persistence Report'!$J$27:$J$500,"Adjustment",'7.  Persistence Report'!$H$27:$H$500,"2015")</f>
        <v>400</v>
      </c>
      <c r="Q55" s="295">
        <f>SUMIFS('7.  Persistence Report'!R$27:R$500,'7.  Persistence Report'!$D$27:$D$500,$B54,'7.  Persistence Report'!$J$27:$J$500,"Adjustment",'7.  Persistence Report'!$H$27:$H$500,"2015")</f>
        <v>400</v>
      </c>
      <c r="R55" s="295">
        <f>SUMIFS('7.  Persistence Report'!S$27:S$500,'7.  Persistence Report'!$D$27:$D$500,$B54,'7.  Persistence Report'!$J$27:$J$500,"Adjustment",'7.  Persistence Report'!$H$27:$H$500,"2015")</f>
        <v>400</v>
      </c>
      <c r="S55" s="295">
        <f>SUMIFS('7.  Persistence Report'!T$27:T$500,'7.  Persistence Report'!$D$27:$D$500,$B54,'7.  Persistence Report'!$J$27:$J$500,"Adjustment",'7.  Persistence Report'!$H$27:$H$500,"2015")</f>
        <v>1174</v>
      </c>
      <c r="T55" s="295">
        <f>SUMIFS('7.  Persistence Report'!U$27:U$500,'7.  Persistence Report'!$D$27:$D$500,$B54,'7.  Persistence Report'!$J$27:$J$500,"Adjustment",'7.  Persistence Report'!$H$27:$H$500,"2015")</f>
        <v>1174</v>
      </c>
      <c r="U55" s="295">
        <f>SUMIFS('7.  Persistence Report'!V$27:V$500,'7.  Persistence Report'!$D$27:$D$500,$B54,'7.  Persistence Report'!$J$27:$J$500,"Adjustment",'7.  Persistence Report'!$H$27:$H$500,"2015")</f>
        <v>1174</v>
      </c>
      <c r="V55" s="295">
        <f>SUMIFS('7.  Persistence Report'!W$27:W$500,'7.  Persistence Report'!$D$27:$D$500,$B54,'7.  Persistence Report'!$J$27:$J$500,"Adjustment",'7.  Persistence Report'!$H$27:$H$500,"2015")</f>
        <v>1174</v>
      </c>
      <c r="W55" s="295">
        <f>SUMIFS('7.  Persistence Report'!X$27:X$500,'7.  Persistence Report'!$D$27:$D$500,$B54,'7.  Persistence Report'!$J$27:$J$500,"Adjustment",'7.  Persistence Report'!$H$27:$H$500,"2015")</f>
        <v>1174</v>
      </c>
      <c r="X55" s="295">
        <f>SUMIFS('7.  Persistence Report'!Y$27:Y$500,'7.  Persistence Report'!$D$27:$D$500,$B54,'7.  Persistence Report'!$J$27:$J$500,"Adjustment",'7.  Persistence Report'!$H$27:$H$500,"2015")</f>
        <v>1174</v>
      </c>
      <c r="Y55" s="411">
        <f>Y54</f>
        <v>0</v>
      </c>
      <c r="Z55" s="411">
        <f t="shared" ref="Z55" si="53">Z54</f>
        <v>0.03</v>
      </c>
      <c r="AA55" s="411">
        <f t="shared" ref="AA55" si="54">AA54</f>
        <v>0.62</v>
      </c>
      <c r="AB55" s="411">
        <f t="shared" ref="AB55" si="55">AB54</f>
        <v>0.3</v>
      </c>
      <c r="AC55" s="411">
        <f t="shared" ref="AC55" si="56">AC54</f>
        <v>0.05</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SUMIFS('7.  Persistence Report'!AU$27:AU$500,'7.  Persistence Report'!$D$27:$D$500,$B57,'7.  Persistence Report'!$J$27:$J$500,"Current year savings",'7.  Persistence Report'!$H$27:$H$500,"2015")</f>
        <v>30836699</v>
      </c>
      <c r="E57" s="295">
        <f>SUMIFS('7.  Persistence Report'!AV$27:AV$500,'7.  Persistence Report'!$D$27:$D$500,$B57,'7.  Persistence Report'!$J$27:$J$500,"Current year savings",'7.  Persistence Report'!$H$27:$H$500,"2015")</f>
        <v>30836699</v>
      </c>
      <c r="F57" s="295">
        <f>SUMIFS('7.  Persistence Report'!AW$27:AW$500,'7.  Persistence Report'!$D$27:$D$500,$B57,'7.  Persistence Report'!$J$27:$J$500,"Current year savings",'7.  Persistence Report'!$H$27:$H$500,"2015")</f>
        <v>30156595</v>
      </c>
      <c r="G57" s="295">
        <f>SUMIFS('7.  Persistence Report'!AX$27:AX$500,'7.  Persistence Report'!$D$27:$D$500,$B57,'7.  Persistence Report'!$J$27:$J$500,"Current year savings",'7.  Persistence Report'!$H$27:$H$500,"2015")</f>
        <v>30156595</v>
      </c>
      <c r="H57" s="295">
        <f>SUMIFS('7.  Persistence Report'!AY$27:AY$500,'7.  Persistence Report'!$D$27:$D$500,$B57,'7.  Persistence Report'!$J$27:$J$500,"Current year savings",'7.  Persistence Report'!$H$27:$H$500,"2015")</f>
        <v>30156595</v>
      </c>
      <c r="I57" s="295">
        <f>SUMIFS('7.  Persistence Report'!AZ$27:AZ$500,'7.  Persistence Report'!$D$27:$D$500,$B57,'7.  Persistence Report'!$J$27:$J$500,"Current year savings",'7.  Persistence Report'!$H$27:$H$500,"2015")</f>
        <v>30154348</v>
      </c>
      <c r="J57" s="295">
        <f>SUMIFS('7.  Persistence Report'!BA$27:BA$500,'7.  Persistence Report'!$D$27:$D$500,$B57,'7.  Persistence Report'!$J$27:$J$500,"Current year savings",'7.  Persistence Report'!$H$27:$H$500,"2015")</f>
        <v>29373060</v>
      </c>
      <c r="K57" s="295">
        <f>SUMIFS('7.  Persistence Report'!BB$27:BB$500,'7.  Persistence Report'!$D$27:$D$500,$B57,'7.  Persistence Report'!$J$27:$J$500,"Current year savings",'7.  Persistence Report'!$H$27:$H$500,"2015")</f>
        <v>29373060</v>
      </c>
      <c r="L57" s="295">
        <f>SUMIFS('7.  Persistence Report'!BC$27:BC$500,'7.  Persistence Report'!$D$27:$D$500,$B57,'7.  Persistence Report'!$J$27:$J$500,"Current year savings",'7.  Persistence Report'!$H$27:$H$500,"2015")</f>
        <v>28560818</v>
      </c>
      <c r="M57" s="295">
        <f>SUMIFS('7.  Persistence Report'!BD$27:BD$500,'7.  Persistence Report'!$D$27:$D$500,$B57,'7.  Persistence Report'!$J$27:$J$500,"Current year savings",'7.  Persistence Report'!$H$27:$H$500,"2015")</f>
        <v>25918135</v>
      </c>
      <c r="N57" s="295">
        <v>12</v>
      </c>
      <c r="O57" s="295">
        <f>SUMIFS('7.  Persistence Report'!P$27:P$500,'7.  Persistence Report'!$D$27:$D$500,$B57,'7.  Persistence Report'!$J$27:$J$500,"Current year savings",'7.  Persistence Report'!$H$27:$H$500,"2015")</f>
        <v>4824</v>
      </c>
      <c r="P57" s="295">
        <f>SUMIFS('7.  Persistence Report'!Q$27:Q$500,'7.  Persistence Report'!$D$27:$D$500,$B57,'7.  Persistence Report'!$J$27:$J$500,"Current year savings",'7.  Persistence Report'!$H$27:$H$500,"2015")</f>
        <v>4824</v>
      </c>
      <c r="Q57" s="295">
        <f>SUMIFS('7.  Persistence Report'!R$27:R$500,'7.  Persistence Report'!$D$27:$D$500,$B57,'7.  Persistence Report'!$J$27:$J$500,"Current year savings",'7.  Persistence Report'!$H$27:$H$500,"2015")</f>
        <v>4619</v>
      </c>
      <c r="R57" s="295">
        <f>SUMIFS('7.  Persistence Report'!S$27:S$500,'7.  Persistence Report'!$D$27:$D$500,$B57,'7.  Persistence Report'!$J$27:$J$500,"Current year savings",'7.  Persistence Report'!$H$27:$H$500,"2015")</f>
        <v>4619</v>
      </c>
      <c r="S57" s="295">
        <f>SUMIFS('7.  Persistence Report'!T$27:T$500,'7.  Persistence Report'!$D$27:$D$500,$B57,'7.  Persistence Report'!$J$27:$J$500,"Current year savings",'7.  Persistence Report'!$H$27:$H$500,"2015")</f>
        <v>4619</v>
      </c>
      <c r="T57" s="295">
        <f>SUMIFS('7.  Persistence Report'!U$27:U$500,'7.  Persistence Report'!$D$27:$D$500,$B57,'7.  Persistence Report'!$J$27:$J$500,"Current year savings",'7.  Persistence Report'!$H$27:$H$500,"2015")</f>
        <v>4618</v>
      </c>
      <c r="U57" s="295">
        <f>SUMIFS('7.  Persistence Report'!V$27:V$500,'7.  Persistence Report'!$D$27:$D$500,$B57,'7.  Persistence Report'!$J$27:$J$500,"Current year savings",'7.  Persistence Report'!$H$27:$H$500,"2015")</f>
        <v>4507</v>
      </c>
      <c r="V57" s="295">
        <f>SUMIFS('7.  Persistence Report'!W$27:W$500,'7.  Persistence Report'!$D$27:$D$500,$B57,'7.  Persistence Report'!$J$27:$J$500,"Current year savings",'7.  Persistence Report'!$H$27:$H$500,"2015")</f>
        <v>4507</v>
      </c>
      <c r="W57" s="295">
        <f>SUMIFS('7.  Persistence Report'!X$27:X$500,'7.  Persistence Report'!$D$27:$D$500,$B57,'7.  Persistence Report'!$J$27:$J$500,"Current year savings",'7.  Persistence Report'!$H$27:$H$500,"2015")</f>
        <v>4307</v>
      </c>
      <c r="X57" s="295">
        <f>SUMIFS('7.  Persistence Report'!Y$27:Y$500,'7.  Persistence Report'!$D$27:$D$500,$B57,'7.  Persistence Report'!$J$27:$J$500,"Current year savings",'7.  Persistence Report'!$H$27:$H$500,"2015")</f>
        <v>3942</v>
      </c>
      <c r="Y57" s="533"/>
      <c r="Z57" s="410">
        <v>0.11</v>
      </c>
      <c r="AA57" s="410">
        <v>0.67</v>
      </c>
      <c r="AB57" s="410">
        <v>0.15</v>
      </c>
      <c r="AC57" s="410">
        <v>7.0000000000000007E-2</v>
      </c>
      <c r="AD57" s="410"/>
      <c r="AE57" s="410"/>
      <c r="AF57" s="415"/>
      <c r="AG57" s="415"/>
      <c r="AH57" s="415"/>
      <c r="AI57" s="415"/>
      <c r="AJ57" s="415"/>
      <c r="AK57" s="415"/>
      <c r="AL57" s="415"/>
      <c r="AM57" s="296">
        <f>SUM(Y57:AL57)</f>
        <v>1</v>
      </c>
    </row>
    <row r="58" spans="1:39" ht="15.5" outlineLevel="1">
      <c r="B58" s="294" t="s">
        <v>267</v>
      </c>
      <c r="C58" s="291" t="s">
        <v>163</v>
      </c>
      <c r="D58" s="295">
        <f>SUMIFS('7.  Persistence Report'!AU$27:AU$500,'7.  Persistence Report'!$D$27:$D$500,$B57,'7.  Persistence Report'!$J$27:$J$500,"Adjustment",'7.  Persistence Report'!$H$27:$H$500,"2015")</f>
        <v>5382554</v>
      </c>
      <c r="E58" s="295">
        <f>SUMIFS('7.  Persistence Report'!AV$27:AV$500,'7.  Persistence Report'!$D$27:$D$500,$B57,'7.  Persistence Report'!$J$27:$J$500,"Adjustment",'7.  Persistence Report'!$H$27:$H$500,"2015")</f>
        <v>5382554</v>
      </c>
      <c r="F58" s="295">
        <f>SUMIFS('7.  Persistence Report'!AW$27:AW$500,'7.  Persistence Report'!$D$27:$D$500,$B57,'7.  Persistence Report'!$J$27:$J$500,"Adjustment",'7.  Persistence Report'!$H$27:$H$500,"2015")</f>
        <v>6062657</v>
      </c>
      <c r="G58" s="295">
        <f>SUMIFS('7.  Persistence Report'!AX$27:AX$500,'7.  Persistence Report'!$D$27:$D$500,$B57,'7.  Persistence Report'!$J$27:$J$500,"Adjustment",'7.  Persistence Report'!$H$27:$H$500,"2015")</f>
        <v>6091243</v>
      </c>
      <c r="H58" s="295">
        <f>SUMIFS('7.  Persistence Report'!AY$27:AY$500,'7.  Persistence Report'!$D$27:$D$500,$B57,'7.  Persistence Report'!$J$27:$J$500,"Adjustment",'7.  Persistence Report'!$H$27:$H$500,"2015")</f>
        <v>6091243</v>
      </c>
      <c r="I58" s="295">
        <f>SUMIFS('7.  Persistence Report'!AZ$27:AZ$500,'7.  Persistence Report'!$D$27:$D$500,$B57,'7.  Persistence Report'!$J$27:$J$500,"Adjustment",'7.  Persistence Report'!$H$27:$H$500,"2015")</f>
        <v>6091243</v>
      </c>
      <c r="J58" s="295">
        <f>SUMIFS('7.  Persistence Report'!BA$27:BA$500,'7.  Persistence Report'!$D$27:$D$500,$B57,'7.  Persistence Report'!$J$27:$J$500,"Adjustment",'7.  Persistence Report'!$H$27:$H$500,"2015")</f>
        <v>6872530</v>
      </c>
      <c r="K58" s="295">
        <f>SUMIFS('7.  Persistence Report'!BB$27:BB$500,'7.  Persistence Report'!$D$27:$D$500,$B57,'7.  Persistence Report'!$J$27:$J$500,"Adjustment",'7.  Persistence Report'!$H$27:$H$500,"2015")</f>
        <v>6872530</v>
      </c>
      <c r="L58" s="295">
        <f>SUMIFS('7.  Persistence Report'!BC$27:BC$500,'7.  Persistence Report'!$D$27:$D$500,$B57,'7.  Persistence Report'!$J$27:$J$500,"Adjustment",'7.  Persistence Report'!$H$27:$H$500,"2015")</f>
        <v>7124394</v>
      </c>
      <c r="M58" s="295">
        <f>SUMIFS('7.  Persistence Report'!BD$27:BD$500,'7.  Persistence Report'!$D$27:$D$500,$B57,'7.  Persistence Report'!$J$27:$J$500,"Adjustment",'7.  Persistence Report'!$H$27:$H$500,"2015")</f>
        <v>6497336</v>
      </c>
      <c r="N58" s="295">
        <f>N57</f>
        <v>12</v>
      </c>
      <c r="O58" s="295">
        <f>SUMIFS('7.  Persistence Report'!P$27:P$500,'7.  Persistence Report'!$D$27:$D$500,$B57,'7.  Persistence Report'!$J$27:$J$500,"Adjustment",'7.  Persistence Report'!$H$27:$H$500,"2015")</f>
        <v>821</v>
      </c>
      <c r="P58" s="295">
        <f>SUMIFS('7.  Persistence Report'!Q$27:Q$500,'7.  Persistence Report'!$D$27:$D$500,$B57,'7.  Persistence Report'!$J$27:$J$500,"Adjustment",'7.  Persistence Report'!$H$27:$H$500,"2015")</f>
        <v>821</v>
      </c>
      <c r="Q58" s="295">
        <f>SUMIFS('7.  Persistence Report'!R$27:R$500,'7.  Persistence Report'!$D$27:$D$500,$B57,'7.  Persistence Report'!$J$27:$J$500,"Adjustment",'7.  Persistence Report'!$H$27:$H$500,"2015")</f>
        <v>1026</v>
      </c>
      <c r="R58" s="295">
        <f>SUMIFS('7.  Persistence Report'!S$27:S$500,'7.  Persistence Report'!$D$27:$D$500,$B57,'7.  Persistence Report'!$J$27:$J$500,"Adjustment",'7.  Persistence Report'!$H$27:$H$500,"2015")</f>
        <v>1036</v>
      </c>
      <c r="S58" s="295">
        <f>SUMIFS('7.  Persistence Report'!T$27:T$500,'7.  Persistence Report'!$D$27:$D$500,$B57,'7.  Persistence Report'!$J$27:$J$500,"Adjustment",'7.  Persistence Report'!$H$27:$H$500,"2015")</f>
        <v>1036</v>
      </c>
      <c r="T58" s="295">
        <f>SUMIFS('7.  Persistence Report'!U$27:U$500,'7.  Persistence Report'!$D$27:$D$500,$B57,'7.  Persistence Report'!$J$27:$J$500,"Adjustment",'7.  Persistence Report'!$H$27:$H$500,"2015")</f>
        <v>1036</v>
      </c>
      <c r="U58" s="295">
        <f>SUMIFS('7.  Persistence Report'!V$27:V$500,'7.  Persistence Report'!$D$27:$D$500,$B57,'7.  Persistence Report'!$J$27:$J$500,"Adjustment",'7.  Persistence Report'!$H$27:$H$500,"2015")</f>
        <v>1147</v>
      </c>
      <c r="V58" s="295">
        <f>SUMIFS('7.  Persistence Report'!W$27:W$500,'7.  Persistence Report'!$D$27:$D$500,$B57,'7.  Persistence Report'!$J$27:$J$500,"Adjustment",'7.  Persistence Report'!$H$27:$H$500,"2015")</f>
        <v>1147</v>
      </c>
      <c r="W58" s="295">
        <f>SUMIFS('7.  Persistence Report'!X$27:X$500,'7.  Persistence Report'!$D$27:$D$500,$B57,'7.  Persistence Report'!$J$27:$J$500,"Adjustment",'7.  Persistence Report'!$H$27:$H$500,"2015")</f>
        <v>1188</v>
      </c>
      <c r="X58" s="295">
        <f>SUMIFS('7.  Persistence Report'!Y$27:Y$500,'7.  Persistence Report'!$D$27:$D$500,$B57,'7.  Persistence Report'!$J$27:$J$500,"Adjustment",'7.  Persistence Report'!$H$27:$H$500,"2015")</f>
        <v>1034</v>
      </c>
      <c r="Y58" s="411">
        <f>Y57</f>
        <v>0</v>
      </c>
      <c r="Z58" s="411">
        <f>Z57</f>
        <v>0.11</v>
      </c>
      <c r="AA58" s="411">
        <f t="shared" ref="AA58" si="66">AA57</f>
        <v>0.67</v>
      </c>
      <c r="AB58" s="411">
        <f t="shared" ref="AB58" si="67">AB57</f>
        <v>0.15</v>
      </c>
      <c r="AC58" s="411">
        <f t="shared" ref="AC58" si="68">AC57</f>
        <v>7.0000000000000007E-2</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f>SUMIFS('7.  Persistence Report'!AU$27:AU$500,'7.  Persistence Report'!$D$27:$D$500,$B60,'7.  Persistence Report'!$J$27:$J$500,"Current year savings",'7.  Persistence Report'!$H$27:$H$500,"2015")</f>
        <v>5000195</v>
      </c>
      <c r="E60" s="295">
        <f>SUMIFS('7.  Persistence Report'!AV$27:AV$500,'7.  Persistence Report'!$D$27:$D$500,$B60,'7.  Persistence Report'!$J$27:$J$500,"Current year savings",'7.  Persistence Report'!$H$27:$H$500,"2015")</f>
        <v>3617310</v>
      </c>
      <c r="F60" s="295">
        <f>SUMIFS('7.  Persistence Report'!AW$27:AW$500,'7.  Persistence Report'!$D$27:$D$500,$B60,'7.  Persistence Report'!$J$27:$J$500,"Current year savings",'7.  Persistence Report'!$H$27:$H$500,"2015")</f>
        <v>2777250</v>
      </c>
      <c r="G60" s="295">
        <f>SUMIFS('7.  Persistence Report'!AX$27:AX$500,'7.  Persistence Report'!$D$27:$D$500,$B60,'7.  Persistence Report'!$J$27:$J$500,"Current year savings",'7.  Persistence Report'!$H$27:$H$500,"2015")</f>
        <v>2775365</v>
      </c>
      <c r="H60" s="295">
        <f>SUMIFS('7.  Persistence Report'!AY$27:AY$500,'7.  Persistence Report'!$D$27:$D$500,$B60,'7.  Persistence Report'!$J$27:$J$500,"Current year savings",'7.  Persistence Report'!$H$27:$H$500,"2015")</f>
        <v>2775365</v>
      </c>
      <c r="I60" s="295">
        <f>SUMIFS('7.  Persistence Report'!AZ$27:AZ$500,'7.  Persistence Report'!$D$27:$D$500,$B60,'7.  Persistence Report'!$J$27:$J$500,"Current year savings",'7.  Persistence Report'!$H$27:$H$500,"2015")</f>
        <v>2775365</v>
      </c>
      <c r="J60" s="295">
        <f>SUMIFS('7.  Persistence Report'!BA$27:BA$500,'7.  Persistence Report'!$D$27:$D$500,$B60,'7.  Persistence Report'!$J$27:$J$500,"Current year savings",'7.  Persistence Report'!$H$27:$H$500,"2015")</f>
        <v>2775365</v>
      </c>
      <c r="K60" s="295">
        <f>SUMIFS('7.  Persistence Report'!BB$27:BB$500,'7.  Persistence Report'!$D$27:$D$500,$B60,'7.  Persistence Report'!$J$27:$J$500,"Current year savings",'7.  Persistence Report'!$H$27:$H$500,"2015")</f>
        <v>2775214</v>
      </c>
      <c r="L60" s="295">
        <f>SUMIFS('7.  Persistence Report'!BC$27:BC$500,'7.  Persistence Report'!$D$27:$D$500,$B60,'7.  Persistence Report'!$J$27:$J$500,"Current year savings",'7.  Persistence Report'!$H$27:$H$500,"2015")</f>
        <v>2775214</v>
      </c>
      <c r="M60" s="295">
        <f>SUMIFS('7.  Persistence Report'!BD$27:BD$500,'7.  Persistence Report'!$D$27:$D$500,$B60,'7.  Persistence Report'!$J$27:$J$500,"Current year savings",'7.  Persistence Report'!$H$27:$H$500,"2015")</f>
        <v>2775214</v>
      </c>
      <c r="N60" s="295">
        <v>12</v>
      </c>
      <c r="O60" s="295">
        <f>SUMIFS('7.  Persistence Report'!P$27:P$500,'7.  Persistence Report'!$D$27:$D$500,$B60,'7.  Persistence Report'!$J$27:$J$500,"Current year savings",'7.  Persistence Report'!$H$27:$H$500,"2015")</f>
        <v>1169</v>
      </c>
      <c r="P60" s="295">
        <f>SUMIFS('7.  Persistence Report'!Q$27:Q$500,'7.  Persistence Report'!$D$27:$D$500,$B60,'7.  Persistence Report'!$J$27:$J$500,"Current year savings",'7.  Persistence Report'!$H$27:$H$500,"2015")</f>
        <v>853</v>
      </c>
      <c r="Q60" s="295">
        <f>SUMIFS('7.  Persistence Report'!R$27:R$500,'7.  Persistence Report'!$D$27:$D$500,$B60,'7.  Persistence Report'!$J$27:$J$500,"Current year savings",'7.  Persistence Report'!$H$27:$H$500,"2015")</f>
        <v>630</v>
      </c>
      <c r="R60" s="295">
        <f>SUMIFS('7.  Persistence Report'!S$27:S$500,'7.  Persistence Report'!$D$27:$D$500,$B60,'7.  Persistence Report'!$J$27:$J$500,"Current year savings",'7.  Persistence Report'!$H$27:$H$500,"2015")</f>
        <v>629</v>
      </c>
      <c r="S60" s="295">
        <f>SUMIFS('7.  Persistence Report'!T$27:T$500,'7.  Persistence Report'!$D$27:$D$500,$B60,'7.  Persistence Report'!$J$27:$J$500,"Current year savings",'7.  Persistence Report'!$H$27:$H$500,"2015")</f>
        <v>629</v>
      </c>
      <c r="T60" s="295">
        <f>SUMIFS('7.  Persistence Report'!U$27:U$500,'7.  Persistence Report'!$D$27:$D$500,$B60,'7.  Persistence Report'!$J$27:$J$500,"Current year savings",'7.  Persistence Report'!$H$27:$H$500,"2015")</f>
        <v>629</v>
      </c>
      <c r="U60" s="295">
        <f>SUMIFS('7.  Persistence Report'!V$27:V$500,'7.  Persistence Report'!$D$27:$D$500,$B60,'7.  Persistence Report'!$J$27:$J$500,"Current year savings",'7.  Persistence Report'!$H$27:$H$500,"2015")</f>
        <v>629</v>
      </c>
      <c r="V60" s="295">
        <f>SUMIFS('7.  Persistence Report'!W$27:W$500,'7.  Persistence Report'!$D$27:$D$500,$B60,'7.  Persistence Report'!$J$27:$J$500,"Current year savings",'7.  Persistence Report'!$H$27:$H$500,"2015")</f>
        <v>629</v>
      </c>
      <c r="W60" s="295">
        <f>SUMIFS('7.  Persistence Report'!X$27:X$500,'7.  Persistence Report'!$D$27:$D$500,$B60,'7.  Persistence Report'!$J$27:$J$500,"Current year savings",'7.  Persistence Report'!$H$27:$H$500,"2015")</f>
        <v>629</v>
      </c>
      <c r="X60" s="295">
        <f>SUMIFS('7.  Persistence Report'!Y$27:Y$500,'7.  Persistence Report'!$D$27:$D$500,$B60,'7.  Persistence Report'!$J$27:$J$500,"Current year savings",'7.  Persistence Report'!$H$27:$H$500,"2015")</f>
        <v>629</v>
      </c>
      <c r="Y60" s="415"/>
      <c r="Z60" s="410">
        <v>0.9</v>
      </c>
      <c r="AA60" s="410">
        <v>7.0000000000000007E-2</v>
      </c>
      <c r="AB60" s="410">
        <v>0.03</v>
      </c>
      <c r="AC60" s="410"/>
      <c r="AD60" s="410"/>
      <c r="AE60" s="410"/>
      <c r="AF60" s="415"/>
      <c r="AG60" s="415"/>
      <c r="AH60" s="415"/>
      <c r="AI60" s="415"/>
      <c r="AJ60" s="415"/>
      <c r="AK60" s="415"/>
      <c r="AL60" s="415"/>
      <c r="AM60" s="296">
        <f>SUM(Y60:AL60)</f>
        <v>1</v>
      </c>
    </row>
    <row r="61" spans="1:39" ht="15.5" outlineLevel="1">
      <c r="B61" s="294" t="s">
        <v>267</v>
      </c>
      <c r="C61" s="291" t="s">
        <v>163</v>
      </c>
      <c r="D61" s="295">
        <f>SUMIFS('7.  Persistence Report'!AU$27:AU$500,'7.  Persistence Report'!$D$27:$D$500,$B60,'7.  Persistence Report'!$J$27:$J$500,"Adjustment",'7.  Persistence Report'!$H$27:$H$500,"2015")</f>
        <v>-2021889</v>
      </c>
      <c r="E61" s="295">
        <f>SUMIFS('7.  Persistence Report'!AV$27:AV$500,'7.  Persistence Report'!$D$27:$D$500,$B60,'7.  Persistence Report'!$J$27:$J$500,"Adjustment",'7.  Persistence Report'!$H$27:$H$500,"2015")</f>
        <v>-639003</v>
      </c>
      <c r="F61" s="295">
        <f>SUMIFS('7.  Persistence Report'!AW$27:AW$500,'7.  Persistence Report'!$D$27:$D$500,$B60,'7.  Persistence Report'!$J$27:$J$500,"Adjustment",'7.  Persistence Report'!$H$27:$H$500,"2015")</f>
        <v>201057</v>
      </c>
      <c r="G61" s="295">
        <f>SUMIFS('7.  Persistence Report'!AX$27:AX$500,'7.  Persistence Report'!$D$27:$D$500,$B60,'7.  Persistence Report'!$J$27:$J$500,"Adjustment",'7.  Persistence Report'!$H$27:$H$500,"2015")</f>
        <v>481781</v>
      </c>
      <c r="H61" s="295">
        <f>SUMIFS('7.  Persistence Report'!AY$27:AY$500,'7.  Persistence Report'!$D$27:$D$500,$B60,'7.  Persistence Report'!$J$27:$J$500,"Adjustment",'7.  Persistence Report'!$H$27:$H$500,"2015")</f>
        <v>481781</v>
      </c>
      <c r="I61" s="295">
        <f>SUMIFS('7.  Persistence Report'!AZ$27:AZ$500,'7.  Persistence Report'!$D$27:$D$500,$B60,'7.  Persistence Report'!$J$27:$J$500,"Adjustment",'7.  Persistence Report'!$H$27:$H$500,"2015")</f>
        <v>481781</v>
      </c>
      <c r="J61" s="295">
        <f>SUMIFS('7.  Persistence Report'!BA$27:BA$500,'7.  Persistence Report'!$D$27:$D$500,$B60,'7.  Persistence Report'!$J$27:$J$500,"Adjustment",'7.  Persistence Report'!$H$27:$H$500,"2015")</f>
        <v>481781</v>
      </c>
      <c r="K61" s="295">
        <f>SUMIFS('7.  Persistence Report'!BB$27:BB$500,'7.  Persistence Report'!$D$27:$D$500,$B60,'7.  Persistence Report'!$J$27:$J$500,"Adjustment",'7.  Persistence Report'!$H$27:$H$500,"2015")</f>
        <v>481836</v>
      </c>
      <c r="L61" s="295">
        <f>SUMIFS('7.  Persistence Report'!BC$27:BC$500,'7.  Persistence Report'!$D$27:$D$500,$B60,'7.  Persistence Report'!$J$27:$J$500,"Adjustment",'7.  Persistence Report'!$H$27:$H$500,"2015")</f>
        <v>481836</v>
      </c>
      <c r="M61" s="295">
        <f>SUMIFS('7.  Persistence Report'!BD$27:BD$500,'7.  Persistence Report'!$D$27:$D$500,$B60,'7.  Persistence Report'!$J$27:$J$500,"Adjustment",'7.  Persistence Report'!$H$27:$H$500,"2015")</f>
        <v>481836</v>
      </c>
      <c r="N61" s="295">
        <f>N60</f>
        <v>12</v>
      </c>
      <c r="O61" s="295">
        <f>SUMIFS('7.  Persistence Report'!P$27:P$500,'7.  Persistence Report'!$D$27:$D$500,$B60,'7.  Persistence Report'!$J$27:$J$500,"Adjustment",'7.  Persistence Report'!$H$27:$H$500,"2015")</f>
        <v>-488</v>
      </c>
      <c r="P61" s="295">
        <f>SUMIFS('7.  Persistence Report'!Q$27:Q$500,'7.  Persistence Report'!$D$27:$D$500,$B60,'7.  Persistence Report'!$J$27:$J$500,"Adjustment",'7.  Persistence Report'!$H$27:$H$500,"2015")</f>
        <v>-172</v>
      </c>
      <c r="Q61" s="295">
        <f>SUMIFS('7.  Persistence Report'!R$27:R$500,'7.  Persistence Report'!$D$27:$D$500,$B60,'7.  Persistence Report'!$J$27:$J$500,"Adjustment",'7.  Persistence Report'!$H$27:$H$500,"2015")</f>
        <v>52</v>
      </c>
      <c r="R61" s="295">
        <f>SUMIFS('7.  Persistence Report'!S$27:S$500,'7.  Persistence Report'!$D$27:$D$500,$B60,'7.  Persistence Report'!$J$27:$J$500,"Adjustment",'7.  Persistence Report'!$H$27:$H$500,"2015")</f>
        <v>116</v>
      </c>
      <c r="S61" s="295">
        <f>SUMIFS('7.  Persistence Report'!T$27:T$500,'7.  Persistence Report'!$D$27:$D$500,$B60,'7.  Persistence Report'!$J$27:$J$500,"Adjustment",'7.  Persistence Report'!$H$27:$H$500,"2015")</f>
        <v>116</v>
      </c>
      <c r="T61" s="295">
        <f>SUMIFS('7.  Persistence Report'!U$27:U$500,'7.  Persistence Report'!$D$27:$D$500,$B60,'7.  Persistence Report'!$J$27:$J$500,"Adjustment",'7.  Persistence Report'!$H$27:$H$500,"2015")</f>
        <v>116</v>
      </c>
      <c r="U61" s="295">
        <f>SUMIFS('7.  Persistence Report'!V$27:V$500,'7.  Persistence Report'!$D$27:$D$500,$B60,'7.  Persistence Report'!$J$27:$J$500,"Adjustment",'7.  Persistence Report'!$H$27:$H$500,"2015")</f>
        <v>116</v>
      </c>
      <c r="V61" s="295">
        <f>SUMIFS('7.  Persistence Report'!W$27:W$500,'7.  Persistence Report'!$D$27:$D$500,$B60,'7.  Persistence Report'!$J$27:$J$500,"Adjustment",'7.  Persistence Report'!$H$27:$H$500,"2015")</f>
        <v>116</v>
      </c>
      <c r="W61" s="295">
        <f>SUMIFS('7.  Persistence Report'!X$27:X$500,'7.  Persistence Report'!$D$27:$D$500,$B60,'7.  Persistence Report'!$J$27:$J$500,"Adjustment",'7.  Persistence Report'!$H$27:$H$500,"2015")</f>
        <v>116</v>
      </c>
      <c r="X61" s="295">
        <f>SUMIFS('7.  Persistence Report'!Y$27:Y$500,'7.  Persistence Report'!$D$27:$D$500,$B60,'7.  Persistence Report'!$J$27:$J$500,"Adjustment",'7.  Persistence Report'!$H$27:$H$500,"2015")</f>
        <v>116</v>
      </c>
      <c r="Y61" s="411">
        <f>Y60</f>
        <v>0</v>
      </c>
      <c r="Z61" s="411">
        <f t="shared" ref="Z61" si="78">Z60</f>
        <v>0.9</v>
      </c>
      <c r="AA61" s="411">
        <f t="shared" ref="AA61" si="79">AA60</f>
        <v>7.0000000000000007E-2</v>
      </c>
      <c r="AB61" s="411">
        <f t="shared" ref="AB61" si="80">AB60</f>
        <v>0.03</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f>SUMIFS('7.  Persistence Report'!AU$27:AU$500,'7.  Persistence Report'!$D$27:$D$500,$B63,'7.  Persistence Report'!$J$27:$J$500,"Current year savings",'7.  Persistence Report'!$H$27:$H$500,"2015")</f>
        <v>328413</v>
      </c>
      <c r="E63" s="295">
        <f>SUMIFS('7.  Persistence Report'!AV$27:AV$500,'7.  Persistence Report'!$D$27:$D$500,$B63,'7.  Persistence Report'!$J$27:$J$500,"Current year savings",'7.  Persistence Report'!$H$27:$H$500,"2015")</f>
        <v>328413</v>
      </c>
      <c r="F63" s="295">
        <f>SUMIFS('7.  Persistence Report'!AW$27:AW$500,'7.  Persistence Report'!$D$27:$D$500,$B63,'7.  Persistence Report'!$J$27:$J$500,"Current year savings",'7.  Persistence Report'!$H$27:$H$500,"2015")</f>
        <v>328413</v>
      </c>
      <c r="G63" s="295">
        <f>SUMIFS('7.  Persistence Report'!AX$27:AX$500,'7.  Persistence Report'!$D$27:$D$500,$B63,'7.  Persistence Report'!$J$27:$J$500,"Current year savings",'7.  Persistence Report'!$H$27:$H$500,"2015")</f>
        <v>328413</v>
      </c>
      <c r="H63" s="295">
        <f>SUMIFS('7.  Persistence Report'!AY$27:AY$500,'7.  Persistence Report'!$D$27:$D$500,$B63,'7.  Persistence Report'!$J$27:$J$500,"Current year savings",'7.  Persistence Report'!$H$27:$H$500,"2015")</f>
        <v>328413</v>
      </c>
      <c r="I63" s="295">
        <f>SUMIFS('7.  Persistence Report'!AZ$27:AZ$500,'7.  Persistence Report'!$D$27:$D$500,$B63,'7.  Persistence Report'!$J$27:$J$500,"Current year savings",'7.  Persistence Report'!$H$27:$H$500,"2015")</f>
        <v>328413</v>
      </c>
      <c r="J63" s="295">
        <f>SUMIFS('7.  Persistence Report'!BA$27:BA$500,'7.  Persistence Report'!$D$27:$D$500,$B63,'7.  Persistence Report'!$J$27:$J$500,"Current year savings",'7.  Persistence Report'!$H$27:$H$500,"2015")</f>
        <v>328413</v>
      </c>
      <c r="K63" s="295">
        <f>SUMIFS('7.  Persistence Report'!BB$27:BB$500,'7.  Persistence Report'!$D$27:$D$500,$B63,'7.  Persistence Report'!$J$27:$J$500,"Current year savings",'7.  Persistence Report'!$H$27:$H$500,"2015")</f>
        <v>328413</v>
      </c>
      <c r="L63" s="295">
        <f>SUMIFS('7.  Persistence Report'!BC$27:BC$500,'7.  Persistence Report'!$D$27:$D$500,$B63,'7.  Persistence Report'!$J$27:$J$500,"Current year savings",'7.  Persistence Report'!$H$27:$H$500,"2015")</f>
        <v>293369</v>
      </c>
      <c r="M63" s="295">
        <f>SUMIFS('7.  Persistence Report'!BD$27:BD$500,'7.  Persistence Report'!$D$27:$D$500,$B63,'7.  Persistence Report'!$J$27:$J$500,"Current year savings",'7.  Persistence Report'!$H$27:$H$500,"2015")</f>
        <v>293369</v>
      </c>
      <c r="N63" s="295">
        <v>12</v>
      </c>
      <c r="O63" s="295">
        <f>SUMIFS('7.  Persistence Report'!P$27:P$500,'7.  Persistence Report'!$D$27:$D$500,$B63,'7.  Persistence Report'!$J$27:$J$500,"Current year savings",'7.  Persistence Report'!$H$27:$H$500,"2015")</f>
        <v>52</v>
      </c>
      <c r="P63" s="295">
        <f>SUMIFS('7.  Persistence Report'!Q$27:Q$500,'7.  Persistence Report'!$D$27:$D$500,$B63,'7.  Persistence Report'!$J$27:$J$500,"Current year savings",'7.  Persistence Report'!$H$27:$H$500,"2015")</f>
        <v>52</v>
      </c>
      <c r="Q63" s="295">
        <f>SUMIFS('7.  Persistence Report'!R$27:R$500,'7.  Persistence Report'!$D$27:$D$500,$B63,'7.  Persistence Report'!$J$27:$J$500,"Current year savings",'7.  Persistence Report'!$H$27:$H$500,"2015")</f>
        <v>52</v>
      </c>
      <c r="R63" s="295">
        <f>SUMIFS('7.  Persistence Report'!S$27:S$500,'7.  Persistence Report'!$D$27:$D$500,$B63,'7.  Persistence Report'!$J$27:$J$500,"Current year savings",'7.  Persistence Report'!$H$27:$H$500,"2015")</f>
        <v>52</v>
      </c>
      <c r="S63" s="295">
        <f>SUMIFS('7.  Persistence Report'!T$27:T$500,'7.  Persistence Report'!$D$27:$D$500,$B63,'7.  Persistence Report'!$J$27:$J$500,"Current year savings",'7.  Persistence Report'!$H$27:$H$500,"2015")</f>
        <v>52</v>
      </c>
      <c r="T63" s="295">
        <f>SUMIFS('7.  Persistence Report'!U$27:U$500,'7.  Persistence Report'!$D$27:$D$500,$B63,'7.  Persistence Report'!$J$27:$J$500,"Current year savings",'7.  Persistence Report'!$H$27:$H$500,"2015")</f>
        <v>52</v>
      </c>
      <c r="U63" s="295">
        <f>SUMIFS('7.  Persistence Report'!V$27:V$500,'7.  Persistence Report'!$D$27:$D$500,$B63,'7.  Persistence Report'!$J$27:$J$500,"Current year savings",'7.  Persistence Report'!$H$27:$H$500,"2015")</f>
        <v>52</v>
      </c>
      <c r="V63" s="295">
        <f>SUMIFS('7.  Persistence Report'!W$27:W$500,'7.  Persistence Report'!$D$27:$D$500,$B63,'7.  Persistence Report'!$J$27:$J$500,"Current year savings",'7.  Persistence Report'!$H$27:$H$500,"2015")</f>
        <v>52</v>
      </c>
      <c r="W63" s="295">
        <f>SUMIFS('7.  Persistence Report'!X$27:X$500,'7.  Persistence Report'!$D$27:$D$500,$B63,'7.  Persistence Report'!$J$27:$J$500,"Current year savings",'7.  Persistence Report'!$H$27:$H$500,"2015")</f>
        <v>42</v>
      </c>
      <c r="X63" s="295">
        <f>SUMIFS('7.  Persistence Report'!Y$27:Y$500,'7.  Persistence Report'!$D$27:$D$500,$B63,'7.  Persistence Report'!$J$27:$J$500,"Current year savings",'7.  Persistence Report'!$H$27:$H$500,"2015")</f>
        <v>42</v>
      </c>
      <c r="Y63" s="415"/>
      <c r="Z63" s="410"/>
      <c r="AA63" s="410">
        <v>1</v>
      </c>
      <c r="AB63" s="410"/>
      <c r="AC63" s="410"/>
      <c r="AD63" s="410"/>
      <c r="AE63" s="410"/>
      <c r="AF63" s="415"/>
      <c r="AG63" s="415"/>
      <c r="AH63" s="415"/>
      <c r="AI63" s="415"/>
      <c r="AJ63" s="415"/>
      <c r="AK63" s="415"/>
      <c r="AL63" s="415"/>
      <c r="AM63" s="296">
        <f>SUM(Y63:AL63)</f>
        <v>1</v>
      </c>
    </row>
    <row r="64" spans="1:39" ht="15.5" outlineLevel="1">
      <c r="B64" s="294" t="s">
        <v>267</v>
      </c>
      <c r="C64" s="291" t="s">
        <v>163</v>
      </c>
      <c r="D64" s="295">
        <f>SUMIFS('7.  Persistence Report'!AU$27:AU$500,'7.  Persistence Report'!$D$27:$D$500,$B63,'7.  Persistence Report'!$J$27:$J$500,"Adjustment",'7.  Persistence Report'!$H$27:$H$500,"2015")</f>
        <v>269480</v>
      </c>
      <c r="E64" s="295">
        <f>SUMIFS('7.  Persistence Report'!AV$27:AV$500,'7.  Persistence Report'!$D$27:$D$500,$B63,'7.  Persistence Report'!$J$27:$J$500,"Adjustment",'7.  Persistence Report'!$H$27:$H$500,"2015")</f>
        <v>269480</v>
      </c>
      <c r="F64" s="295">
        <f>SUMIFS('7.  Persistence Report'!AW$27:AW$500,'7.  Persistence Report'!$D$27:$D$500,$B63,'7.  Persistence Report'!$J$27:$J$500,"Adjustment",'7.  Persistence Report'!$H$27:$H$500,"2015")</f>
        <v>269480</v>
      </c>
      <c r="G64" s="295">
        <f>SUMIFS('7.  Persistence Report'!AX$27:AX$500,'7.  Persistence Report'!$D$27:$D$500,$B63,'7.  Persistence Report'!$J$27:$J$500,"Adjustment",'7.  Persistence Report'!$H$27:$H$500,"2015")</f>
        <v>269480</v>
      </c>
      <c r="H64" s="295">
        <f>SUMIFS('7.  Persistence Report'!AY$27:AY$500,'7.  Persistence Report'!$D$27:$D$500,$B63,'7.  Persistence Report'!$J$27:$J$500,"Adjustment",'7.  Persistence Report'!$H$27:$H$500,"2015")</f>
        <v>269480</v>
      </c>
      <c r="I64" s="295">
        <f>SUMIFS('7.  Persistence Report'!AZ$27:AZ$500,'7.  Persistence Report'!$D$27:$D$500,$B63,'7.  Persistence Report'!$J$27:$J$500,"Adjustment",'7.  Persistence Report'!$H$27:$H$500,"2015")</f>
        <v>269480</v>
      </c>
      <c r="J64" s="295">
        <f>SUMIFS('7.  Persistence Report'!BA$27:BA$500,'7.  Persistence Report'!$D$27:$D$500,$B63,'7.  Persistence Report'!$J$27:$J$500,"Adjustment",'7.  Persistence Report'!$H$27:$H$500,"2015")</f>
        <v>269480</v>
      </c>
      <c r="K64" s="295">
        <f>SUMIFS('7.  Persistence Report'!BB$27:BB$500,'7.  Persistence Report'!$D$27:$D$500,$B63,'7.  Persistence Report'!$J$27:$J$500,"Adjustment",'7.  Persistence Report'!$H$27:$H$500,"2015")</f>
        <v>269480</v>
      </c>
      <c r="L64" s="295">
        <f>SUMIFS('7.  Persistence Report'!BC$27:BC$500,'7.  Persistence Report'!$D$27:$D$500,$B63,'7.  Persistence Report'!$J$27:$J$500,"Adjustment",'7.  Persistence Report'!$H$27:$H$500,"2015")</f>
        <v>269480</v>
      </c>
      <c r="M64" s="295">
        <f>SUMIFS('7.  Persistence Report'!BD$27:BD$500,'7.  Persistence Report'!$D$27:$D$500,$B63,'7.  Persistence Report'!$J$27:$J$500,"Adjustment",'7.  Persistence Report'!$H$27:$H$500,"2015")</f>
        <v>269480</v>
      </c>
      <c r="N64" s="295">
        <f>N63</f>
        <v>12</v>
      </c>
      <c r="O64" s="295">
        <f>SUMIFS('7.  Persistence Report'!P$27:P$500,'7.  Persistence Report'!$D$27:$D$500,$B63,'7.  Persistence Report'!$J$27:$J$500,"Adjustment",'7.  Persistence Report'!$H$27:$H$500,"2015")</f>
        <v>38</v>
      </c>
      <c r="P64" s="295">
        <f>SUMIFS('7.  Persistence Report'!Q$27:Q$500,'7.  Persistence Report'!$D$27:$D$500,$B63,'7.  Persistence Report'!$J$27:$J$500,"Adjustment",'7.  Persistence Report'!$H$27:$H$500,"2015")</f>
        <v>38</v>
      </c>
      <c r="Q64" s="295">
        <f>SUMIFS('7.  Persistence Report'!R$27:R$500,'7.  Persistence Report'!$D$27:$D$500,$B63,'7.  Persistence Report'!$J$27:$J$500,"Adjustment",'7.  Persistence Report'!$H$27:$H$500,"2015")</f>
        <v>38</v>
      </c>
      <c r="R64" s="295">
        <f>SUMIFS('7.  Persistence Report'!S$27:S$500,'7.  Persistence Report'!$D$27:$D$500,$B63,'7.  Persistence Report'!$J$27:$J$500,"Adjustment",'7.  Persistence Report'!$H$27:$H$500,"2015")</f>
        <v>38</v>
      </c>
      <c r="S64" s="295">
        <f>SUMIFS('7.  Persistence Report'!T$27:T$500,'7.  Persistence Report'!$D$27:$D$500,$B63,'7.  Persistence Report'!$J$27:$J$500,"Adjustment",'7.  Persistence Report'!$H$27:$H$500,"2015")</f>
        <v>38</v>
      </c>
      <c r="T64" s="295">
        <f>SUMIFS('7.  Persistence Report'!U$27:U$500,'7.  Persistence Report'!$D$27:$D$500,$B63,'7.  Persistence Report'!$J$27:$J$500,"Adjustment",'7.  Persistence Report'!$H$27:$H$500,"2015")</f>
        <v>38</v>
      </c>
      <c r="U64" s="295">
        <f>SUMIFS('7.  Persistence Report'!V$27:V$500,'7.  Persistence Report'!$D$27:$D$500,$B63,'7.  Persistence Report'!$J$27:$J$500,"Adjustment",'7.  Persistence Report'!$H$27:$H$500,"2015")</f>
        <v>38</v>
      </c>
      <c r="V64" s="295">
        <f>SUMIFS('7.  Persistence Report'!W$27:W$500,'7.  Persistence Report'!$D$27:$D$500,$B63,'7.  Persistence Report'!$J$27:$J$500,"Adjustment",'7.  Persistence Report'!$H$27:$H$500,"2015")</f>
        <v>38</v>
      </c>
      <c r="W64" s="295">
        <f>SUMIFS('7.  Persistence Report'!X$27:X$500,'7.  Persistence Report'!$D$27:$D$500,$B63,'7.  Persistence Report'!$J$27:$J$500,"Adjustment",'7.  Persistence Report'!$H$27:$H$500,"2015")</f>
        <v>38</v>
      </c>
      <c r="X64" s="295">
        <f>SUMIFS('7.  Persistence Report'!Y$27:Y$500,'7.  Persistence Report'!$D$27:$D$500,$B63,'7.  Persistence Report'!$J$27:$J$500,"Adjustment",'7.  Persistence Report'!$H$27:$H$500,"2015")</f>
        <v>38</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f>SUMIFS('7.  Persistence Report'!AU$27:AU$500,'7.  Persistence Report'!$D$27:$D$500,$B66,'7.  Persistence Report'!$J$27:$J$500,"Current year savings",'7.  Persistence Report'!$H$27:$H$500,"2015")</f>
        <v>0</v>
      </c>
      <c r="E66" s="295">
        <f>SUMIFS('7.  Persistence Report'!AV$27:AV$500,'7.  Persistence Report'!$D$27:$D$500,$B66,'7.  Persistence Report'!$J$27:$J$500,"Current year savings",'7.  Persistence Report'!$H$27:$H$500,"2015")</f>
        <v>0</v>
      </c>
      <c r="F66" s="295">
        <f>SUMIFS('7.  Persistence Report'!AW$27:AW$500,'7.  Persistence Report'!$D$27:$D$500,$B66,'7.  Persistence Report'!$J$27:$J$500,"Current year savings",'7.  Persistence Report'!$H$27:$H$500,"2015")</f>
        <v>0</v>
      </c>
      <c r="G66" s="295">
        <f>SUMIFS('7.  Persistence Report'!AX$27:AX$500,'7.  Persistence Report'!$D$27:$D$500,$B66,'7.  Persistence Report'!$J$27:$J$500,"Current year savings",'7.  Persistence Report'!$H$27:$H$500,"2015")</f>
        <v>0</v>
      </c>
      <c r="H66" s="295">
        <f>SUMIFS('7.  Persistence Report'!AY$27:AY$500,'7.  Persistence Report'!$D$27:$D$500,$B66,'7.  Persistence Report'!$J$27:$J$500,"Current year savings",'7.  Persistence Report'!$H$27:$H$500,"2015")</f>
        <v>0</v>
      </c>
      <c r="I66" s="295">
        <f>SUMIFS('7.  Persistence Report'!AZ$27:AZ$500,'7.  Persistence Report'!$D$27:$D$500,$B66,'7.  Persistence Report'!$J$27:$J$500,"Current year savings",'7.  Persistence Report'!$H$27:$H$500,"2015")</f>
        <v>0</v>
      </c>
      <c r="J66" s="295">
        <f>SUMIFS('7.  Persistence Report'!BA$27:BA$500,'7.  Persistence Report'!$D$27:$D$500,$B66,'7.  Persistence Report'!$J$27:$J$500,"Current year savings",'7.  Persistence Report'!$H$27:$H$500,"2015")</f>
        <v>0</v>
      </c>
      <c r="K66" s="295">
        <f>SUMIFS('7.  Persistence Report'!BB$27:BB$500,'7.  Persistence Report'!$D$27:$D$500,$B66,'7.  Persistence Report'!$J$27:$J$500,"Current year savings",'7.  Persistence Report'!$H$27:$H$500,"2015")</f>
        <v>0</v>
      </c>
      <c r="L66" s="295">
        <f>SUMIFS('7.  Persistence Report'!BC$27:BC$500,'7.  Persistence Report'!$D$27:$D$500,$B66,'7.  Persistence Report'!$J$27:$J$500,"Current year savings",'7.  Persistence Report'!$H$27:$H$500,"2015")</f>
        <v>0</v>
      </c>
      <c r="M66" s="295">
        <f>SUMIFS('7.  Persistence Report'!BD$27:BD$500,'7.  Persistence Report'!$D$27:$D$500,$B66,'7.  Persistence Report'!$J$27:$J$500,"Current year savings",'7.  Persistence Report'!$H$27:$H$500,"2015")</f>
        <v>0</v>
      </c>
      <c r="N66" s="295">
        <v>3</v>
      </c>
      <c r="O66" s="295">
        <f>SUMIFS('7.  Persistence Report'!P$27:P$500,'7.  Persistence Report'!$D$27:$D$500,$B66,'7.  Persistence Report'!$J$27:$J$500,"Current year savings",'7.  Persistence Report'!$H$27:$H$500,"2015")</f>
        <v>0</v>
      </c>
      <c r="P66" s="295">
        <f>SUMIFS('7.  Persistence Report'!Q$27:Q$500,'7.  Persistence Report'!$D$27:$D$500,$B66,'7.  Persistence Report'!$J$27:$J$500,"Current year savings",'7.  Persistence Report'!$H$27:$H$500,"2015")</f>
        <v>0</v>
      </c>
      <c r="Q66" s="295">
        <f>SUMIFS('7.  Persistence Report'!R$27:R$500,'7.  Persistence Report'!$D$27:$D$500,$B66,'7.  Persistence Report'!$J$27:$J$500,"Current year savings",'7.  Persistence Report'!$H$27:$H$500,"2015")</f>
        <v>0</v>
      </c>
      <c r="R66" s="295">
        <f>SUMIFS('7.  Persistence Report'!S$27:S$500,'7.  Persistence Report'!$D$27:$D$500,$B66,'7.  Persistence Report'!$J$27:$J$500,"Current year savings",'7.  Persistence Report'!$H$27:$H$500,"2015")</f>
        <v>0</v>
      </c>
      <c r="S66" s="295">
        <f>SUMIFS('7.  Persistence Report'!T$27:T$500,'7.  Persistence Report'!$D$27:$D$500,$B66,'7.  Persistence Report'!$J$27:$J$500,"Current year savings",'7.  Persistence Report'!$H$27:$H$500,"2015")</f>
        <v>0</v>
      </c>
      <c r="T66" s="295">
        <f>SUMIFS('7.  Persistence Report'!U$27:U$500,'7.  Persistence Report'!$D$27:$D$500,$B66,'7.  Persistence Report'!$J$27:$J$500,"Current year savings",'7.  Persistence Report'!$H$27:$H$500,"2015")</f>
        <v>0</v>
      </c>
      <c r="U66" s="295">
        <f>SUMIFS('7.  Persistence Report'!V$27:V$500,'7.  Persistence Report'!$D$27:$D$500,$B66,'7.  Persistence Report'!$J$27:$J$500,"Current year savings",'7.  Persistence Report'!$H$27:$H$500,"2015")</f>
        <v>0</v>
      </c>
      <c r="V66" s="295">
        <f>SUMIFS('7.  Persistence Report'!W$27:W$500,'7.  Persistence Report'!$D$27:$D$500,$B66,'7.  Persistence Report'!$J$27:$J$500,"Current year savings",'7.  Persistence Report'!$H$27:$H$500,"2015")</f>
        <v>0</v>
      </c>
      <c r="W66" s="295">
        <f>SUMIFS('7.  Persistence Report'!X$27:X$500,'7.  Persistence Report'!$D$27:$D$500,$B66,'7.  Persistence Report'!$J$27:$J$500,"Current year savings",'7.  Persistence Report'!$H$27:$H$500,"2015")</f>
        <v>0</v>
      </c>
      <c r="X66" s="295">
        <f>SUMIFS('7.  Persistence Report'!Y$27:Y$500,'7.  Persistence Report'!$D$27:$D$500,$B66,'7.  Persistence Report'!$J$27:$J$500,"Current year savings",'7.  Persistence Report'!$H$27:$H$500,"2015")</f>
        <v>0</v>
      </c>
      <c r="Y66" s="415"/>
      <c r="Z66" s="410"/>
      <c r="AA66" s="410">
        <v>1</v>
      </c>
      <c r="AB66" s="410"/>
      <c r="AC66" s="410"/>
      <c r="AD66" s="410"/>
      <c r="AE66" s="410"/>
      <c r="AF66" s="415"/>
      <c r="AG66" s="415"/>
      <c r="AH66" s="415"/>
      <c r="AI66" s="415"/>
      <c r="AJ66" s="415"/>
      <c r="AK66" s="415"/>
      <c r="AL66" s="415"/>
      <c r="AM66" s="296">
        <f>SUM(Y66:AL66)</f>
        <v>1</v>
      </c>
    </row>
    <row r="67" spans="1:39" ht="15.5" outlineLevel="1">
      <c r="B67" s="294" t="s">
        <v>267</v>
      </c>
      <c r="C67" s="291" t="s">
        <v>163</v>
      </c>
      <c r="D67" s="295">
        <f>SUMIFS('7.  Persistence Report'!AU$27:AU$500,'7.  Persistence Report'!$D$27:$D$500,$B66,'7.  Persistence Report'!$J$27:$J$500,"Adjustment",'7.  Persistence Report'!$H$27:$H$500,"2015")</f>
        <v>0</v>
      </c>
      <c r="E67" s="295">
        <f>SUMIFS('7.  Persistence Report'!AV$27:AV$500,'7.  Persistence Report'!$D$27:$D$500,$B66,'7.  Persistence Report'!$J$27:$J$500,"Adjustment",'7.  Persistence Report'!$H$27:$H$500,"2015")</f>
        <v>0</v>
      </c>
      <c r="F67" s="295">
        <f>SUMIFS('7.  Persistence Report'!AW$27:AW$500,'7.  Persistence Report'!$D$27:$D$500,$B66,'7.  Persistence Report'!$J$27:$J$500,"Adjustment",'7.  Persistence Report'!$H$27:$H$500,"2015")</f>
        <v>0</v>
      </c>
      <c r="G67" s="295">
        <f>SUMIFS('7.  Persistence Report'!AX$27:AX$500,'7.  Persistence Report'!$D$27:$D$500,$B66,'7.  Persistence Report'!$J$27:$J$500,"Adjustment",'7.  Persistence Report'!$H$27:$H$500,"2015")</f>
        <v>0</v>
      </c>
      <c r="H67" s="295">
        <f>SUMIFS('7.  Persistence Report'!AY$27:AY$500,'7.  Persistence Report'!$D$27:$D$500,$B66,'7.  Persistence Report'!$J$27:$J$500,"Adjustment",'7.  Persistence Report'!$H$27:$H$500,"2015")</f>
        <v>0</v>
      </c>
      <c r="I67" s="295">
        <f>SUMIFS('7.  Persistence Report'!AZ$27:AZ$500,'7.  Persistence Report'!$D$27:$D$500,$B66,'7.  Persistence Report'!$J$27:$J$500,"Adjustment",'7.  Persistence Report'!$H$27:$H$500,"2015")</f>
        <v>0</v>
      </c>
      <c r="J67" s="295">
        <f>SUMIFS('7.  Persistence Report'!BA$27:BA$500,'7.  Persistence Report'!$D$27:$D$500,$B66,'7.  Persistence Report'!$J$27:$J$500,"Adjustment",'7.  Persistence Report'!$H$27:$H$500,"2015")</f>
        <v>0</v>
      </c>
      <c r="K67" s="295">
        <f>SUMIFS('7.  Persistence Report'!BB$27:BB$500,'7.  Persistence Report'!$D$27:$D$500,$B66,'7.  Persistence Report'!$J$27:$J$500,"Adjustment",'7.  Persistence Report'!$H$27:$H$500,"2015")</f>
        <v>0</v>
      </c>
      <c r="L67" s="295">
        <f>SUMIFS('7.  Persistence Report'!BC$27:BC$500,'7.  Persistence Report'!$D$27:$D$500,$B66,'7.  Persistence Report'!$J$27:$J$500,"Adjustment",'7.  Persistence Report'!$H$27:$H$500,"2015")</f>
        <v>0</v>
      </c>
      <c r="M67" s="295">
        <f>SUMIFS('7.  Persistence Report'!BD$27:BD$500,'7.  Persistence Report'!$D$27:$D$500,$B66,'7.  Persistence Report'!$J$27:$J$500,"Adjustment",'7.  Persistence Report'!$H$27:$H$500,"2015")</f>
        <v>0</v>
      </c>
      <c r="N67" s="295">
        <f>N66</f>
        <v>3</v>
      </c>
      <c r="O67" s="295">
        <f>SUMIFS('7.  Persistence Report'!P$27:P$500,'7.  Persistence Report'!$D$27:$D$500,$B66,'7.  Persistence Report'!$J$27:$J$500,"Adjustment",'7.  Persistence Report'!$H$27:$H$500,"2015")</f>
        <v>0</v>
      </c>
      <c r="P67" s="295">
        <f>SUMIFS('7.  Persistence Report'!Q$27:Q$500,'7.  Persistence Report'!$D$27:$D$500,$B66,'7.  Persistence Report'!$J$27:$J$500,"Adjustment",'7.  Persistence Report'!$H$27:$H$500,"2015")</f>
        <v>0</v>
      </c>
      <c r="Q67" s="295">
        <f>SUMIFS('7.  Persistence Report'!R$27:R$500,'7.  Persistence Report'!$D$27:$D$500,$B66,'7.  Persistence Report'!$J$27:$J$500,"Adjustment",'7.  Persistence Report'!$H$27:$H$500,"2015")</f>
        <v>0</v>
      </c>
      <c r="R67" s="295">
        <f>SUMIFS('7.  Persistence Report'!S$27:S$500,'7.  Persistence Report'!$D$27:$D$500,$B66,'7.  Persistence Report'!$J$27:$J$500,"Adjustment",'7.  Persistence Report'!$H$27:$H$500,"2015")</f>
        <v>0</v>
      </c>
      <c r="S67" s="295">
        <f>SUMIFS('7.  Persistence Report'!T$27:T$500,'7.  Persistence Report'!$D$27:$D$500,$B66,'7.  Persistence Report'!$J$27:$J$500,"Adjustment",'7.  Persistence Report'!$H$27:$H$500,"2015")</f>
        <v>0</v>
      </c>
      <c r="T67" s="295">
        <f>SUMIFS('7.  Persistence Report'!U$27:U$500,'7.  Persistence Report'!$D$27:$D$500,$B66,'7.  Persistence Report'!$J$27:$J$500,"Adjustment",'7.  Persistence Report'!$H$27:$H$500,"2015")</f>
        <v>0</v>
      </c>
      <c r="U67" s="295">
        <f>SUMIFS('7.  Persistence Report'!V$27:V$500,'7.  Persistence Report'!$D$27:$D$500,$B66,'7.  Persistence Report'!$J$27:$J$500,"Adjustment",'7.  Persistence Report'!$H$27:$H$500,"2015")</f>
        <v>0</v>
      </c>
      <c r="V67" s="295">
        <f>SUMIFS('7.  Persistence Report'!W$27:W$500,'7.  Persistence Report'!$D$27:$D$500,$B66,'7.  Persistence Report'!$J$27:$J$500,"Adjustment",'7.  Persistence Report'!$H$27:$H$500,"2015")</f>
        <v>0</v>
      </c>
      <c r="W67" s="295">
        <f>SUMIFS('7.  Persistence Report'!X$27:X$500,'7.  Persistence Report'!$D$27:$D$500,$B66,'7.  Persistence Report'!$J$27:$J$500,"Adjustment",'7.  Persistence Report'!$H$27:$H$500,"2015")</f>
        <v>0</v>
      </c>
      <c r="X67" s="295">
        <f>SUMIFS('7.  Persistence Report'!Y$27:Y$500,'7.  Persistence Report'!$D$27:$D$500,$B66,'7.  Persistence Report'!$J$27:$J$500,"Adjustment",'7.  Persistence Report'!$H$27:$H$500,"2015")</f>
        <v>0</v>
      </c>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f>SUMIFS('7.  Persistence Report'!AU$27:AU$500,'7.  Persistence Report'!$D$27:$D$500,$B70,'7.  Persistence Report'!$J$27:$J$500,"Current year savings",'7.  Persistence Report'!$H$27:$H$500,"2015")</f>
        <v>0</v>
      </c>
      <c r="E70" s="295">
        <f>SUMIFS('7.  Persistence Report'!AV$27:AV$500,'7.  Persistence Report'!$D$27:$D$500,$B70,'7.  Persistence Report'!$J$27:$J$500,"Current year savings",'7.  Persistence Report'!$H$27:$H$500,"2015")</f>
        <v>0</v>
      </c>
      <c r="F70" s="295">
        <f>SUMIFS('7.  Persistence Report'!AW$27:AW$500,'7.  Persistence Report'!$D$27:$D$500,$B70,'7.  Persistence Report'!$J$27:$J$500,"Current year savings",'7.  Persistence Report'!$H$27:$H$500,"2015")</f>
        <v>0</v>
      </c>
      <c r="G70" s="295">
        <f>SUMIFS('7.  Persistence Report'!AX$27:AX$500,'7.  Persistence Report'!$D$27:$D$500,$B70,'7.  Persistence Report'!$J$27:$J$500,"Current year savings",'7.  Persistence Report'!$H$27:$H$500,"2015")</f>
        <v>0</v>
      </c>
      <c r="H70" s="295">
        <f>SUMIFS('7.  Persistence Report'!AY$27:AY$500,'7.  Persistence Report'!$D$27:$D$500,$B70,'7.  Persistence Report'!$J$27:$J$500,"Current year savings",'7.  Persistence Report'!$H$27:$H$500,"2015")</f>
        <v>0</v>
      </c>
      <c r="I70" s="295">
        <f>SUMIFS('7.  Persistence Report'!AZ$27:AZ$500,'7.  Persistence Report'!$D$27:$D$500,$B70,'7.  Persistence Report'!$J$27:$J$500,"Current year savings",'7.  Persistence Report'!$H$27:$H$500,"2015")</f>
        <v>0</v>
      </c>
      <c r="J70" s="295">
        <f>SUMIFS('7.  Persistence Report'!BA$27:BA$500,'7.  Persistence Report'!$D$27:$D$500,$B70,'7.  Persistence Report'!$J$27:$J$500,"Current year savings",'7.  Persistence Report'!$H$27:$H$500,"2015")</f>
        <v>0</v>
      </c>
      <c r="K70" s="295">
        <f>SUMIFS('7.  Persistence Report'!BB$27:BB$500,'7.  Persistence Report'!$D$27:$D$500,$B70,'7.  Persistence Report'!$J$27:$J$500,"Current year savings",'7.  Persistence Report'!$H$27:$H$500,"2015")</f>
        <v>0</v>
      </c>
      <c r="L70" s="295">
        <f>SUMIFS('7.  Persistence Report'!BC$27:BC$500,'7.  Persistence Report'!$D$27:$D$500,$B70,'7.  Persistence Report'!$J$27:$J$500,"Current year savings",'7.  Persistence Report'!$H$27:$H$500,"2015")</f>
        <v>0</v>
      </c>
      <c r="M70" s="295">
        <f>SUMIFS('7.  Persistence Report'!BD$27:BD$500,'7.  Persistence Report'!$D$27:$D$500,$B70,'7.  Persistence Report'!$J$27:$J$500,"Current year savings",'7.  Persistence Report'!$H$27:$H$500,"2015")</f>
        <v>0</v>
      </c>
      <c r="N70" s="295">
        <v>12</v>
      </c>
      <c r="O70" s="295">
        <f>SUMIFS('7.  Persistence Report'!P$27:P$500,'7.  Persistence Report'!$D$27:$D$500,$B70,'7.  Persistence Report'!$J$27:$J$500,"Current year savings",'7.  Persistence Report'!$H$27:$H$500,"2015")</f>
        <v>0</v>
      </c>
      <c r="P70" s="295">
        <f>SUMIFS('7.  Persistence Report'!Q$27:Q$500,'7.  Persistence Report'!$D$27:$D$500,$B70,'7.  Persistence Report'!$J$27:$J$500,"Current year savings",'7.  Persistence Report'!$H$27:$H$500,"2015")</f>
        <v>0</v>
      </c>
      <c r="Q70" s="295">
        <f>SUMIFS('7.  Persistence Report'!R$27:R$500,'7.  Persistence Report'!$D$27:$D$500,$B70,'7.  Persistence Report'!$J$27:$J$500,"Current year savings",'7.  Persistence Report'!$H$27:$H$500,"2015")</f>
        <v>0</v>
      </c>
      <c r="R70" s="295">
        <f>SUMIFS('7.  Persistence Report'!S$27:S$500,'7.  Persistence Report'!$D$27:$D$500,$B70,'7.  Persistence Report'!$J$27:$J$500,"Current year savings",'7.  Persistence Report'!$H$27:$H$500,"2015")</f>
        <v>0</v>
      </c>
      <c r="S70" s="295">
        <f>SUMIFS('7.  Persistence Report'!T$27:T$500,'7.  Persistence Report'!$D$27:$D$500,$B70,'7.  Persistence Report'!$J$27:$J$500,"Current year savings",'7.  Persistence Report'!$H$27:$H$500,"2015")</f>
        <v>0</v>
      </c>
      <c r="T70" s="295">
        <f>SUMIFS('7.  Persistence Report'!U$27:U$500,'7.  Persistence Report'!$D$27:$D$500,$B70,'7.  Persistence Report'!$J$27:$J$500,"Current year savings",'7.  Persistence Report'!$H$27:$H$500,"2015")</f>
        <v>0</v>
      </c>
      <c r="U70" s="295">
        <f>SUMIFS('7.  Persistence Report'!V$27:V$500,'7.  Persistence Report'!$D$27:$D$500,$B70,'7.  Persistence Report'!$J$27:$J$500,"Current year savings",'7.  Persistence Report'!$H$27:$H$500,"2015")</f>
        <v>0</v>
      </c>
      <c r="V70" s="295">
        <f>SUMIFS('7.  Persistence Report'!W$27:W$500,'7.  Persistence Report'!$D$27:$D$500,$B70,'7.  Persistence Report'!$J$27:$J$500,"Current year savings",'7.  Persistence Report'!$H$27:$H$500,"2015")</f>
        <v>0</v>
      </c>
      <c r="W70" s="295">
        <f>SUMIFS('7.  Persistence Report'!X$27:X$500,'7.  Persistence Report'!$D$27:$D$500,$B70,'7.  Persistence Report'!$J$27:$J$500,"Current year savings",'7.  Persistence Report'!$H$27:$H$500,"2015")</f>
        <v>0</v>
      </c>
      <c r="X70" s="295">
        <f>SUMIFS('7.  Persistence Report'!Y$27:Y$500,'7.  Persistence Report'!$D$27:$D$500,$B70,'7.  Persistence Report'!$J$27:$J$500,"Current year savings",'7.  Persistence Report'!$H$27:$H$500,"2015")</f>
        <v>0</v>
      </c>
      <c r="Y70" s="426"/>
      <c r="Z70" s="410"/>
      <c r="AA70" s="410">
        <v>1</v>
      </c>
      <c r="AB70" s="410"/>
      <c r="AC70" s="410"/>
      <c r="AD70" s="410"/>
      <c r="AE70" s="410"/>
      <c r="AF70" s="415"/>
      <c r="AG70" s="415"/>
      <c r="AH70" s="415"/>
      <c r="AI70" s="415"/>
      <c r="AJ70" s="415"/>
      <c r="AK70" s="415"/>
      <c r="AL70" s="415"/>
      <c r="AM70" s="296">
        <f>SUM(Y70:AL70)</f>
        <v>1</v>
      </c>
    </row>
    <row r="71" spans="1:39" ht="15.5" outlineLevel="1">
      <c r="B71" s="294" t="s">
        <v>267</v>
      </c>
      <c r="C71" s="291" t="s">
        <v>163</v>
      </c>
      <c r="D71" s="295">
        <f>SUMIFS('7.  Persistence Report'!AU$27:AU$500,'7.  Persistence Report'!$D$27:$D$500,$B70,'7.  Persistence Report'!$J$27:$J$500,"Adjustment",'7.  Persistence Report'!$H$27:$H$500,"2015")</f>
        <v>0</v>
      </c>
      <c r="E71" s="295">
        <f>SUMIFS('7.  Persistence Report'!AV$27:AV$500,'7.  Persistence Report'!$D$27:$D$500,$B70,'7.  Persistence Report'!$J$27:$J$500,"Adjustment",'7.  Persistence Report'!$H$27:$H$500,"2015")</f>
        <v>0</v>
      </c>
      <c r="F71" s="295">
        <f>SUMIFS('7.  Persistence Report'!AW$27:AW$500,'7.  Persistence Report'!$D$27:$D$500,$B70,'7.  Persistence Report'!$J$27:$J$500,"Adjustment",'7.  Persistence Report'!$H$27:$H$500,"2015")</f>
        <v>0</v>
      </c>
      <c r="G71" s="295">
        <f>SUMIFS('7.  Persistence Report'!AX$27:AX$500,'7.  Persistence Report'!$D$27:$D$500,$B70,'7.  Persistence Report'!$J$27:$J$500,"Adjustment",'7.  Persistence Report'!$H$27:$H$500,"2015")</f>
        <v>0</v>
      </c>
      <c r="H71" s="295">
        <f>SUMIFS('7.  Persistence Report'!AY$27:AY$500,'7.  Persistence Report'!$D$27:$D$500,$B70,'7.  Persistence Report'!$J$27:$J$500,"Adjustment",'7.  Persistence Report'!$H$27:$H$500,"2015")</f>
        <v>0</v>
      </c>
      <c r="I71" s="295">
        <f>SUMIFS('7.  Persistence Report'!AZ$27:AZ$500,'7.  Persistence Report'!$D$27:$D$500,$B70,'7.  Persistence Report'!$J$27:$J$500,"Adjustment",'7.  Persistence Report'!$H$27:$H$500,"2015")</f>
        <v>0</v>
      </c>
      <c r="J71" s="295">
        <f>SUMIFS('7.  Persistence Report'!BA$27:BA$500,'7.  Persistence Report'!$D$27:$D$500,$B70,'7.  Persistence Report'!$J$27:$J$500,"Adjustment",'7.  Persistence Report'!$H$27:$H$500,"2015")</f>
        <v>0</v>
      </c>
      <c r="K71" s="295">
        <f>SUMIFS('7.  Persistence Report'!BB$27:BB$500,'7.  Persistence Report'!$D$27:$D$500,$B70,'7.  Persistence Report'!$J$27:$J$500,"Adjustment",'7.  Persistence Report'!$H$27:$H$500,"2015")</f>
        <v>0</v>
      </c>
      <c r="L71" s="295">
        <f>SUMIFS('7.  Persistence Report'!BC$27:BC$500,'7.  Persistence Report'!$D$27:$D$500,$B70,'7.  Persistence Report'!$J$27:$J$500,"Adjustment",'7.  Persistence Report'!$H$27:$H$500,"2015")</f>
        <v>0</v>
      </c>
      <c r="M71" s="295">
        <f>SUMIFS('7.  Persistence Report'!BD$27:BD$500,'7.  Persistence Report'!$D$27:$D$500,$B70,'7.  Persistence Report'!$J$27:$J$500,"Adjustment",'7.  Persistence Report'!$H$27:$H$500,"2015")</f>
        <v>0</v>
      </c>
      <c r="N71" s="295">
        <f>N70</f>
        <v>12</v>
      </c>
      <c r="O71" s="295">
        <f>SUMIFS('7.  Persistence Report'!P$27:P$500,'7.  Persistence Report'!$D$27:$D$500,$B70,'7.  Persistence Report'!$J$27:$J$500,"Adjustment",'7.  Persistence Report'!$H$27:$H$500,"2015")</f>
        <v>0</v>
      </c>
      <c r="P71" s="295">
        <f>SUMIFS('7.  Persistence Report'!Q$27:Q$500,'7.  Persistence Report'!$D$27:$D$500,$B70,'7.  Persistence Report'!$J$27:$J$500,"Adjustment",'7.  Persistence Report'!$H$27:$H$500,"2015")</f>
        <v>0</v>
      </c>
      <c r="Q71" s="295">
        <f>SUMIFS('7.  Persistence Report'!R$27:R$500,'7.  Persistence Report'!$D$27:$D$500,$B70,'7.  Persistence Report'!$J$27:$J$500,"Adjustment",'7.  Persistence Report'!$H$27:$H$500,"2015")</f>
        <v>0</v>
      </c>
      <c r="R71" s="295">
        <f>SUMIFS('7.  Persistence Report'!S$27:S$500,'7.  Persistence Report'!$D$27:$D$500,$B70,'7.  Persistence Report'!$J$27:$J$500,"Adjustment",'7.  Persistence Report'!$H$27:$H$500,"2015")</f>
        <v>0</v>
      </c>
      <c r="S71" s="295">
        <f>SUMIFS('7.  Persistence Report'!T$27:T$500,'7.  Persistence Report'!$D$27:$D$500,$B70,'7.  Persistence Report'!$J$27:$J$500,"Adjustment",'7.  Persistence Report'!$H$27:$H$500,"2015")</f>
        <v>0</v>
      </c>
      <c r="T71" s="295">
        <f>SUMIFS('7.  Persistence Report'!U$27:U$500,'7.  Persistence Report'!$D$27:$D$500,$B70,'7.  Persistence Report'!$J$27:$J$500,"Adjustment",'7.  Persistence Report'!$H$27:$H$500,"2015")</f>
        <v>0</v>
      </c>
      <c r="U71" s="295">
        <f>SUMIFS('7.  Persistence Report'!V$27:V$500,'7.  Persistence Report'!$D$27:$D$500,$B70,'7.  Persistence Report'!$J$27:$J$500,"Adjustment",'7.  Persistence Report'!$H$27:$H$500,"2015")</f>
        <v>0</v>
      </c>
      <c r="V71" s="295">
        <f>SUMIFS('7.  Persistence Report'!W$27:W$500,'7.  Persistence Report'!$D$27:$D$500,$B70,'7.  Persistence Report'!$J$27:$J$500,"Adjustment",'7.  Persistence Report'!$H$27:$H$500,"2015")</f>
        <v>0</v>
      </c>
      <c r="W71" s="295">
        <f>SUMIFS('7.  Persistence Report'!X$27:X$500,'7.  Persistence Report'!$D$27:$D$500,$B70,'7.  Persistence Report'!$J$27:$J$500,"Adjustment",'7.  Persistence Report'!$H$27:$H$500,"2015")</f>
        <v>0</v>
      </c>
      <c r="X71" s="295">
        <f>SUMIFS('7.  Persistence Report'!Y$27:Y$500,'7.  Persistence Report'!$D$27:$D$500,$B70,'7.  Persistence Report'!$J$27:$J$500,"Adjustment",'7.  Persistence Report'!$H$27:$H$500,"2015")</f>
        <v>0</v>
      </c>
      <c r="Y71" s="411">
        <f>Y70</f>
        <v>0</v>
      </c>
      <c r="Z71" s="411">
        <f t="shared" ref="Z71" si="117">Z70</f>
        <v>0</v>
      </c>
      <c r="AA71" s="411">
        <f t="shared" ref="AA71" si="118">AA70</f>
        <v>1</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f>SUMIFS('7.  Persistence Report'!AU$27:AU$500,'7.  Persistence Report'!$D$27:$D$500,$B73,'7.  Persistence Report'!$J$27:$J$500,"Current year savings",'7.  Persistence Report'!$H$27:$H$500,"2015")</f>
        <v>0</v>
      </c>
      <c r="E73" s="295">
        <f>SUMIFS('7.  Persistence Report'!AV$27:AV$500,'7.  Persistence Report'!$D$27:$D$500,$B73,'7.  Persistence Report'!$J$27:$J$500,"Current year savings",'7.  Persistence Report'!$H$27:$H$500,"2015")</f>
        <v>0</v>
      </c>
      <c r="F73" s="295">
        <f>SUMIFS('7.  Persistence Report'!AW$27:AW$500,'7.  Persistence Report'!$D$27:$D$500,$B73,'7.  Persistence Report'!$J$27:$J$500,"Current year savings",'7.  Persistence Report'!$H$27:$H$500,"2015")</f>
        <v>0</v>
      </c>
      <c r="G73" s="295">
        <f>SUMIFS('7.  Persistence Report'!AX$27:AX$500,'7.  Persistence Report'!$D$27:$D$500,$B73,'7.  Persistence Report'!$J$27:$J$500,"Current year savings",'7.  Persistence Report'!$H$27:$H$500,"2015")</f>
        <v>0</v>
      </c>
      <c r="H73" s="295">
        <f>SUMIFS('7.  Persistence Report'!AY$27:AY$500,'7.  Persistence Report'!$D$27:$D$500,$B73,'7.  Persistence Report'!$J$27:$J$500,"Current year savings",'7.  Persistence Report'!$H$27:$H$500,"2015")</f>
        <v>0</v>
      </c>
      <c r="I73" s="295">
        <f>SUMIFS('7.  Persistence Report'!AZ$27:AZ$500,'7.  Persistence Report'!$D$27:$D$500,$B73,'7.  Persistence Report'!$J$27:$J$500,"Current year savings",'7.  Persistence Report'!$H$27:$H$500,"2015")</f>
        <v>0</v>
      </c>
      <c r="J73" s="295">
        <f>SUMIFS('7.  Persistence Report'!BA$27:BA$500,'7.  Persistence Report'!$D$27:$D$500,$B73,'7.  Persistence Report'!$J$27:$J$500,"Current year savings",'7.  Persistence Report'!$H$27:$H$500,"2015")</f>
        <v>0</v>
      </c>
      <c r="K73" s="295">
        <f>SUMIFS('7.  Persistence Report'!BB$27:BB$500,'7.  Persistence Report'!$D$27:$D$500,$B73,'7.  Persistence Report'!$J$27:$J$500,"Current year savings",'7.  Persistence Report'!$H$27:$H$500,"2015")</f>
        <v>0</v>
      </c>
      <c r="L73" s="295">
        <f>SUMIFS('7.  Persistence Report'!BC$27:BC$500,'7.  Persistence Report'!$D$27:$D$500,$B73,'7.  Persistence Report'!$J$27:$J$500,"Current year savings",'7.  Persistence Report'!$H$27:$H$500,"2015")</f>
        <v>0</v>
      </c>
      <c r="M73" s="295">
        <f>SUMIFS('7.  Persistence Report'!BD$27:BD$500,'7.  Persistence Report'!$D$27:$D$500,$B73,'7.  Persistence Report'!$J$27:$J$500,"Current year savings",'7.  Persistence Report'!$H$27:$H$500,"2015")</f>
        <v>0</v>
      </c>
      <c r="N73" s="295">
        <v>12</v>
      </c>
      <c r="O73" s="295">
        <f>SUMIFS('7.  Persistence Report'!P$27:P$500,'7.  Persistence Report'!$D$27:$D$500,$B73,'7.  Persistence Report'!$J$27:$J$500,"Current year savings",'7.  Persistence Report'!$H$27:$H$500,"2015")</f>
        <v>0</v>
      </c>
      <c r="P73" s="295">
        <f>SUMIFS('7.  Persistence Report'!Q$27:Q$500,'7.  Persistence Report'!$D$27:$D$500,$B73,'7.  Persistence Report'!$J$27:$J$500,"Current year savings",'7.  Persistence Report'!$H$27:$H$500,"2015")</f>
        <v>0</v>
      </c>
      <c r="Q73" s="295">
        <f>SUMIFS('7.  Persistence Report'!R$27:R$500,'7.  Persistence Report'!$D$27:$D$500,$B73,'7.  Persistence Report'!$J$27:$J$500,"Current year savings",'7.  Persistence Report'!$H$27:$H$500,"2015")</f>
        <v>0</v>
      </c>
      <c r="R73" s="295">
        <f>SUMIFS('7.  Persistence Report'!S$27:S$500,'7.  Persistence Report'!$D$27:$D$500,$B73,'7.  Persistence Report'!$J$27:$J$500,"Current year savings",'7.  Persistence Report'!$H$27:$H$500,"2015")</f>
        <v>0</v>
      </c>
      <c r="S73" s="295">
        <f>SUMIFS('7.  Persistence Report'!T$27:T$500,'7.  Persistence Report'!$D$27:$D$500,$B73,'7.  Persistence Report'!$J$27:$J$500,"Current year savings",'7.  Persistence Report'!$H$27:$H$500,"2015")</f>
        <v>0</v>
      </c>
      <c r="T73" s="295">
        <f>SUMIFS('7.  Persistence Report'!U$27:U$500,'7.  Persistence Report'!$D$27:$D$500,$B73,'7.  Persistence Report'!$J$27:$J$500,"Current year savings",'7.  Persistence Report'!$H$27:$H$500,"2015")</f>
        <v>0</v>
      </c>
      <c r="U73" s="295">
        <f>SUMIFS('7.  Persistence Report'!V$27:V$500,'7.  Persistence Report'!$D$27:$D$500,$B73,'7.  Persistence Report'!$J$27:$J$500,"Current year savings",'7.  Persistence Report'!$H$27:$H$500,"2015")</f>
        <v>0</v>
      </c>
      <c r="V73" s="295">
        <f>SUMIFS('7.  Persistence Report'!W$27:W$500,'7.  Persistence Report'!$D$27:$D$500,$B73,'7.  Persistence Report'!$J$27:$J$500,"Current year savings",'7.  Persistence Report'!$H$27:$H$500,"2015")</f>
        <v>0</v>
      </c>
      <c r="W73" s="295">
        <f>SUMIFS('7.  Persistence Report'!X$27:X$500,'7.  Persistence Report'!$D$27:$D$500,$B73,'7.  Persistence Report'!$J$27:$J$500,"Current year savings",'7.  Persistence Report'!$H$27:$H$500,"2015")</f>
        <v>0</v>
      </c>
      <c r="X73" s="295">
        <f>SUMIFS('7.  Persistence Report'!Y$27:Y$500,'7.  Persistence Report'!$D$27:$D$500,$B73,'7.  Persistence Report'!$J$27:$J$500,"Current year savings",'7.  Persistence Report'!$H$27:$H$500,"2015")</f>
        <v>0</v>
      </c>
      <c r="Y73" s="410"/>
      <c r="Z73" s="410"/>
      <c r="AA73" s="410">
        <v>1</v>
      </c>
      <c r="AB73" s="410"/>
      <c r="AC73" s="410"/>
      <c r="AD73" s="410"/>
      <c r="AE73" s="410"/>
      <c r="AF73" s="415"/>
      <c r="AG73" s="415"/>
      <c r="AH73" s="415"/>
      <c r="AI73" s="415"/>
      <c r="AJ73" s="415"/>
      <c r="AK73" s="415"/>
      <c r="AL73" s="415"/>
      <c r="AM73" s="296">
        <f>SUM(Y73:AL73)</f>
        <v>1</v>
      </c>
    </row>
    <row r="74" spans="1:39" ht="15.5" outlineLevel="1">
      <c r="B74" s="520" t="s">
        <v>267</v>
      </c>
      <c r="C74" s="291" t="s">
        <v>163</v>
      </c>
      <c r="D74" s="295">
        <f>SUMIFS('7.  Persistence Report'!AU$27:AU$500,'7.  Persistence Report'!$D$27:$D$500,$B73,'7.  Persistence Report'!$J$27:$J$500,"Adjustment",'7.  Persistence Report'!$H$27:$H$500,"2015")</f>
        <v>0</v>
      </c>
      <c r="E74" s="295">
        <f>SUMIFS('7.  Persistence Report'!AV$27:AV$500,'7.  Persistence Report'!$D$27:$D$500,$B73,'7.  Persistence Report'!$J$27:$J$500,"Adjustment",'7.  Persistence Report'!$H$27:$H$500,"2015")</f>
        <v>0</v>
      </c>
      <c r="F74" s="295">
        <f>SUMIFS('7.  Persistence Report'!AW$27:AW$500,'7.  Persistence Report'!$D$27:$D$500,$B73,'7.  Persistence Report'!$J$27:$J$500,"Adjustment",'7.  Persistence Report'!$H$27:$H$500,"2015")</f>
        <v>0</v>
      </c>
      <c r="G74" s="295">
        <f>SUMIFS('7.  Persistence Report'!AX$27:AX$500,'7.  Persistence Report'!$D$27:$D$500,$B73,'7.  Persistence Report'!$J$27:$J$500,"Adjustment",'7.  Persistence Report'!$H$27:$H$500,"2015")</f>
        <v>0</v>
      </c>
      <c r="H74" s="295">
        <f>SUMIFS('7.  Persistence Report'!AY$27:AY$500,'7.  Persistence Report'!$D$27:$D$500,$B73,'7.  Persistence Report'!$J$27:$J$500,"Adjustment",'7.  Persistence Report'!$H$27:$H$500,"2015")</f>
        <v>0</v>
      </c>
      <c r="I74" s="295">
        <f>SUMIFS('7.  Persistence Report'!AZ$27:AZ$500,'7.  Persistence Report'!$D$27:$D$500,$B73,'7.  Persistence Report'!$J$27:$J$500,"Adjustment",'7.  Persistence Report'!$H$27:$H$500,"2015")</f>
        <v>0</v>
      </c>
      <c r="J74" s="295">
        <f>SUMIFS('7.  Persistence Report'!BA$27:BA$500,'7.  Persistence Report'!$D$27:$D$500,$B73,'7.  Persistence Report'!$J$27:$J$500,"Adjustment",'7.  Persistence Report'!$H$27:$H$500,"2015")</f>
        <v>0</v>
      </c>
      <c r="K74" s="295">
        <f>SUMIFS('7.  Persistence Report'!BB$27:BB$500,'7.  Persistence Report'!$D$27:$D$500,$B73,'7.  Persistence Report'!$J$27:$J$500,"Adjustment",'7.  Persistence Report'!$H$27:$H$500,"2015")</f>
        <v>0</v>
      </c>
      <c r="L74" s="295">
        <f>SUMIFS('7.  Persistence Report'!BC$27:BC$500,'7.  Persistence Report'!$D$27:$D$500,$B73,'7.  Persistence Report'!$J$27:$J$500,"Adjustment",'7.  Persistence Report'!$H$27:$H$500,"2015")</f>
        <v>0</v>
      </c>
      <c r="M74" s="295">
        <f>SUMIFS('7.  Persistence Report'!BD$27:BD$500,'7.  Persistence Report'!$D$27:$D$500,$B73,'7.  Persistence Report'!$J$27:$J$500,"Adjustment",'7.  Persistence Report'!$H$27:$H$500,"2015")</f>
        <v>0</v>
      </c>
      <c r="N74" s="295">
        <f>N73</f>
        <v>12</v>
      </c>
      <c r="O74" s="295">
        <f>SUMIFS('7.  Persistence Report'!P$27:P$500,'7.  Persistence Report'!$D$27:$D$500,$B73,'7.  Persistence Report'!$J$27:$J$500,"Adjustment",'7.  Persistence Report'!$H$27:$H$500,"2015")</f>
        <v>0</v>
      </c>
      <c r="P74" s="295">
        <f>SUMIFS('7.  Persistence Report'!Q$27:Q$500,'7.  Persistence Report'!$D$27:$D$500,$B73,'7.  Persistence Report'!$J$27:$J$500,"Adjustment",'7.  Persistence Report'!$H$27:$H$500,"2015")</f>
        <v>0</v>
      </c>
      <c r="Q74" s="295">
        <f>SUMIFS('7.  Persistence Report'!R$27:R$500,'7.  Persistence Report'!$D$27:$D$500,$B73,'7.  Persistence Report'!$J$27:$J$500,"Adjustment",'7.  Persistence Report'!$H$27:$H$500,"2015")</f>
        <v>0</v>
      </c>
      <c r="R74" s="295">
        <f>SUMIFS('7.  Persistence Report'!S$27:S$500,'7.  Persistence Report'!$D$27:$D$500,$B73,'7.  Persistence Report'!$J$27:$J$500,"Adjustment",'7.  Persistence Report'!$H$27:$H$500,"2015")</f>
        <v>0</v>
      </c>
      <c r="S74" s="295">
        <f>SUMIFS('7.  Persistence Report'!T$27:T$500,'7.  Persistence Report'!$D$27:$D$500,$B73,'7.  Persistence Report'!$J$27:$J$500,"Adjustment",'7.  Persistence Report'!$H$27:$H$500,"2015")</f>
        <v>0</v>
      </c>
      <c r="T74" s="295">
        <f>SUMIFS('7.  Persistence Report'!U$27:U$500,'7.  Persistence Report'!$D$27:$D$500,$B73,'7.  Persistence Report'!$J$27:$J$500,"Adjustment",'7.  Persistence Report'!$H$27:$H$500,"2015")</f>
        <v>0</v>
      </c>
      <c r="U74" s="295">
        <f>SUMIFS('7.  Persistence Report'!V$27:V$500,'7.  Persistence Report'!$D$27:$D$500,$B73,'7.  Persistence Report'!$J$27:$J$500,"Adjustment",'7.  Persistence Report'!$H$27:$H$500,"2015")</f>
        <v>0</v>
      </c>
      <c r="V74" s="295">
        <f>SUMIFS('7.  Persistence Report'!W$27:W$500,'7.  Persistence Report'!$D$27:$D$500,$B73,'7.  Persistence Report'!$J$27:$J$500,"Adjustment",'7.  Persistence Report'!$H$27:$H$500,"2015")</f>
        <v>0</v>
      </c>
      <c r="W74" s="295">
        <f>SUMIFS('7.  Persistence Report'!X$27:X$500,'7.  Persistence Report'!$D$27:$D$500,$B73,'7.  Persistence Report'!$J$27:$J$500,"Adjustment",'7.  Persistence Report'!$H$27:$H$500,"2015")</f>
        <v>0</v>
      </c>
      <c r="X74" s="295">
        <f>SUMIFS('7.  Persistence Report'!Y$27:Y$500,'7.  Persistence Report'!$D$27:$D$500,$B73,'7.  Persistence Report'!$J$27:$J$500,"Adjustment",'7.  Persistence Report'!$H$27:$H$500,"2015")</f>
        <v>0</v>
      </c>
      <c r="Y74" s="411">
        <f>Y73</f>
        <v>0</v>
      </c>
      <c r="Z74" s="411">
        <f t="shared" ref="Z74" si="130">Z73</f>
        <v>0</v>
      </c>
      <c r="AA74" s="411">
        <f t="shared" ref="AA74" si="131">AA73</f>
        <v>1</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f>SUMIFS('7.  Persistence Report'!AU$27:AU$500,'7.  Persistence Report'!$D$27:$D$500,$B76,'7.  Persistence Report'!$J$27:$J$500,"Current year savings",'7.  Persistence Report'!$H$27:$H$500,"2015")</f>
        <v>3527753</v>
      </c>
      <c r="E76" s="295">
        <f>SUMIFS('7.  Persistence Report'!AV$27:AV$500,'7.  Persistence Report'!$D$27:$D$500,$B76,'7.  Persistence Report'!$J$27:$J$500,"Current year savings",'7.  Persistence Report'!$H$27:$H$500,"2015")</f>
        <v>3477653</v>
      </c>
      <c r="F76" s="295">
        <f>SUMIFS('7.  Persistence Report'!AW$27:AW$500,'7.  Persistence Report'!$D$27:$D$500,$B76,'7.  Persistence Report'!$J$27:$J$500,"Current year savings",'7.  Persistence Report'!$H$27:$H$500,"2015")</f>
        <v>3477653</v>
      </c>
      <c r="G76" s="295">
        <f>SUMIFS('7.  Persistence Report'!AX$27:AX$500,'7.  Persistence Report'!$D$27:$D$500,$B76,'7.  Persistence Report'!$J$27:$J$500,"Current year savings",'7.  Persistence Report'!$H$27:$H$500,"2015")</f>
        <v>3477653</v>
      </c>
      <c r="H76" s="295">
        <f>SUMIFS('7.  Persistence Report'!AY$27:AY$500,'7.  Persistence Report'!$D$27:$D$500,$B76,'7.  Persistence Report'!$J$27:$J$500,"Current year savings",'7.  Persistence Report'!$H$27:$H$500,"2015")</f>
        <v>3477653</v>
      </c>
      <c r="I76" s="295">
        <f>SUMIFS('7.  Persistence Report'!AZ$27:AZ$500,'7.  Persistence Report'!$D$27:$D$500,$B76,'7.  Persistence Report'!$J$27:$J$500,"Current year savings",'7.  Persistence Report'!$H$27:$H$500,"2015")</f>
        <v>3477653</v>
      </c>
      <c r="J76" s="295">
        <f>SUMIFS('7.  Persistence Report'!BA$27:BA$500,'7.  Persistence Report'!$D$27:$D$500,$B76,'7.  Persistence Report'!$J$27:$J$500,"Current year savings",'7.  Persistence Report'!$H$27:$H$500,"2015")</f>
        <v>3477653</v>
      </c>
      <c r="K76" s="295">
        <f>SUMIFS('7.  Persistence Report'!BB$27:BB$500,'7.  Persistence Report'!$D$27:$D$500,$B76,'7.  Persistence Report'!$J$27:$J$500,"Current year savings",'7.  Persistence Report'!$H$27:$H$500,"2015")</f>
        <v>3477653</v>
      </c>
      <c r="L76" s="295">
        <f>SUMIFS('7.  Persistence Report'!BC$27:BC$500,'7.  Persistence Report'!$D$27:$D$500,$B76,'7.  Persistence Report'!$J$27:$J$500,"Current year savings",'7.  Persistence Report'!$H$27:$H$500,"2015")</f>
        <v>2951442</v>
      </c>
      <c r="M76" s="295">
        <f>SUMIFS('7.  Persistence Report'!BD$27:BD$500,'7.  Persistence Report'!$D$27:$D$500,$B76,'7.  Persistence Report'!$J$27:$J$500,"Current year savings",'7.  Persistence Report'!$H$27:$H$500,"2015")</f>
        <v>2914969</v>
      </c>
      <c r="N76" s="295">
        <v>12</v>
      </c>
      <c r="O76" s="295">
        <f>SUMIFS('7.  Persistence Report'!P$27:P$500,'7.  Persistence Report'!$D$27:$D$500,$B76,'7.  Persistence Report'!$J$27:$J$500,"Current year savings",'7.  Persistence Report'!$H$27:$H$500,"2015")</f>
        <v>434</v>
      </c>
      <c r="P76" s="295">
        <f>SUMIFS('7.  Persistence Report'!Q$27:Q$500,'7.  Persistence Report'!$D$27:$D$500,$B76,'7.  Persistence Report'!$J$27:$J$500,"Current year savings",'7.  Persistence Report'!$H$27:$H$500,"2015")</f>
        <v>433</v>
      </c>
      <c r="Q76" s="295">
        <f>SUMIFS('7.  Persistence Report'!R$27:R$500,'7.  Persistence Report'!$D$27:$D$500,$B76,'7.  Persistence Report'!$J$27:$J$500,"Current year savings",'7.  Persistence Report'!$H$27:$H$500,"2015")</f>
        <v>433</v>
      </c>
      <c r="R76" s="295">
        <f>SUMIFS('7.  Persistence Report'!S$27:S$500,'7.  Persistence Report'!$D$27:$D$500,$B76,'7.  Persistence Report'!$J$27:$J$500,"Current year savings",'7.  Persistence Report'!$H$27:$H$500,"2015")</f>
        <v>433</v>
      </c>
      <c r="S76" s="295">
        <f>SUMIFS('7.  Persistence Report'!T$27:T$500,'7.  Persistence Report'!$D$27:$D$500,$B76,'7.  Persistence Report'!$J$27:$J$500,"Current year savings",'7.  Persistence Report'!$H$27:$H$500,"2015")</f>
        <v>433</v>
      </c>
      <c r="T76" s="295">
        <f>SUMIFS('7.  Persistence Report'!U$27:U$500,'7.  Persistence Report'!$D$27:$D$500,$B76,'7.  Persistence Report'!$J$27:$J$500,"Current year savings",'7.  Persistence Report'!$H$27:$H$500,"2015")</f>
        <v>433</v>
      </c>
      <c r="U76" s="295">
        <f>SUMIFS('7.  Persistence Report'!V$27:V$500,'7.  Persistence Report'!$D$27:$D$500,$B76,'7.  Persistence Report'!$J$27:$J$500,"Current year savings",'7.  Persistence Report'!$H$27:$H$500,"2015")</f>
        <v>433</v>
      </c>
      <c r="V76" s="295">
        <f>SUMIFS('7.  Persistence Report'!W$27:W$500,'7.  Persistence Report'!$D$27:$D$500,$B76,'7.  Persistence Report'!$J$27:$J$500,"Current year savings",'7.  Persistence Report'!$H$27:$H$500,"2015")</f>
        <v>433</v>
      </c>
      <c r="W76" s="295">
        <f>SUMIFS('7.  Persistence Report'!X$27:X$500,'7.  Persistence Report'!$D$27:$D$500,$B76,'7.  Persistence Report'!$J$27:$J$500,"Current year savings",'7.  Persistence Report'!$H$27:$H$500,"2015")</f>
        <v>325</v>
      </c>
      <c r="X76" s="295">
        <f>SUMIFS('7.  Persistence Report'!Y$27:Y$500,'7.  Persistence Report'!$D$27:$D$500,$B76,'7.  Persistence Report'!$J$27:$J$500,"Current year savings",'7.  Persistence Report'!$H$27:$H$500,"2015")</f>
        <v>316</v>
      </c>
      <c r="Y76" s="410"/>
      <c r="Z76" s="410">
        <v>0.183</v>
      </c>
      <c r="AA76" s="410">
        <v>0.5</v>
      </c>
      <c r="AB76" s="410">
        <v>0.27600000000000002</v>
      </c>
      <c r="AC76" s="410">
        <v>0.04</v>
      </c>
      <c r="AD76" s="410"/>
      <c r="AE76" s="410"/>
      <c r="AF76" s="415"/>
      <c r="AG76" s="415"/>
      <c r="AH76" s="415"/>
      <c r="AI76" s="415"/>
      <c r="AJ76" s="415"/>
      <c r="AK76" s="415"/>
      <c r="AL76" s="415"/>
      <c r="AM76" s="296">
        <f>SUM(Y76:AL76)</f>
        <v>0.99900000000000011</v>
      </c>
    </row>
    <row r="77" spans="1:39" ht="15.5" outlineLevel="1">
      <c r="B77" s="520" t="s">
        <v>267</v>
      </c>
      <c r="C77" s="291" t="s">
        <v>163</v>
      </c>
      <c r="D77" s="295">
        <f>SUMIFS('7.  Persistence Report'!AU$27:AU$500,'7.  Persistence Report'!$D$27:$D$500,$B76,'7.  Persistence Report'!$J$27:$J$500,"Adjustment",'7.  Persistence Report'!$H$27:$H$500,"2015")</f>
        <v>0</v>
      </c>
      <c r="E77" s="295">
        <f>SUMIFS('7.  Persistence Report'!AV$27:AV$500,'7.  Persistence Report'!$D$27:$D$500,$B76,'7.  Persistence Report'!$J$27:$J$500,"Adjustment",'7.  Persistence Report'!$H$27:$H$500,"2015")</f>
        <v>0</v>
      </c>
      <c r="F77" s="295">
        <f>SUMIFS('7.  Persistence Report'!AW$27:AW$500,'7.  Persistence Report'!$D$27:$D$500,$B76,'7.  Persistence Report'!$J$27:$J$500,"Adjustment",'7.  Persistence Report'!$H$27:$H$500,"2015")</f>
        <v>0</v>
      </c>
      <c r="G77" s="295">
        <f>SUMIFS('7.  Persistence Report'!AX$27:AX$500,'7.  Persistence Report'!$D$27:$D$500,$B76,'7.  Persistence Report'!$J$27:$J$500,"Adjustment",'7.  Persistence Report'!$H$27:$H$500,"2015")</f>
        <v>0</v>
      </c>
      <c r="H77" s="295">
        <f>SUMIFS('7.  Persistence Report'!AY$27:AY$500,'7.  Persistence Report'!$D$27:$D$500,$B76,'7.  Persistence Report'!$J$27:$J$500,"Adjustment",'7.  Persistence Report'!$H$27:$H$500,"2015")</f>
        <v>0</v>
      </c>
      <c r="I77" s="295">
        <f>SUMIFS('7.  Persistence Report'!AZ$27:AZ$500,'7.  Persistence Report'!$D$27:$D$500,$B76,'7.  Persistence Report'!$J$27:$J$500,"Adjustment",'7.  Persistence Report'!$H$27:$H$500,"2015")</f>
        <v>0</v>
      </c>
      <c r="J77" s="295">
        <f>SUMIFS('7.  Persistence Report'!BA$27:BA$500,'7.  Persistence Report'!$D$27:$D$500,$B76,'7.  Persistence Report'!$J$27:$J$500,"Adjustment",'7.  Persistence Report'!$H$27:$H$500,"2015")</f>
        <v>0</v>
      </c>
      <c r="K77" s="295">
        <f>SUMIFS('7.  Persistence Report'!BB$27:BB$500,'7.  Persistence Report'!$D$27:$D$500,$B76,'7.  Persistence Report'!$J$27:$J$500,"Adjustment",'7.  Persistence Report'!$H$27:$H$500,"2015")</f>
        <v>0</v>
      </c>
      <c r="L77" s="295">
        <f>SUMIFS('7.  Persistence Report'!BC$27:BC$500,'7.  Persistence Report'!$D$27:$D$500,$B76,'7.  Persistence Report'!$J$27:$J$500,"Adjustment",'7.  Persistence Report'!$H$27:$H$500,"2015")</f>
        <v>0</v>
      </c>
      <c r="M77" s="295">
        <f>SUMIFS('7.  Persistence Report'!BD$27:BD$500,'7.  Persistence Report'!$D$27:$D$500,$B76,'7.  Persistence Report'!$J$27:$J$500,"Adjustment",'7.  Persistence Report'!$H$27:$H$500,"2015")</f>
        <v>0</v>
      </c>
      <c r="N77" s="295">
        <f>N76</f>
        <v>12</v>
      </c>
      <c r="O77" s="295">
        <f>SUMIFS('7.  Persistence Report'!P$27:P$500,'7.  Persistence Report'!$D$27:$D$500,$B76,'7.  Persistence Report'!$J$27:$J$500,"Adjustment",'7.  Persistence Report'!$H$27:$H$500,"2015")</f>
        <v>0</v>
      </c>
      <c r="P77" s="295">
        <f>SUMIFS('7.  Persistence Report'!Q$27:Q$500,'7.  Persistence Report'!$D$27:$D$500,$B76,'7.  Persistence Report'!$J$27:$J$500,"Adjustment",'7.  Persistence Report'!$H$27:$H$500,"2015")</f>
        <v>0</v>
      </c>
      <c r="Q77" s="295">
        <f>SUMIFS('7.  Persistence Report'!R$27:R$500,'7.  Persistence Report'!$D$27:$D$500,$B76,'7.  Persistence Report'!$J$27:$J$500,"Adjustment",'7.  Persistence Report'!$H$27:$H$500,"2015")</f>
        <v>0</v>
      </c>
      <c r="R77" s="295">
        <f>SUMIFS('7.  Persistence Report'!S$27:S$500,'7.  Persistence Report'!$D$27:$D$500,$B76,'7.  Persistence Report'!$J$27:$J$500,"Adjustment",'7.  Persistence Report'!$H$27:$H$500,"2015")</f>
        <v>0</v>
      </c>
      <c r="S77" s="295">
        <f>SUMIFS('7.  Persistence Report'!T$27:T$500,'7.  Persistence Report'!$D$27:$D$500,$B76,'7.  Persistence Report'!$J$27:$J$500,"Adjustment",'7.  Persistence Report'!$H$27:$H$500,"2015")</f>
        <v>0</v>
      </c>
      <c r="T77" s="295">
        <f>SUMIFS('7.  Persistence Report'!U$27:U$500,'7.  Persistence Report'!$D$27:$D$500,$B76,'7.  Persistence Report'!$J$27:$J$500,"Adjustment",'7.  Persistence Report'!$H$27:$H$500,"2015")</f>
        <v>0</v>
      </c>
      <c r="U77" s="295">
        <f>SUMIFS('7.  Persistence Report'!V$27:V$500,'7.  Persistence Report'!$D$27:$D$500,$B76,'7.  Persistence Report'!$J$27:$J$500,"Adjustment",'7.  Persistence Report'!$H$27:$H$500,"2015")</f>
        <v>0</v>
      </c>
      <c r="V77" s="295">
        <f>SUMIFS('7.  Persistence Report'!W$27:W$500,'7.  Persistence Report'!$D$27:$D$500,$B76,'7.  Persistence Report'!$J$27:$J$500,"Adjustment",'7.  Persistence Report'!$H$27:$H$500,"2015")</f>
        <v>0</v>
      </c>
      <c r="W77" s="295">
        <f>SUMIFS('7.  Persistence Report'!X$27:X$500,'7.  Persistence Report'!$D$27:$D$500,$B76,'7.  Persistence Report'!$J$27:$J$500,"Adjustment",'7.  Persistence Report'!$H$27:$H$500,"2015")</f>
        <v>0</v>
      </c>
      <c r="X77" s="295">
        <f>SUMIFS('7.  Persistence Report'!Y$27:Y$500,'7.  Persistence Report'!$D$27:$D$500,$B76,'7.  Persistence Report'!$J$27:$J$500,"Adjustment",'7.  Persistence Report'!$H$27:$H$500,"2015")</f>
        <v>0</v>
      </c>
      <c r="Y77" s="411">
        <f>Y76</f>
        <v>0</v>
      </c>
      <c r="Z77" s="411">
        <f t="shared" ref="Z77:AL77" si="143">Z76</f>
        <v>0.183</v>
      </c>
      <c r="AA77" s="411">
        <f t="shared" si="143"/>
        <v>0.5</v>
      </c>
      <c r="AB77" s="411">
        <f t="shared" si="143"/>
        <v>0.27600000000000002</v>
      </c>
      <c r="AC77" s="411">
        <f t="shared" si="143"/>
        <v>0.04</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f>SUMIFS('7.  Persistence Report'!AU$27:AU$500,'7.  Persistence Report'!$D$27:$D$500,$B80,'7.  Persistence Report'!$J$27:$J$500,"Current year savings",'7.  Persistence Report'!$H$27:$H$500,"2015")</f>
        <v>3472200</v>
      </c>
      <c r="E80" s="295">
        <f>SUMIFS('7.  Persistence Report'!AV$27:AV$500,'7.  Persistence Report'!$D$27:$D$500,$B80,'7.  Persistence Report'!$J$27:$J$500,"Current year savings",'7.  Persistence Report'!$H$27:$H$500,"2015")</f>
        <v>3310504</v>
      </c>
      <c r="F80" s="295">
        <f>SUMIFS('7.  Persistence Report'!AW$27:AW$500,'7.  Persistence Report'!$D$27:$D$500,$B80,'7.  Persistence Report'!$J$27:$J$500,"Current year savings",'7.  Persistence Report'!$H$27:$H$500,"2015")</f>
        <v>3283038</v>
      </c>
      <c r="G80" s="295">
        <f>SUMIFS('7.  Persistence Report'!AX$27:AX$500,'7.  Persistence Report'!$D$27:$D$500,$B80,'7.  Persistence Report'!$J$27:$J$500,"Current year savings",'7.  Persistence Report'!$H$27:$H$500,"2015")</f>
        <v>3258041</v>
      </c>
      <c r="H80" s="295">
        <f>SUMIFS('7.  Persistence Report'!AY$27:AY$500,'7.  Persistence Report'!$D$27:$D$500,$B80,'7.  Persistence Report'!$J$27:$J$500,"Current year savings",'7.  Persistence Report'!$H$27:$H$500,"2015")</f>
        <v>3257821</v>
      </c>
      <c r="I80" s="295">
        <f>SUMIFS('7.  Persistence Report'!AZ$27:AZ$500,'7.  Persistence Report'!$D$27:$D$500,$B80,'7.  Persistence Report'!$J$27:$J$500,"Current year savings",'7.  Persistence Report'!$H$27:$H$500,"2015")</f>
        <v>3257821</v>
      </c>
      <c r="J80" s="295">
        <f>SUMIFS('7.  Persistence Report'!BA$27:BA$500,'7.  Persistence Report'!$D$27:$D$500,$B80,'7.  Persistence Report'!$J$27:$J$500,"Current year savings",'7.  Persistence Report'!$H$27:$H$500,"2015")</f>
        <v>3238550</v>
      </c>
      <c r="K80" s="295">
        <f>SUMIFS('7.  Persistence Report'!BB$27:BB$500,'7.  Persistence Report'!$D$27:$D$500,$B80,'7.  Persistence Report'!$J$27:$J$500,"Current year savings",'7.  Persistence Report'!$H$27:$H$500,"2015")</f>
        <v>3237814</v>
      </c>
      <c r="L80" s="295">
        <f>SUMIFS('7.  Persistence Report'!BC$27:BC$500,'7.  Persistence Report'!$D$27:$D$500,$B80,'7.  Persistence Report'!$J$27:$J$500,"Current year savings",'7.  Persistence Report'!$H$27:$H$500,"2015")</f>
        <v>2997737</v>
      </c>
      <c r="M80" s="295">
        <f>SUMIFS('7.  Persistence Report'!BD$27:BD$500,'7.  Persistence Report'!$D$27:$D$500,$B80,'7.  Persistence Report'!$J$27:$J$500,"Current year savings",'7.  Persistence Report'!$H$27:$H$500,"2015")</f>
        <v>2996626</v>
      </c>
      <c r="N80" s="295">
        <v>12</v>
      </c>
      <c r="O80" s="295">
        <f>SUMIFS('7.  Persistence Report'!P$27:P$500,'7.  Persistence Report'!$D$27:$D$500,$B80,'7.  Persistence Report'!$J$27:$J$500,"Current year savings",'7.  Persistence Report'!$H$27:$H$500,"2015")</f>
        <v>1039</v>
      </c>
      <c r="P80" s="295">
        <f>SUMIFS('7.  Persistence Report'!Q$27:Q$500,'7.  Persistence Report'!$D$27:$D$500,$B80,'7.  Persistence Report'!$J$27:$J$500,"Current year savings",'7.  Persistence Report'!$H$27:$H$500,"2015")</f>
        <v>1030</v>
      </c>
      <c r="Q80" s="295">
        <f>SUMIFS('7.  Persistence Report'!R$27:R$500,'7.  Persistence Report'!$D$27:$D$500,$B80,'7.  Persistence Report'!$J$27:$J$500,"Current year savings",'7.  Persistence Report'!$H$27:$H$500,"2015")</f>
        <v>1029</v>
      </c>
      <c r="R80" s="295">
        <f>SUMIFS('7.  Persistence Report'!S$27:S$500,'7.  Persistence Report'!$D$27:$D$500,$B80,'7.  Persistence Report'!$J$27:$J$500,"Current year savings",'7.  Persistence Report'!$H$27:$H$500,"2015")</f>
        <v>1028</v>
      </c>
      <c r="S80" s="295">
        <f>SUMIFS('7.  Persistence Report'!T$27:T$500,'7.  Persistence Report'!$D$27:$D$500,$B80,'7.  Persistence Report'!$J$27:$J$500,"Current year savings",'7.  Persistence Report'!$H$27:$H$500,"2015")</f>
        <v>1028</v>
      </c>
      <c r="T80" s="295">
        <f>SUMIFS('7.  Persistence Report'!U$27:U$500,'7.  Persistence Report'!$D$27:$D$500,$B80,'7.  Persistence Report'!$J$27:$J$500,"Current year savings",'7.  Persistence Report'!$H$27:$H$500,"2015")</f>
        <v>1028</v>
      </c>
      <c r="U80" s="295">
        <f>SUMIFS('7.  Persistence Report'!V$27:V$500,'7.  Persistence Report'!$D$27:$D$500,$B80,'7.  Persistence Report'!$J$27:$J$500,"Current year savings",'7.  Persistence Report'!$H$27:$H$500,"2015")</f>
        <v>1027</v>
      </c>
      <c r="V80" s="295">
        <f>SUMIFS('7.  Persistence Report'!W$27:W$500,'7.  Persistence Report'!$D$27:$D$500,$B80,'7.  Persistence Report'!$J$27:$J$500,"Current year savings",'7.  Persistence Report'!$H$27:$H$500,"2015")</f>
        <v>1027</v>
      </c>
      <c r="W80" s="295">
        <f>SUMIFS('7.  Persistence Report'!X$27:X$500,'7.  Persistence Report'!$D$27:$D$500,$B80,'7.  Persistence Report'!$J$27:$J$500,"Current year savings",'7.  Persistence Report'!$H$27:$H$500,"2015")</f>
        <v>1014</v>
      </c>
      <c r="X80" s="295">
        <f>SUMIFS('7.  Persistence Report'!Y$27:Y$500,'7.  Persistence Report'!$D$27:$D$500,$B80,'7.  Persistence Report'!$J$27:$J$500,"Current year savings",'7.  Persistence Report'!$H$27:$H$500,"2015")</f>
        <v>1013</v>
      </c>
      <c r="Y80" s="410">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f>SUMIFS('7.  Persistence Report'!AU$27:AU$500,'7.  Persistence Report'!$D$27:$D$500,$B80,'7.  Persistence Report'!$J$27:$J$500,"Adjustment",'7.  Persistence Report'!$H$27:$H$500,"2015")</f>
        <v>0</v>
      </c>
      <c r="E81" s="295">
        <f>SUMIFS('7.  Persistence Report'!AV$27:AV$500,'7.  Persistence Report'!$D$27:$D$500,$B80,'7.  Persistence Report'!$J$27:$J$500,"Adjustment",'7.  Persistence Report'!$H$27:$H$500,"2015")</f>
        <v>0</v>
      </c>
      <c r="F81" s="295">
        <f>SUMIFS('7.  Persistence Report'!AW$27:AW$500,'7.  Persistence Report'!$D$27:$D$500,$B80,'7.  Persistence Report'!$J$27:$J$500,"Adjustment",'7.  Persistence Report'!$H$27:$H$500,"2015")</f>
        <v>0</v>
      </c>
      <c r="G81" s="295">
        <f>SUMIFS('7.  Persistence Report'!AX$27:AX$500,'7.  Persistence Report'!$D$27:$D$500,$B80,'7.  Persistence Report'!$J$27:$J$500,"Adjustment",'7.  Persistence Report'!$H$27:$H$500,"2015")</f>
        <v>0</v>
      </c>
      <c r="H81" s="295">
        <f>SUMIFS('7.  Persistence Report'!AY$27:AY$500,'7.  Persistence Report'!$D$27:$D$500,$B80,'7.  Persistence Report'!$J$27:$J$500,"Adjustment",'7.  Persistence Report'!$H$27:$H$500,"2015")</f>
        <v>0</v>
      </c>
      <c r="I81" s="295">
        <f>SUMIFS('7.  Persistence Report'!AZ$27:AZ$500,'7.  Persistence Report'!$D$27:$D$500,$B80,'7.  Persistence Report'!$J$27:$J$500,"Adjustment",'7.  Persistence Report'!$H$27:$H$500,"2015")</f>
        <v>0</v>
      </c>
      <c r="J81" s="295">
        <f>SUMIFS('7.  Persistence Report'!BA$27:BA$500,'7.  Persistence Report'!$D$27:$D$500,$B80,'7.  Persistence Report'!$J$27:$J$500,"Adjustment",'7.  Persistence Report'!$H$27:$H$500,"2015")</f>
        <v>0</v>
      </c>
      <c r="K81" s="295">
        <f>SUMIFS('7.  Persistence Report'!BB$27:BB$500,'7.  Persistence Report'!$D$27:$D$500,$B80,'7.  Persistence Report'!$J$27:$J$500,"Adjustment",'7.  Persistence Report'!$H$27:$H$500,"2015")</f>
        <v>0</v>
      </c>
      <c r="L81" s="295">
        <f>SUMIFS('7.  Persistence Report'!BC$27:BC$500,'7.  Persistence Report'!$D$27:$D$500,$B80,'7.  Persistence Report'!$J$27:$J$500,"Adjustment",'7.  Persistence Report'!$H$27:$H$500,"2015")</f>
        <v>0</v>
      </c>
      <c r="M81" s="295">
        <f>SUMIFS('7.  Persistence Report'!BD$27:BD$500,'7.  Persistence Report'!$D$27:$D$500,$B80,'7.  Persistence Report'!$J$27:$J$500,"Adjustment",'7.  Persistence Report'!$H$27:$H$500,"2015")</f>
        <v>0</v>
      </c>
      <c r="N81" s="295">
        <f>N80</f>
        <v>12</v>
      </c>
      <c r="O81" s="295">
        <f>SUMIFS('7.  Persistence Report'!P$27:P$500,'7.  Persistence Report'!$D$27:$D$500,$B80,'7.  Persistence Report'!$J$27:$J$500,"Adjustment",'7.  Persistence Report'!$H$27:$H$500,"2015")</f>
        <v>0</v>
      </c>
      <c r="P81" s="295">
        <f>SUMIFS('7.  Persistence Report'!Q$27:Q$500,'7.  Persistence Report'!$D$27:$D$500,$B80,'7.  Persistence Report'!$J$27:$J$500,"Adjustment",'7.  Persistence Report'!$H$27:$H$500,"2015")</f>
        <v>0</v>
      </c>
      <c r="Q81" s="295">
        <f>SUMIFS('7.  Persistence Report'!R$27:R$500,'7.  Persistence Report'!$D$27:$D$500,$B80,'7.  Persistence Report'!$J$27:$J$500,"Adjustment",'7.  Persistence Report'!$H$27:$H$500,"2015")</f>
        <v>0</v>
      </c>
      <c r="R81" s="295">
        <f>SUMIFS('7.  Persistence Report'!S$27:S$500,'7.  Persistence Report'!$D$27:$D$500,$B80,'7.  Persistence Report'!$J$27:$J$500,"Adjustment",'7.  Persistence Report'!$H$27:$H$500,"2015")</f>
        <v>0</v>
      </c>
      <c r="S81" s="295">
        <f>SUMIFS('7.  Persistence Report'!T$27:T$500,'7.  Persistence Report'!$D$27:$D$500,$B80,'7.  Persistence Report'!$J$27:$J$500,"Adjustment",'7.  Persistence Report'!$H$27:$H$500,"2015")</f>
        <v>0</v>
      </c>
      <c r="T81" s="295">
        <f>SUMIFS('7.  Persistence Report'!U$27:U$500,'7.  Persistence Report'!$D$27:$D$500,$B80,'7.  Persistence Report'!$J$27:$J$500,"Adjustment",'7.  Persistence Report'!$H$27:$H$500,"2015")</f>
        <v>0</v>
      </c>
      <c r="U81" s="295">
        <f>SUMIFS('7.  Persistence Report'!V$27:V$500,'7.  Persistence Report'!$D$27:$D$500,$B80,'7.  Persistence Report'!$J$27:$J$500,"Adjustment",'7.  Persistence Report'!$H$27:$H$500,"2015")</f>
        <v>0</v>
      </c>
      <c r="V81" s="295">
        <f>SUMIFS('7.  Persistence Report'!W$27:W$500,'7.  Persistence Report'!$D$27:$D$500,$B80,'7.  Persistence Report'!$J$27:$J$500,"Adjustment",'7.  Persistence Report'!$H$27:$H$500,"2015")</f>
        <v>0</v>
      </c>
      <c r="W81" s="295">
        <f>SUMIFS('7.  Persistence Report'!X$27:X$500,'7.  Persistence Report'!$D$27:$D$500,$B80,'7.  Persistence Report'!$J$27:$J$500,"Adjustment",'7.  Persistence Report'!$H$27:$H$500,"2015")</f>
        <v>0</v>
      </c>
      <c r="X81" s="295">
        <f>SUMIFS('7.  Persistence Report'!Y$27:Y$500,'7.  Persistence Report'!$D$27:$D$500,$B80,'7.  Persistence Report'!$J$27:$J$500,"Adjustment",'7.  Persistence Report'!$H$27:$H$500,"2015")</f>
        <v>0</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494</v>
      </c>
      <c r="C84" s="291" t="s">
        <v>25</v>
      </c>
      <c r="D84" s="295">
        <f>SUMIFS('7.  Persistence Report'!AU$27:AU$500,'7.  Persistence Report'!$D$27:$D$500,$B84,'7.  Persistence Report'!$J$27:$J$500,"Current year savings",'7.  Persistence Report'!$H$27:$H$500,"2015")</f>
        <v>0</v>
      </c>
      <c r="E84" s="295">
        <f>SUMIFS('7.  Persistence Report'!AV$27:AV$500,'7.  Persistence Report'!$D$27:$D$500,$B84,'7.  Persistence Report'!$J$27:$J$500,"Current year savings",'7.  Persistence Report'!$H$27:$H$500,"2015")</f>
        <v>0</v>
      </c>
      <c r="F84" s="295">
        <f>SUMIFS('7.  Persistence Report'!AW$27:AW$500,'7.  Persistence Report'!$D$27:$D$500,$B84,'7.  Persistence Report'!$J$27:$J$500,"Current year savings",'7.  Persistence Report'!$H$27:$H$500,"2015")</f>
        <v>0</v>
      </c>
      <c r="G84" s="295">
        <f>SUMIFS('7.  Persistence Report'!AX$27:AX$500,'7.  Persistence Report'!$D$27:$D$500,$B84,'7.  Persistence Report'!$J$27:$J$500,"Current year savings",'7.  Persistence Report'!$H$27:$H$500,"2015")</f>
        <v>0</v>
      </c>
      <c r="H84" s="295">
        <f>SUMIFS('7.  Persistence Report'!AY$27:AY$500,'7.  Persistence Report'!$D$27:$D$500,$B84,'7.  Persistence Report'!$J$27:$J$500,"Current year savings",'7.  Persistence Report'!$H$27:$H$500,"2015")</f>
        <v>0</v>
      </c>
      <c r="I84" s="295">
        <f>SUMIFS('7.  Persistence Report'!AZ$27:AZ$500,'7.  Persistence Report'!$D$27:$D$500,$B84,'7.  Persistence Report'!$J$27:$J$500,"Current year savings",'7.  Persistence Report'!$H$27:$H$500,"2015")</f>
        <v>0</v>
      </c>
      <c r="J84" s="295">
        <f>SUMIFS('7.  Persistence Report'!BA$27:BA$500,'7.  Persistence Report'!$D$27:$D$500,$B84,'7.  Persistence Report'!$J$27:$J$500,"Current year savings",'7.  Persistence Report'!$H$27:$H$500,"2015")</f>
        <v>0</v>
      </c>
      <c r="K84" s="295">
        <f>SUMIFS('7.  Persistence Report'!BB$27:BB$500,'7.  Persistence Report'!$D$27:$D$500,$B84,'7.  Persistence Report'!$J$27:$J$500,"Current year savings",'7.  Persistence Report'!$H$27:$H$500,"2015")</f>
        <v>0</v>
      </c>
      <c r="L84" s="295">
        <f>SUMIFS('7.  Persistence Report'!BC$27:BC$500,'7.  Persistence Report'!$D$27:$D$500,$B84,'7.  Persistence Report'!$J$27:$J$500,"Current year savings",'7.  Persistence Report'!$H$27:$H$500,"2015")</f>
        <v>0</v>
      </c>
      <c r="M84" s="295">
        <f>SUMIFS('7.  Persistence Report'!BD$27:BD$500,'7.  Persistence Report'!$D$27:$D$500,$B84,'7.  Persistence Report'!$J$27:$J$500,"Current year savings",'7.  Persistence Report'!$H$27:$H$500,"2015")</f>
        <v>0</v>
      </c>
      <c r="N84" s="295">
        <v>0</v>
      </c>
      <c r="O84" s="295">
        <f>SUMIFS('7.  Persistence Report'!P$27:P$500,'7.  Persistence Report'!$D$27:$D$500,$B84,'7.  Persistence Report'!$J$27:$J$500,"Current year savings",'7.  Persistence Report'!$H$27:$H$500,"2015")</f>
        <v>0</v>
      </c>
      <c r="P84" s="295">
        <f>SUMIFS('7.  Persistence Report'!Q$27:Q$500,'7.  Persistence Report'!$D$27:$D$500,$B84,'7.  Persistence Report'!$J$27:$J$500,"Current year savings",'7.  Persistence Report'!$H$27:$H$500,"2015")</f>
        <v>0</v>
      </c>
      <c r="Q84" s="295">
        <f>SUMIFS('7.  Persistence Report'!R$27:R$500,'7.  Persistence Report'!$D$27:$D$500,$B84,'7.  Persistence Report'!$J$27:$J$500,"Current year savings",'7.  Persistence Report'!$H$27:$H$500,"2015")</f>
        <v>0</v>
      </c>
      <c r="R84" s="295">
        <f>SUMIFS('7.  Persistence Report'!S$27:S$500,'7.  Persistence Report'!$D$27:$D$500,$B84,'7.  Persistence Report'!$J$27:$J$500,"Current year savings",'7.  Persistence Report'!$H$27:$H$500,"2015")</f>
        <v>0</v>
      </c>
      <c r="S84" s="295">
        <f>SUMIFS('7.  Persistence Report'!T$27:T$500,'7.  Persistence Report'!$D$27:$D$500,$B84,'7.  Persistence Report'!$J$27:$J$500,"Current year savings",'7.  Persistence Report'!$H$27:$H$500,"2015")</f>
        <v>0</v>
      </c>
      <c r="T84" s="295">
        <f>SUMIFS('7.  Persistence Report'!U$27:U$500,'7.  Persistence Report'!$D$27:$D$500,$B84,'7.  Persistence Report'!$J$27:$J$500,"Current year savings",'7.  Persistence Report'!$H$27:$H$500,"2015")</f>
        <v>0</v>
      </c>
      <c r="U84" s="295">
        <f>SUMIFS('7.  Persistence Report'!V$27:V$500,'7.  Persistence Report'!$D$27:$D$500,$B84,'7.  Persistence Report'!$J$27:$J$500,"Current year savings",'7.  Persistence Report'!$H$27:$H$500,"2015")</f>
        <v>0</v>
      </c>
      <c r="V84" s="295">
        <f>SUMIFS('7.  Persistence Report'!W$27:W$500,'7.  Persistence Report'!$D$27:$D$500,$B84,'7.  Persistence Report'!$J$27:$J$500,"Current year savings",'7.  Persistence Report'!$H$27:$H$500,"2015")</f>
        <v>0</v>
      </c>
      <c r="W84" s="295">
        <f>SUMIFS('7.  Persistence Report'!X$27:X$500,'7.  Persistence Report'!$D$27:$D$500,$B84,'7.  Persistence Report'!$J$27:$J$500,"Current year savings",'7.  Persistence Report'!$H$27:$H$500,"2015")</f>
        <v>0</v>
      </c>
      <c r="X84" s="295">
        <f>SUMIFS('7.  Persistence Report'!Y$27:Y$500,'7.  Persistence Report'!$D$27:$D$500,$B84,'7.  Persistence Report'!$J$27:$J$500,"Current year savings",'7.  Persistence Report'!$H$27:$H$500,"2015")</f>
        <v>0</v>
      </c>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f>SUMIFS('7.  Persistence Report'!AU$27:AU$500,'7.  Persistence Report'!$D$27:$D$500,$B84,'7.  Persistence Report'!$J$27:$J$500,"Adjustment",'7.  Persistence Report'!$H$27:$H$500,"2015")</f>
        <v>0</v>
      </c>
      <c r="E85" s="295">
        <f>SUMIFS('7.  Persistence Report'!AV$27:AV$500,'7.  Persistence Report'!$D$27:$D$500,$B84,'7.  Persistence Report'!$J$27:$J$500,"Adjustment",'7.  Persistence Report'!$H$27:$H$500,"2015")</f>
        <v>0</v>
      </c>
      <c r="F85" s="295">
        <f>SUMIFS('7.  Persistence Report'!AW$27:AW$500,'7.  Persistence Report'!$D$27:$D$500,$B84,'7.  Persistence Report'!$J$27:$J$500,"Adjustment",'7.  Persistence Report'!$H$27:$H$500,"2015")</f>
        <v>0</v>
      </c>
      <c r="G85" s="295">
        <f>SUMIFS('7.  Persistence Report'!AX$27:AX$500,'7.  Persistence Report'!$D$27:$D$500,$B84,'7.  Persistence Report'!$J$27:$J$500,"Adjustment",'7.  Persistence Report'!$H$27:$H$500,"2015")</f>
        <v>0</v>
      </c>
      <c r="H85" s="295">
        <f>SUMIFS('7.  Persistence Report'!AY$27:AY$500,'7.  Persistence Report'!$D$27:$D$500,$B84,'7.  Persistence Report'!$J$27:$J$500,"Adjustment",'7.  Persistence Report'!$H$27:$H$500,"2015")</f>
        <v>0</v>
      </c>
      <c r="I85" s="295">
        <f>SUMIFS('7.  Persistence Report'!AZ$27:AZ$500,'7.  Persistence Report'!$D$27:$D$500,$B84,'7.  Persistence Report'!$J$27:$J$500,"Adjustment",'7.  Persistence Report'!$H$27:$H$500,"2015")</f>
        <v>0</v>
      </c>
      <c r="J85" s="295">
        <f>SUMIFS('7.  Persistence Report'!BA$27:BA$500,'7.  Persistence Report'!$D$27:$D$500,$B84,'7.  Persistence Report'!$J$27:$J$500,"Adjustment",'7.  Persistence Report'!$H$27:$H$500,"2015")</f>
        <v>0</v>
      </c>
      <c r="K85" s="295">
        <f>SUMIFS('7.  Persistence Report'!BB$27:BB$500,'7.  Persistence Report'!$D$27:$D$500,$B84,'7.  Persistence Report'!$J$27:$J$500,"Adjustment",'7.  Persistence Report'!$H$27:$H$500,"2015")</f>
        <v>0</v>
      </c>
      <c r="L85" s="295">
        <f>SUMIFS('7.  Persistence Report'!BC$27:BC$500,'7.  Persistence Report'!$D$27:$D$500,$B84,'7.  Persistence Report'!$J$27:$J$500,"Adjustment",'7.  Persistence Report'!$H$27:$H$500,"2015")</f>
        <v>0</v>
      </c>
      <c r="M85" s="295">
        <f>SUMIFS('7.  Persistence Report'!BD$27:BD$500,'7.  Persistence Report'!$D$27:$D$500,$B84,'7.  Persistence Report'!$J$27:$J$500,"Adjustment",'7.  Persistence Report'!$H$27:$H$500,"2015")</f>
        <v>0</v>
      </c>
      <c r="N85" s="295">
        <f>N84</f>
        <v>0</v>
      </c>
      <c r="O85" s="295">
        <f>SUMIFS('7.  Persistence Report'!P$27:P$500,'7.  Persistence Report'!$D$27:$D$500,$B84,'7.  Persistence Report'!$J$27:$J$500,"Adjustment",'7.  Persistence Report'!$H$27:$H$500,"2015")</f>
        <v>0</v>
      </c>
      <c r="P85" s="295">
        <f>SUMIFS('7.  Persistence Report'!Q$27:Q$500,'7.  Persistence Report'!$D$27:$D$500,$B84,'7.  Persistence Report'!$J$27:$J$500,"Adjustment",'7.  Persistence Report'!$H$27:$H$500,"2015")</f>
        <v>0</v>
      </c>
      <c r="Q85" s="295">
        <f>SUMIFS('7.  Persistence Report'!R$27:R$500,'7.  Persistence Report'!$D$27:$D$500,$B84,'7.  Persistence Report'!$J$27:$J$500,"Adjustment",'7.  Persistence Report'!$H$27:$H$500,"2015")</f>
        <v>0</v>
      </c>
      <c r="R85" s="295">
        <f>SUMIFS('7.  Persistence Report'!S$27:S$500,'7.  Persistence Report'!$D$27:$D$500,$B84,'7.  Persistence Report'!$J$27:$J$500,"Adjustment",'7.  Persistence Report'!$H$27:$H$500,"2015")</f>
        <v>0</v>
      </c>
      <c r="S85" s="295">
        <f>SUMIFS('7.  Persistence Report'!T$27:T$500,'7.  Persistence Report'!$D$27:$D$500,$B84,'7.  Persistence Report'!$J$27:$J$500,"Adjustment",'7.  Persistence Report'!$H$27:$H$500,"2015")</f>
        <v>0</v>
      </c>
      <c r="T85" s="295">
        <f>SUMIFS('7.  Persistence Report'!U$27:U$500,'7.  Persistence Report'!$D$27:$D$500,$B84,'7.  Persistence Report'!$J$27:$J$500,"Adjustment",'7.  Persistence Report'!$H$27:$H$500,"2015")</f>
        <v>0</v>
      </c>
      <c r="U85" s="295">
        <f>SUMIFS('7.  Persistence Report'!V$27:V$500,'7.  Persistence Report'!$D$27:$D$500,$B84,'7.  Persistence Report'!$J$27:$J$500,"Adjustment",'7.  Persistence Report'!$H$27:$H$500,"2015")</f>
        <v>0</v>
      </c>
      <c r="V85" s="295">
        <f>SUMIFS('7.  Persistence Report'!W$27:W$500,'7.  Persistence Report'!$D$27:$D$500,$B84,'7.  Persistence Report'!$J$27:$J$500,"Adjustment",'7.  Persistence Report'!$H$27:$H$500,"2015")</f>
        <v>0</v>
      </c>
      <c r="W85" s="295">
        <f>SUMIFS('7.  Persistence Report'!X$27:X$500,'7.  Persistence Report'!$D$27:$D$500,$B84,'7.  Persistence Report'!$J$27:$J$500,"Adjustment",'7.  Persistence Report'!$H$27:$H$500,"2015")</f>
        <v>0</v>
      </c>
      <c r="X85" s="295">
        <f>SUMIFS('7.  Persistence Report'!Y$27:Y$500,'7.  Persistence Report'!$D$27:$D$500,$B84,'7.  Persistence Report'!$J$27:$J$500,"Adjustment",'7.  Persistence Report'!$H$27:$H$500,"2015")</f>
        <v>0</v>
      </c>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490</v>
      </c>
      <c r="C87" s="291" t="s">
        <v>25</v>
      </c>
      <c r="D87" s="295">
        <f>SUMIFS('7.  Persistence Report'!AU$27:AU$500,'7.  Persistence Report'!$D$27:$D$500,$B87,'7.  Persistence Report'!$J$27:$J$500,"Current year savings",'7.  Persistence Report'!$H$27:$H$500,"2015")</f>
        <v>0</v>
      </c>
      <c r="E87" s="295">
        <f>SUMIFS('7.  Persistence Report'!AV$27:AV$500,'7.  Persistence Report'!$D$27:$D$500,$B87,'7.  Persistence Report'!$J$27:$J$500,"Current year savings",'7.  Persistence Report'!$H$27:$H$500,"2015")</f>
        <v>0</v>
      </c>
      <c r="F87" s="295">
        <f>SUMIFS('7.  Persistence Report'!AW$27:AW$500,'7.  Persistence Report'!$D$27:$D$500,$B87,'7.  Persistence Report'!$J$27:$J$500,"Current year savings",'7.  Persistence Report'!$H$27:$H$500,"2015")</f>
        <v>0</v>
      </c>
      <c r="G87" s="295">
        <f>SUMIFS('7.  Persistence Report'!AX$27:AX$500,'7.  Persistence Report'!$D$27:$D$500,$B87,'7.  Persistence Report'!$J$27:$J$500,"Current year savings",'7.  Persistence Report'!$H$27:$H$500,"2015")</f>
        <v>0</v>
      </c>
      <c r="H87" s="295">
        <f>SUMIFS('7.  Persistence Report'!AY$27:AY$500,'7.  Persistence Report'!$D$27:$D$500,$B87,'7.  Persistence Report'!$J$27:$J$500,"Current year savings",'7.  Persistence Report'!$H$27:$H$500,"2015")</f>
        <v>0</v>
      </c>
      <c r="I87" s="295">
        <f>SUMIFS('7.  Persistence Report'!AZ$27:AZ$500,'7.  Persistence Report'!$D$27:$D$500,$B87,'7.  Persistence Report'!$J$27:$J$500,"Current year savings",'7.  Persistence Report'!$H$27:$H$500,"2015")</f>
        <v>0</v>
      </c>
      <c r="J87" s="295">
        <f>SUMIFS('7.  Persistence Report'!BA$27:BA$500,'7.  Persistence Report'!$D$27:$D$500,$B87,'7.  Persistence Report'!$J$27:$J$500,"Current year savings",'7.  Persistence Report'!$H$27:$H$500,"2015")</f>
        <v>0</v>
      </c>
      <c r="K87" s="295">
        <f>SUMIFS('7.  Persistence Report'!BB$27:BB$500,'7.  Persistence Report'!$D$27:$D$500,$B87,'7.  Persistence Report'!$J$27:$J$500,"Current year savings",'7.  Persistence Report'!$H$27:$H$500,"2015")</f>
        <v>0</v>
      </c>
      <c r="L87" s="295">
        <f>SUMIFS('7.  Persistence Report'!BC$27:BC$500,'7.  Persistence Report'!$D$27:$D$500,$B87,'7.  Persistence Report'!$J$27:$J$500,"Current year savings",'7.  Persistence Report'!$H$27:$H$500,"2015")</f>
        <v>0</v>
      </c>
      <c r="M87" s="295">
        <f>SUMIFS('7.  Persistence Report'!BD$27:BD$500,'7.  Persistence Report'!$D$27:$D$500,$B87,'7.  Persistence Report'!$J$27:$J$500,"Current year savings",'7.  Persistence Report'!$H$27:$H$500,"2015")</f>
        <v>0</v>
      </c>
      <c r="N87" s="295">
        <v>0</v>
      </c>
      <c r="O87" s="295">
        <f>SUMIFS('7.  Persistence Report'!P$27:P$500,'7.  Persistence Report'!$D$27:$D$500,$B87,'7.  Persistence Report'!$J$27:$J$500,"Current year savings",'7.  Persistence Report'!$H$27:$H$500,"2015")</f>
        <v>0</v>
      </c>
      <c r="P87" s="295">
        <f>SUMIFS('7.  Persistence Report'!Q$27:Q$500,'7.  Persistence Report'!$D$27:$D$500,$B87,'7.  Persistence Report'!$J$27:$J$500,"Current year savings",'7.  Persistence Report'!$H$27:$H$500,"2015")</f>
        <v>0</v>
      </c>
      <c r="Q87" s="295">
        <f>SUMIFS('7.  Persistence Report'!R$27:R$500,'7.  Persistence Report'!$D$27:$D$500,$B87,'7.  Persistence Report'!$J$27:$J$500,"Current year savings",'7.  Persistence Report'!$H$27:$H$500,"2015")</f>
        <v>0</v>
      </c>
      <c r="R87" s="295">
        <f>SUMIFS('7.  Persistence Report'!S$27:S$500,'7.  Persistence Report'!$D$27:$D$500,$B87,'7.  Persistence Report'!$J$27:$J$500,"Current year savings",'7.  Persistence Report'!$H$27:$H$500,"2015")</f>
        <v>0</v>
      </c>
      <c r="S87" s="295">
        <f>SUMIFS('7.  Persistence Report'!T$27:T$500,'7.  Persistence Report'!$D$27:$D$500,$B87,'7.  Persistence Report'!$J$27:$J$500,"Current year savings",'7.  Persistence Report'!$H$27:$H$500,"2015")</f>
        <v>0</v>
      </c>
      <c r="T87" s="295">
        <f>SUMIFS('7.  Persistence Report'!U$27:U$500,'7.  Persistence Report'!$D$27:$D$500,$B87,'7.  Persistence Report'!$J$27:$J$500,"Current year savings",'7.  Persistence Report'!$H$27:$H$500,"2015")</f>
        <v>0</v>
      </c>
      <c r="U87" s="295">
        <f>SUMIFS('7.  Persistence Report'!V$27:V$500,'7.  Persistence Report'!$D$27:$D$500,$B87,'7.  Persistence Report'!$J$27:$J$500,"Current year savings",'7.  Persistence Report'!$H$27:$H$500,"2015")</f>
        <v>0</v>
      </c>
      <c r="V87" s="295">
        <f>SUMIFS('7.  Persistence Report'!W$27:W$500,'7.  Persistence Report'!$D$27:$D$500,$B87,'7.  Persistence Report'!$J$27:$J$500,"Current year savings",'7.  Persistence Report'!$H$27:$H$500,"2015")</f>
        <v>0</v>
      </c>
      <c r="W87" s="295">
        <f>SUMIFS('7.  Persistence Report'!X$27:X$500,'7.  Persistence Report'!$D$27:$D$500,$B87,'7.  Persistence Report'!$J$27:$J$500,"Current year savings",'7.  Persistence Report'!$H$27:$H$500,"2015")</f>
        <v>0</v>
      </c>
      <c r="X87" s="295">
        <f>SUMIFS('7.  Persistence Report'!Y$27:Y$500,'7.  Persistence Report'!$D$27:$D$500,$B87,'7.  Persistence Report'!$J$27:$J$500,"Current year savings",'7.  Persistence Report'!$H$27:$H$500,"2015")</f>
        <v>0</v>
      </c>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f>SUMIFS('7.  Persistence Report'!AU$27:AU$500,'7.  Persistence Report'!$D$27:$D$500,$B87,'7.  Persistence Report'!$J$27:$J$500,"Adjustment",'7.  Persistence Report'!$H$27:$H$500,"2015")</f>
        <v>0</v>
      </c>
      <c r="E88" s="295">
        <f>SUMIFS('7.  Persistence Report'!AV$27:AV$500,'7.  Persistence Report'!$D$27:$D$500,$B87,'7.  Persistence Report'!$J$27:$J$500,"Adjustment",'7.  Persistence Report'!$H$27:$H$500,"2015")</f>
        <v>0</v>
      </c>
      <c r="F88" s="295">
        <f>SUMIFS('7.  Persistence Report'!AW$27:AW$500,'7.  Persistence Report'!$D$27:$D$500,$B87,'7.  Persistence Report'!$J$27:$J$500,"Adjustment",'7.  Persistence Report'!$H$27:$H$500,"2015")</f>
        <v>0</v>
      </c>
      <c r="G88" s="295">
        <f>SUMIFS('7.  Persistence Report'!AX$27:AX$500,'7.  Persistence Report'!$D$27:$D$500,$B87,'7.  Persistence Report'!$J$27:$J$500,"Adjustment",'7.  Persistence Report'!$H$27:$H$500,"2015")</f>
        <v>0</v>
      </c>
      <c r="H88" s="295">
        <f>SUMIFS('7.  Persistence Report'!AY$27:AY$500,'7.  Persistence Report'!$D$27:$D$500,$B87,'7.  Persistence Report'!$J$27:$J$500,"Adjustment",'7.  Persistence Report'!$H$27:$H$500,"2015")</f>
        <v>0</v>
      </c>
      <c r="I88" s="295">
        <f>SUMIFS('7.  Persistence Report'!AZ$27:AZ$500,'7.  Persistence Report'!$D$27:$D$500,$B87,'7.  Persistence Report'!$J$27:$J$500,"Adjustment",'7.  Persistence Report'!$H$27:$H$500,"2015")</f>
        <v>0</v>
      </c>
      <c r="J88" s="295">
        <f>SUMIFS('7.  Persistence Report'!BA$27:BA$500,'7.  Persistence Report'!$D$27:$D$500,$B87,'7.  Persistence Report'!$J$27:$J$500,"Adjustment",'7.  Persistence Report'!$H$27:$H$500,"2015")</f>
        <v>0</v>
      </c>
      <c r="K88" s="295">
        <f>SUMIFS('7.  Persistence Report'!BB$27:BB$500,'7.  Persistence Report'!$D$27:$D$500,$B87,'7.  Persistence Report'!$J$27:$J$500,"Adjustment",'7.  Persistence Report'!$H$27:$H$500,"2015")</f>
        <v>0</v>
      </c>
      <c r="L88" s="295">
        <f>SUMIFS('7.  Persistence Report'!BC$27:BC$500,'7.  Persistence Report'!$D$27:$D$500,$B87,'7.  Persistence Report'!$J$27:$J$500,"Adjustment",'7.  Persistence Report'!$H$27:$H$500,"2015")</f>
        <v>0</v>
      </c>
      <c r="M88" s="295">
        <f>SUMIFS('7.  Persistence Report'!BD$27:BD$500,'7.  Persistence Report'!$D$27:$D$500,$B87,'7.  Persistence Report'!$J$27:$J$500,"Adjustment",'7.  Persistence Report'!$H$27:$H$500,"2015")</f>
        <v>0</v>
      </c>
      <c r="N88" s="295">
        <f>N87</f>
        <v>0</v>
      </c>
      <c r="O88" s="295">
        <f>SUMIFS('7.  Persistence Report'!P$27:P$500,'7.  Persistence Report'!$D$27:$D$500,$B87,'7.  Persistence Report'!$J$27:$J$500,"Adjustment",'7.  Persistence Report'!$H$27:$H$500,"2015")</f>
        <v>0</v>
      </c>
      <c r="P88" s="295">
        <f>SUMIFS('7.  Persistence Report'!Q$27:Q$500,'7.  Persistence Report'!$D$27:$D$500,$B87,'7.  Persistence Report'!$J$27:$J$500,"Adjustment",'7.  Persistence Report'!$H$27:$H$500,"2015")</f>
        <v>0</v>
      </c>
      <c r="Q88" s="295">
        <f>SUMIFS('7.  Persistence Report'!R$27:R$500,'7.  Persistence Report'!$D$27:$D$500,$B87,'7.  Persistence Report'!$J$27:$J$500,"Adjustment",'7.  Persistence Report'!$H$27:$H$500,"2015")</f>
        <v>0</v>
      </c>
      <c r="R88" s="295">
        <f>SUMIFS('7.  Persistence Report'!S$27:S$500,'7.  Persistence Report'!$D$27:$D$500,$B87,'7.  Persistence Report'!$J$27:$J$500,"Adjustment",'7.  Persistence Report'!$H$27:$H$500,"2015")</f>
        <v>0</v>
      </c>
      <c r="S88" s="295">
        <f>SUMIFS('7.  Persistence Report'!T$27:T$500,'7.  Persistence Report'!$D$27:$D$500,$B87,'7.  Persistence Report'!$J$27:$J$500,"Adjustment",'7.  Persistence Report'!$H$27:$H$500,"2015")</f>
        <v>0</v>
      </c>
      <c r="T88" s="295">
        <f>SUMIFS('7.  Persistence Report'!U$27:U$500,'7.  Persistence Report'!$D$27:$D$500,$B87,'7.  Persistence Report'!$J$27:$J$500,"Adjustment",'7.  Persistence Report'!$H$27:$H$500,"2015")</f>
        <v>0</v>
      </c>
      <c r="U88" s="295">
        <f>SUMIFS('7.  Persistence Report'!V$27:V$500,'7.  Persistence Report'!$D$27:$D$500,$B87,'7.  Persistence Report'!$J$27:$J$500,"Adjustment",'7.  Persistence Report'!$H$27:$H$500,"2015")</f>
        <v>0</v>
      </c>
      <c r="V88" s="295">
        <f>SUMIFS('7.  Persistence Report'!W$27:W$500,'7.  Persistence Report'!$D$27:$D$500,$B87,'7.  Persistence Report'!$J$27:$J$500,"Adjustment",'7.  Persistence Report'!$H$27:$H$500,"2015")</f>
        <v>0</v>
      </c>
      <c r="W88" s="295">
        <f>SUMIFS('7.  Persistence Report'!X$27:X$500,'7.  Persistence Report'!$D$27:$D$500,$B87,'7.  Persistence Report'!$J$27:$J$500,"Adjustment",'7.  Persistence Report'!$H$27:$H$500,"2015")</f>
        <v>0</v>
      </c>
      <c r="X88" s="295">
        <f>SUMIFS('7.  Persistence Report'!Y$27:Y$500,'7.  Persistence Report'!$D$27:$D$500,$B87,'7.  Persistence Report'!$J$27:$J$500,"Adjustment",'7.  Persistence Report'!$H$27:$H$500,"2015")</f>
        <v>0</v>
      </c>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f>SUMIFS('7.  Persistence Report'!AU$27:AU$500,'7.  Persistence Report'!$D$27:$D$500,$B91,'7.  Persistence Report'!$J$27:$J$500,"Current year savings",'7.  Persistence Report'!$H$27:$H$500,"2015")</f>
        <v>0</v>
      </c>
      <c r="E91" s="295">
        <f>SUMIFS('7.  Persistence Report'!AV$27:AV$500,'7.  Persistence Report'!$D$27:$D$500,$B91,'7.  Persistence Report'!$J$27:$J$500,"Current year savings",'7.  Persistence Report'!$H$27:$H$500,"2015")</f>
        <v>0</v>
      </c>
      <c r="F91" s="295">
        <f>SUMIFS('7.  Persistence Report'!AW$27:AW$500,'7.  Persistence Report'!$D$27:$D$500,$B91,'7.  Persistence Report'!$J$27:$J$500,"Current year savings",'7.  Persistence Report'!$H$27:$H$500,"2015")</f>
        <v>0</v>
      </c>
      <c r="G91" s="295">
        <f>SUMIFS('7.  Persistence Report'!AX$27:AX$500,'7.  Persistence Report'!$D$27:$D$500,$B91,'7.  Persistence Report'!$J$27:$J$500,"Current year savings",'7.  Persistence Report'!$H$27:$H$500,"2015")</f>
        <v>0</v>
      </c>
      <c r="H91" s="295">
        <f>SUMIFS('7.  Persistence Report'!AY$27:AY$500,'7.  Persistence Report'!$D$27:$D$500,$B91,'7.  Persistence Report'!$J$27:$J$500,"Current year savings",'7.  Persistence Report'!$H$27:$H$500,"2015")</f>
        <v>0</v>
      </c>
      <c r="I91" s="295">
        <f>SUMIFS('7.  Persistence Report'!AZ$27:AZ$500,'7.  Persistence Report'!$D$27:$D$500,$B91,'7.  Persistence Report'!$J$27:$J$500,"Current year savings",'7.  Persistence Report'!$H$27:$H$500,"2015")</f>
        <v>0</v>
      </c>
      <c r="J91" s="295">
        <f>SUMIFS('7.  Persistence Report'!BA$27:BA$500,'7.  Persistence Report'!$D$27:$D$500,$B91,'7.  Persistence Report'!$J$27:$J$500,"Current year savings",'7.  Persistence Report'!$H$27:$H$500,"2015")</f>
        <v>0</v>
      </c>
      <c r="K91" s="295">
        <f>SUMIFS('7.  Persistence Report'!BB$27:BB$500,'7.  Persistence Report'!$D$27:$D$500,$B91,'7.  Persistence Report'!$J$27:$J$500,"Current year savings",'7.  Persistence Report'!$H$27:$H$500,"2015")</f>
        <v>0</v>
      </c>
      <c r="L91" s="295">
        <f>SUMIFS('7.  Persistence Report'!BC$27:BC$500,'7.  Persistence Report'!$D$27:$D$500,$B91,'7.  Persistence Report'!$J$27:$J$500,"Current year savings",'7.  Persistence Report'!$H$27:$H$500,"2015")</f>
        <v>0</v>
      </c>
      <c r="M91" s="295">
        <f>SUMIFS('7.  Persistence Report'!BD$27:BD$500,'7.  Persistence Report'!$D$27:$D$500,$B91,'7.  Persistence Report'!$J$27:$J$500,"Current year savings",'7.  Persistence Report'!$H$27:$H$500,"2015")</f>
        <v>0</v>
      </c>
      <c r="N91" s="295">
        <v>12</v>
      </c>
      <c r="O91" s="295">
        <f>SUMIFS('7.  Persistence Report'!P$27:P$500,'7.  Persistence Report'!$D$27:$D$500,$B91,'7.  Persistence Report'!$J$27:$J$500,"Current year savings",'7.  Persistence Report'!$H$27:$H$500,"2015")</f>
        <v>0</v>
      </c>
      <c r="P91" s="295">
        <f>SUMIFS('7.  Persistence Report'!Q$27:Q$500,'7.  Persistence Report'!$D$27:$D$500,$B91,'7.  Persistence Report'!$J$27:$J$500,"Current year savings",'7.  Persistence Report'!$H$27:$H$500,"2015")</f>
        <v>0</v>
      </c>
      <c r="Q91" s="295">
        <f>SUMIFS('7.  Persistence Report'!R$27:R$500,'7.  Persistence Report'!$D$27:$D$500,$B91,'7.  Persistence Report'!$J$27:$J$500,"Current year savings",'7.  Persistence Report'!$H$27:$H$500,"2015")</f>
        <v>0</v>
      </c>
      <c r="R91" s="295">
        <f>SUMIFS('7.  Persistence Report'!S$27:S$500,'7.  Persistence Report'!$D$27:$D$500,$B91,'7.  Persistence Report'!$J$27:$J$500,"Current year savings",'7.  Persistence Report'!$H$27:$H$500,"2015")</f>
        <v>0</v>
      </c>
      <c r="S91" s="295">
        <f>SUMIFS('7.  Persistence Report'!T$27:T$500,'7.  Persistence Report'!$D$27:$D$500,$B91,'7.  Persistence Report'!$J$27:$J$500,"Current year savings",'7.  Persistence Report'!$H$27:$H$500,"2015")</f>
        <v>0</v>
      </c>
      <c r="T91" s="295">
        <f>SUMIFS('7.  Persistence Report'!U$27:U$500,'7.  Persistence Report'!$D$27:$D$500,$B91,'7.  Persistence Report'!$J$27:$J$500,"Current year savings",'7.  Persistence Report'!$H$27:$H$500,"2015")</f>
        <v>0</v>
      </c>
      <c r="U91" s="295">
        <f>SUMIFS('7.  Persistence Report'!V$27:V$500,'7.  Persistence Report'!$D$27:$D$500,$B91,'7.  Persistence Report'!$J$27:$J$500,"Current year savings",'7.  Persistence Report'!$H$27:$H$500,"2015")</f>
        <v>0</v>
      </c>
      <c r="V91" s="295">
        <f>SUMIFS('7.  Persistence Report'!W$27:W$500,'7.  Persistence Report'!$D$27:$D$500,$B91,'7.  Persistence Report'!$J$27:$J$500,"Current year savings",'7.  Persistence Report'!$H$27:$H$500,"2015")</f>
        <v>0</v>
      </c>
      <c r="W91" s="295">
        <f>SUMIFS('7.  Persistence Report'!X$27:X$500,'7.  Persistence Report'!$D$27:$D$500,$B91,'7.  Persistence Report'!$J$27:$J$500,"Current year savings",'7.  Persistence Report'!$H$27:$H$500,"2015")</f>
        <v>0</v>
      </c>
      <c r="X91" s="295">
        <f>SUMIFS('7.  Persistence Report'!Y$27:Y$500,'7.  Persistence Report'!$D$27:$D$500,$B91,'7.  Persistence Report'!$J$27:$J$500,"Current year savings",'7.  Persistence Report'!$H$27:$H$500,"2015")</f>
        <v>0</v>
      </c>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f>SUMIFS('7.  Persistence Report'!AU$27:AU$500,'7.  Persistence Report'!$D$27:$D$500,$B91,'7.  Persistence Report'!$J$27:$J$500,"Adjustment",'7.  Persistence Report'!$H$27:$H$500,"2015")</f>
        <v>0</v>
      </c>
      <c r="E92" s="295">
        <f>SUMIFS('7.  Persistence Report'!AV$27:AV$500,'7.  Persistence Report'!$D$27:$D$500,$B91,'7.  Persistence Report'!$J$27:$J$500,"Adjustment",'7.  Persistence Report'!$H$27:$H$500,"2015")</f>
        <v>0</v>
      </c>
      <c r="F92" s="295">
        <f>SUMIFS('7.  Persistence Report'!AW$27:AW$500,'7.  Persistence Report'!$D$27:$D$500,$B91,'7.  Persistence Report'!$J$27:$J$500,"Adjustment",'7.  Persistence Report'!$H$27:$H$500,"2015")</f>
        <v>0</v>
      </c>
      <c r="G92" s="295">
        <f>SUMIFS('7.  Persistence Report'!AX$27:AX$500,'7.  Persistence Report'!$D$27:$D$500,$B91,'7.  Persistence Report'!$J$27:$J$500,"Adjustment",'7.  Persistence Report'!$H$27:$H$500,"2015")</f>
        <v>0</v>
      </c>
      <c r="H92" s="295">
        <f>SUMIFS('7.  Persistence Report'!AY$27:AY$500,'7.  Persistence Report'!$D$27:$D$500,$B91,'7.  Persistence Report'!$J$27:$J$500,"Adjustment",'7.  Persistence Report'!$H$27:$H$500,"2015")</f>
        <v>0</v>
      </c>
      <c r="I92" s="295">
        <f>SUMIFS('7.  Persistence Report'!AZ$27:AZ$500,'7.  Persistence Report'!$D$27:$D$500,$B91,'7.  Persistence Report'!$J$27:$J$500,"Adjustment",'7.  Persistence Report'!$H$27:$H$500,"2015")</f>
        <v>0</v>
      </c>
      <c r="J92" s="295">
        <f>SUMIFS('7.  Persistence Report'!BA$27:BA$500,'7.  Persistence Report'!$D$27:$D$500,$B91,'7.  Persistence Report'!$J$27:$J$500,"Adjustment",'7.  Persistence Report'!$H$27:$H$500,"2015")</f>
        <v>0</v>
      </c>
      <c r="K92" s="295">
        <f>SUMIFS('7.  Persistence Report'!BB$27:BB$500,'7.  Persistence Report'!$D$27:$D$500,$B91,'7.  Persistence Report'!$J$27:$J$500,"Adjustment",'7.  Persistence Report'!$H$27:$H$500,"2015")</f>
        <v>0</v>
      </c>
      <c r="L92" s="295">
        <f>SUMIFS('7.  Persistence Report'!BC$27:BC$500,'7.  Persistence Report'!$D$27:$D$500,$B91,'7.  Persistence Report'!$J$27:$J$500,"Adjustment",'7.  Persistence Report'!$H$27:$H$500,"2015")</f>
        <v>0</v>
      </c>
      <c r="M92" s="295">
        <f>SUMIFS('7.  Persistence Report'!BD$27:BD$500,'7.  Persistence Report'!$D$27:$D$500,$B91,'7.  Persistence Report'!$J$27:$J$500,"Adjustment",'7.  Persistence Report'!$H$27:$H$500,"2015")</f>
        <v>0</v>
      </c>
      <c r="N92" s="295">
        <f>N91</f>
        <v>12</v>
      </c>
      <c r="O92" s="295">
        <f>SUMIFS('7.  Persistence Report'!P$27:P$500,'7.  Persistence Report'!$D$27:$D$500,$B91,'7.  Persistence Report'!$J$27:$J$500,"Adjustment",'7.  Persistence Report'!$H$27:$H$500,"2015")</f>
        <v>0</v>
      </c>
      <c r="P92" s="295">
        <f>SUMIFS('7.  Persistence Report'!Q$27:Q$500,'7.  Persistence Report'!$D$27:$D$500,$B91,'7.  Persistence Report'!$J$27:$J$500,"Adjustment",'7.  Persistence Report'!$H$27:$H$500,"2015")</f>
        <v>0</v>
      </c>
      <c r="Q92" s="295">
        <f>SUMIFS('7.  Persistence Report'!R$27:R$500,'7.  Persistence Report'!$D$27:$D$500,$B91,'7.  Persistence Report'!$J$27:$J$500,"Adjustment",'7.  Persistence Report'!$H$27:$H$500,"2015")</f>
        <v>0</v>
      </c>
      <c r="R92" s="295">
        <f>SUMIFS('7.  Persistence Report'!S$27:S$500,'7.  Persistence Report'!$D$27:$D$500,$B91,'7.  Persistence Report'!$J$27:$J$500,"Adjustment",'7.  Persistence Report'!$H$27:$H$500,"2015")</f>
        <v>0</v>
      </c>
      <c r="S92" s="295">
        <f>SUMIFS('7.  Persistence Report'!T$27:T$500,'7.  Persistence Report'!$D$27:$D$500,$B91,'7.  Persistence Report'!$J$27:$J$500,"Adjustment",'7.  Persistence Report'!$H$27:$H$500,"2015")</f>
        <v>0</v>
      </c>
      <c r="T92" s="295">
        <f>SUMIFS('7.  Persistence Report'!U$27:U$500,'7.  Persistence Report'!$D$27:$D$500,$B91,'7.  Persistence Report'!$J$27:$J$500,"Adjustment",'7.  Persistence Report'!$H$27:$H$500,"2015")</f>
        <v>0</v>
      </c>
      <c r="U92" s="295">
        <f>SUMIFS('7.  Persistence Report'!V$27:V$500,'7.  Persistence Report'!$D$27:$D$500,$B91,'7.  Persistence Report'!$J$27:$J$500,"Adjustment",'7.  Persistence Report'!$H$27:$H$500,"2015")</f>
        <v>0</v>
      </c>
      <c r="V92" s="295">
        <f>SUMIFS('7.  Persistence Report'!W$27:W$500,'7.  Persistence Report'!$D$27:$D$500,$B91,'7.  Persistence Report'!$J$27:$J$500,"Adjustment",'7.  Persistence Report'!$H$27:$H$500,"2015")</f>
        <v>0</v>
      </c>
      <c r="W92" s="295">
        <f>SUMIFS('7.  Persistence Report'!X$27:X$500,'7.  Persistence Report'!$D$27:$D$500,$B91,'7.  Persistence Report'!$J$27:$J$500,"Adjustment",'7.  Persistence Report'!$H$27:$H$500,"2015")</f>
        <v>0</v>
      </c>
      <c r="X92" s="295">
        <f>SUMIFS('7.  Persistence Report'!Y$27:Y$500,'7.  Persistence Report'!$D$27:$D$500,$B91,'7.  Persistence Report'!$J$27:$J$500,"Adjustment",'7.  Persistence Report'!$H$27:$H$500,"2015")</f>
        <v>0</v>
      </c>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f>SUMIFS('7.  Persistence Report'!AU$27:AU$500,'7.  Persistence Report'!$D$27:$D$500,$B94,'7.  Persistence Report'!$J$27:$J$500,"Current year savings",'7.  Persistence Report'!$H$27:$H$500,"2015")</f>
        <v>1137198</v>
      </c>
      <c r="E94" s="295">
        <f>SUMIFS('7.  Persistence Report'!AV$27:AV$500,'7.  Persistence Report'!$D$27:$D$500,$B94,'7.  Persistence Report'!$J$27:$J$500,"Current year savings",'7.  Persistence Report'!$H$27:$H$500,"2015")</f>
        <v>1137198</v>
      </c>
      <c r="F94" s="295">
        <f>SUMIFS('7.  Persistence Report'!AW$27:AW$500,'7.  Persistence Report'!$D$27:$D$500,$B94,'7.  Persistence Report'!$J$27:$J$500,"Current year savings",'7.  Persistence Report'!$H$27:$H$500,"2015")</f>
        <v>1137198</v>
      </c>
      <c r="G94" s="295">
        <f>SUMIFS('7.  Persistence Report'!AX$27:AX$500,'7.  Persistence Report'!$D$27:$D$500,$B94,'7.  Persistence Report'!$J$27:$J$500,"Current year savings",'7.  Persistence Report'!$H$27:$H$500,"2015")</f>
        <v>1137198</v>
      </c>
      <c r="H94" s="295">
        <f>SUMIFS('7.  Persistence Report'!AY$27:AY$500,'7.  Persistence Report'!$D$27:$D$500,$B94,'7.  Persistence Report'!$J$27:$J$500,"Current year savings",'7.  Persistence Report'!$H$27:$H$500,"2015")</f>
        <v>1137198</v>
      </c>
      <c r="I94" s="295">
        <f>SUMIFS('7.  Persistence Report'!AZ$27:AZ$500,'7.  Persistence Report'!$D$27:$D$500,$B94,'7.  Persistence Report'!$J$27:$J$500,"Current year savings",'7.  Persistence Report'!$H$27:$H$500,"2015")</f>
        <v>1137198</v>
      </c>
      <c r="J94" s="295">
        <f>SUMIFS('7.  Persistence Report'!BA$27:BA$500,'7.  Persistence Report'!$D$27:$D$500,$B94,'7.  Persistence Report'!$J$27:$J$500,"Current year savings",'7.  Persistence Report'!$H$27:$H$500,"2015")</f>
        <v>1137198</v>
      </c>
      <c r="K94" s="295">
        <f>SUMIFS('7.  Persistence Report'!BB$27:BB$500,'7.  Persistence Report'!$D$27:$D$500,$B94,'7.  Persistence Report'!$J$27:$J$500,"Current year savings",'7.  Persistence Report'!$H$27:$H$500,"2015")</f>
        <v>1137198</v>
      </c>
      <c r="L94" s="295">
        <f>SUMIFS('7.  Persistence Report'!BC$27:BC$500,'7.  Persistence Report'!$D$27:$D$500,$B94,'7.  Persistence Report'!$J$27:$J$500,"Current year savings",'7.  Persistence Report'!$H$27:$H$500,"2015")</f>
        <v>1137198</v>
      </c>
      <c r="M94" s="295">
        <f>SUMIFS('7.  Persistence Report'!BD$27:BD$500,'7.  Persistence Report'!$D$27:$D$500,$B94,'7.  Persistence Report'!$J$27:$J$500,"Current year savings",'7.  Persistence Report'!$H$27:$H$500,"2015")</f>
        <v>1137198</v>
      </c>
      <c r="N94" s="295">
        <v>12</v>
      </c>
      <c r="O94" s="295">
        <f>SUMIFS('7.  Persistence Report'!P$27:P$500,'7.  Persistence Report'!$D$27:$D$500,$B94,'7.  Persistence Report'!$J$27:$J$500,"Current year savings",'7.  Persistence Report'!$H$27:$H$500,"2015")</f>
        <v>89</v>
      </c>
      <c r="P94" s="295">
        <f>SUMIFS('7.  Persistence Report'!Q$27:Q$500,'7.  Persistence Report'!$D$27:$D$500,$B94,'7.  Persistence Report'!$J$27:$J$500,"Current year savings",'7.  Persistence Report'!$H$27:$H$500,"2015")</f>
        <v>89</v>
      </c>
      <c r="Q94" s="295">
        <f>SUMIFS('7.  Persistence Report'!R$27:R$500,'7.  Persistence Report'!$D$27:$D$500,$B94,'7.  Persistence Report'!$J$27:$J$500,"Current year savings",'7.  Persistence Report'!$H$27:$H$500,"2015")</f>
        <v>89</v>
      </c>
      <c r="R94" s="295">
        <f>SUMIFS('7.  Persistence Report'!S$27:S$500,'7.  Persistence Report'!$D$27:$D$500,$B94,'7.  Persistence Report'!$J$27:$J$500,"Current year savings",'7.  Persistence Report'!$H$27:$H$500,"2015")</f>
        <v>89</v>
      </c>
      <c r="S94" s="295">
        <f>SUMIFS('7.  Persistence Report'!T$27:T$500,'7.  Persistence Report'!$D$27:$D$500,$B94,'7.  Persistence Report'!$J$27:$J$500,"Current year savings",'7.  Persistence Report'!$H$27:$H$500,"2015")</f>
        <v>89</v>
      </c>
      <c r="T94" s="295">
        <f>SUMIFS('7.  Persistence Report'!U$27:U$500,'7.  Persistence Report'!$D$27:$D$500,$B94,'7.  Persistence Report'!$J$27:$J$500,"Current year savings",'7.  Persistence Report'!$H$27:$H$500,"2015")</f>
        <v>89</v>
      </c>
      <c r="U94" s="295">
        <f>SUMIFS('7.  Persistence Report'!V$27:V$500,'7.  Persistence Report'!$D$27:$D$500,$B94,'7.  Persistence Report'!$J$27:$J$500,"Current year savings",'7.  Persistence Report'!$H$27:$H$500,"2015")</f>
        <v>89</v>
      </c>
      <c r="V94" s="295">
        <f>SUMIFS('7.  Persistence Report'!W$27:W$500,'7.  Persistence Report'!$D$27:$D$500,$B94,'7.  Persistence Report'!$J$27:$J$500,"Current year savings",'7.  Persistence Report'!$H$27:$H$500,"2015")</f>
        <v>89</v>
      </c>
      <c r="W94" s="295">
        <f>SUMIFS('7.  Persistence Report'!X$27:X$500,'7.  Persistence Report'!$D$27:$D$500,$B94,'7.  Persistence Report'!$J$27:$J$500,"Current year savings",'7.  Persistence Report'!$H$27:$H$500,"2015")</f>
        <v>89</v>
      </c>
      <c r="X94" s="295">
        <f>SUMIFS('7.  Persistence Report'!Y$27:Y$500,'7.  Persistence Report'!$D$27:$D$500,$B94,'7.  Persistence Report'!$J$27:$J$500,"Current year savings",'7.  Persistence Report'!$H$27:$H$500,"2015")</f>
        <v>89</v>
      </c>
      <c r="Y94" s="426"/>
      <c r="Z94" s="410"/>
      <c r="AA94" s="410">
        <v>1</v>
      </c>
      <c r="AB94" s="410"/>
      <c r="AC94" s="410"/>
      <c r="AD94" s="410"/>
      <c r="AE94" s="410"/>
      <c r="AF94" s="415"/>
      <c r="AG94" s="415"/>
      <c r="AH94" s="415"/>
      <c r="AI94" s="415"/>
      <c r="AJ94" s="415"/>
      <c r="AK94" s="415"/>
      <c r="AL94" s="415"/>
      <c r="AM94" s="296">
        <f>SUM(Y94:AL94)</f>
        <v>1</v>
      </c>
    </row>
    <row r="95" spans="1:40" ht="15.5" outlineLevel="1">
      <c r="B95" s="294" t="s">
        <v>267</v>
      </c>
      <c r="C95" s="291" t="s">
        <v>163</v>
      </c>
      <c r="D95" s="295">
        <f>SUMIFS('7.  Persistence Report'!AU$27:AU$500,'7.  Persistence Report'!$D$27:$D$500,$B94,'7.  Persistence Report'!$J$27:$J$500,"Adjustment",'7.  Persistence Report'!$H$27:$H$500,"2015")</f>
        <v>0</v>
      </c>
      <c r="E95" s="295">
        <f>SUMIFS('7.  Persistence Report'!AV$27:AV$500,'7.  Persistence Report'!$D$27:$D$500,$B94,'7.  Persistence Report'!$J$27:$J$500,"Adjustment",'7.  Persistence Report'!$H$27:$H$500,"2015")</f>
        <v>0</v>
      </c>
      <c r="F95" s="295">
        <f>SUMIFS('7.  Persistence Report'!AW$27:AW$500,'7.  Persistence Report'!$D$27:$D$500,$B94,'7.  Persistence Report'!$J$27:$J$500,"Adjustment",'7.  Persistence Report'!$H$27:$H$500,"2015")</f>
        <v>0</v>
      </c>
      <c r="G95" s="295">
        <f>SUMIFS('7.  Persistence Report'!AX$27:AX$500,'7.  Persistence Report'!$D$27:$D$500,$B94,'7.  Persistence Report'!$J$27:$J$500,"Adjustment",'7.  Persistence Report'!$H$27:$H$500,"2015")</f>
        <v>0</v>
      </c>
      <c r="H95" s="295">
        <f>SUMIFS('7.  Persistence Report'!AY$27:AY$500,'7.  Persistence Report'!$D$27:$D$500,$B94,'7.  Persistence Report'!$J$27:$J$500,"Adjustment",'7.  Persistence Report'!$H$27:$H$500,"2015")</f>
        <v>0</v>
      </c>
      <c r="I95" s="295">
        <f>SUMIFS('7.  Persistence Report'!AZ$27:AZ$500,'7.  Persistence Report'!$D$27:$D$500,$B94,'7.  Persistence Report'!$J$27:$J$500,"Adjustment",'7.  Persistence Report'!$H$27:$H$500,"2015")</f>
        <v>0</v>
      </c>
      <c r="J95" s="295">
        <f>SUMIFS('7.  Persistence Report'!BA$27:BA$500,'7.  Persistence Report'!$D$27:$D$500,$B94,'7.  Persistence Report'!$J$27:$J$500,"Adjustment",'7.  Persistence Report'!$H$27:$H$500,"2015")</f>
        <v>0</v>
      </c>
      <c r="K95" s="295">
        <f>SUMIFS('7.  Persistence Report'!BB$27:BB$500,'7.  Persistence Report'!$D$27:$D$500,$B94,'7.  Persistence Report'!$J$27:$J$500,"Adjustment",'7.  Persistence Report'!$H$27:$H$500,"2015")</f>
        <v>0</v>
      </c>
      <c r="L95" s="295">
        <f>SUMIFS('7.  Persistence Report'!BC$27:BC$500,'7.  Persistence Report'!$D$27:$D$500,$B94,'7.  Persistence Report'!$J$27:$J$500,"Adjustment",'7.  Persistence Report'!$H$27:$H$500,"2015")</f>
        <v>0</v>
      </c>
      <c r="M95" s="295">
        <f>SUMIFS('7.  Persistence Report'!BD$27:BD$500,'7.  Persistence Report'!$D$27:$D$500,$B94,'7.  Persistence Report'!$J$27:$J$500,"Adjustment",'7.  Persistence Report'!$H$27:$H$500,"2015")</f>
        <v>0</v>
      </c>
      <c r="N95" s="295">
        <f>N94</f>
        <v>12</v>
      </c>
      <c r="O95" s="295">
        <f>SUMIFS('7.  Persistence Report'!P$27:P$500,'7.  Persistence Report'!$D$27:$D$500,$B94,'7.  Persistence Report'!$J$27:$J$500,"Adjustment",'7.  Persistence Report'!$H$27:$H$500,"2015")</f>
        <v>0</v>
      </c>
      <c r="P95" s="295">
        <f>SUMIFS('7.  Persistence Report'!Q$27:Q$500,'7.  Persistence Report'!$D$27:$D$500,$B94,'7.  Persistence Report'!$J$27:$J$500,"Adjustment",'7.  Persistence Report'!$H$27:$H$500,"2015")</f>
        <v>0</v>
      </c>
      <c r="Q95" s="295">
        <f>SUMIFS('7.  Persistence Report'!R$27:R$500,'7.  Persistence Report'!$D$27:$D$500,$B94,'7.  Persistence Report'!$J$27:$J$500,"Adjustment",'7.  Persistence Report'!$H$27:$H$500,"2015")</f>
        <v>0</v>
      </c>
      <c r="R95" s="295">
        <f>SUMIFS('7.  Persistence Report'!S$27:S$500,'7.  Persistence Report'!$D$27:$D$500,$B94,'7.  Persistence Report'!$J$27:$J$500,"Adjustment",'7.  Persistence Report'!$H$27:$H$500,"2015")</f>
        <v>0</v>
      </c>
      <c r="S95" s="295">
        <f>SUMIFS('7.  Persistence Report'!T$27:T$500,'7.  Persistence Report'!$D$27:$D$500,$B94,'7.  Persistence Report'!$J$27:$J$500,"Adjustment",'7.  Persistence Report'!$H$27:$H$500,"2015")</f>
        <v>0</v>
      </c>
      <c r="T95" s="295">
        <f>SUMIFS('7.  Persistence Report'!U$27:U$500,'7.  Persistence Report'!$D$27:$D$500,$B94,'7.  Persistence Report'!$J$27:$J$500,"Adjustment",'7.  Persistence Report'!$H$27:$H$500,"2015")</f>
        <v>0</v>
      </c>
      <c r="U95" s="295">
        <f>SUMIFS('7.  Persistence Report'!V$27:V$500,'7.  Persistence Report'!$D$27:$D$500,$B94,'7.  Persistence Report'!$J$27:$J$500,"Adjustment",'7.  Persistence Report'!$H$27:$H$500,"2015")</f>
        <v>0</v>
      </c>
      <c r="V95" s="295">
        <f>SUMIFS('7.  Persistence Report'!W$27:W$500,'7.  Persistence Report'!$D$27:$D$500,$B94,'7.  Persistence Report'!$J$27:$J$500,"Adjustment",'7.  Persistence Report'!$H$27:$H$500,"2015")</f>
        <v>0</v>
      </c>
      <c r="W95" s="295">
        <f>SUMIFS('7.  Persistence Report'!X$27:X$500,'7.  Persistence Report'!$D$27:$D$500,$B94,'7.  Persistence Report'!$J$27:$J$500,"Adjustment",'7.  Persistence Report'!$H$27:$H$500,"2015")</f>
        <v>0</v>
      </c>
      <c r="X95" s="295">
        <f>SUMIFS('7.  Persistence Report'!Y$27:Y$500,'7.  Persistence Report'!$D$27:$D$500,$B94,'7.  Persistence Report'!$J$27:$J$500,"Adjustment",'7.  Persistence Report'!$H$27:$H$500,"2015")</f>
        <v>0</v>
      </c>
      <c r="Y95" s="411">
        <f>Y94</f>
        <v>0</v>
      </c>
      <c r="Z95" s="411">
        <f t="shared" ref="Z95" si="161">Z94</f>
        <v>0</v>
      </c>
      <c r="AA95" s="411">
        <f t="shared" ref="AA95" si="162">AA94</f>
        <v>1</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f>SUMIFS('7.  Persistence Report'!AU$27:AU$500,'7.  Persistence Report'!$D$27:$D$500,$B97,'7.  Persistence Report'!$J$27:$J$500,"Current year savings",'7.  Persistence Report'!$H$27:$H$500,"2015")</f>
        <v>0</v>
      </c>
      <c r="E97" s="295">
        <f>SUMIFS('7.  Persistence Report'!AV$27:AV$500,'7.  Persistence Report'!$D$27:$D$500,$B97,'7.  Persistence Report'!$J$27:$J$500,"Current year savings",'7.  Persistence Report'!$H$27:$H$500,"2015")</f>
        <v>0</v>
      </c>
      <c r="F97" s="295">
        <f>SUMIFS('7.  Persistence Report'!AW$27:AW$500,'7.  Persistence Report'!$D$27:$D$500,$B97,'7.  Persistence Report'!$J$27:$J$500,"Current year savings",'7.  Persistence Report'!$H$27:$H$500,"2015")</f>
        <v>0</v>
      </c>
      <c r="G97" s="295">
        <f>SUMIFS('7.  Persistence Report'!AX$27:AX$500,'7.  Persistence Report'!$D$27:$D$500,$B97,'7.  Persistence Report'!$J$27:$J$500,"Current year savings",'7.  Persistence Report'!$H$27:$H$500,"2015")</f>
        <v>0</v>
      </c>
      <c r="H97" s="295">
        <f>SUMIFS('7.  Persistence Report'!AY$27:AY$500,'7.  Persistence Report'!$D$27:$D$500,$B97,'7.  Persistence Report'!$J$27:$J$500,"Current year savings",'7.  Persistence Report'!$H$27:$H$500,"2015")</f>
        <v>0</v>
      </c>
      <c r="I97" s="295">
        <f>SUMIFS('7.  Persistence Report'!AZ$27:AZ$500,'7.  Persistence Report'!$D$27:$D$500,$B97,'7.  Persistence Report'!$J$27:$J$500,"Current year savings",'7.  Persistence Report'!$H$27:$H$500,"2015")</f>
        <v>0</v>
      </c>
      <c r="J97" s="295">
        <f>SUMIFS('7.  Persistence Report'!BA$27:BA$500,'7.  Persistence Report'!$D$27:$D$500,$B97,'7.  Persistence Report'!$J$27:$J$500,"Current year savings",'7.  Persistence Report'!$H$27:$H$500,"2015")</f>
        <v>0</v>
      </c>
      <c r="K97" s="295">
        <f>SUMIFS('7.  Persistence Report'!BB$27:BB$500,'7.  Persistence Report'!$D$27:$D$500,$B97,'7.  Persistence Report'!$J$27:$J$500,"Current year savings",'7.  Persistence Report'!$H$27:$H$500,"2015")</f>
        <v>0</v>
      </c>
      <c r="L97" s="295">
        <f>SUMIFS('7.  Persistence Report'!BC$27:BC$500,'7.  Persistence Report'!$D$27:$D$500,$B97,'7.  Persistence Report'!$J$27:$J$500,"Current year savings",'7.  Persistence Report'!$H$27:$H$500,"2015")</f>
        <v>0</v>
      </c>
      <c r="M97" s="295">
        <f>SUMIFS('7.  Persistence Report'!BD$27:BD$500,'7.  Persistence Report'!$D$27:$D$500,$B97,'7.  Persistence Report'!$J$27:$J$500,"Current year savings",'7.  Persistence Report'!$H$27:$H$500,"2015")</f>
        <v>0</v>
      </c>
      <c r="N97" s="295">
        <v>12</v>
      </c>
      <c r="O97" s="295">
        <f>SUMIFS('7.  Persistence Report'!P$27:P$500,'7.  Persistence Report'!$D$27:$D$500,$B97,'7.  Persistence Report'!$J$27:$J$500,"Current year savings",'7.  Persistence Report'!$H$27:$H$500,"2015")</f>
        <v>0</v>
      </c>
      <c r="P97" s="295">
        <f>SUMIFS('7.  Persistence Report'!Q$27:Q$500,'7.  Persistence Report'!$D$27:$D$500,$B97,'7.  Persistence Report'!$J$27:$J$500,"Current year savings",'7.  Persistence Report'!$H$27:$H$500,"2015")</f>
        <v>0</v>
      </c>
      <c r="Q97" s="295">
        <f>SUMIFS('7.  Persistence Report'!R$27:R$500,'7.  Persistence Report'!$D$27:$D$500,$B97,'7.  Persistence Report'!$J$27:$J$500,"Current year savings",'7.  Persistence Report'!$H$27:$H$500,"2015")</f>
        <v>0</v>
      </c>
      <c r="R97" s="295">
        <f>SUMIFS('7.  Persistence Report'!S$27:S$500,'7.  Persistence Report'!$D$27:$D$500,$B97,'7.  Persistence Report'!$J$27:$J$500,"Current year savings",'7.  Persistence Report'!$H$27:$H$500,"2015")</f>
        <v>0</v>
      </c>
      <c r="S97" s="295">
        <f>SUMIFS('7.  Persistence Report'!T$27:T$500,'7.  Persistence Report'!$D$27:$D$500,$B97,'7.  Persistence Report'!$J$27:$J$500,"Current year savings",'7.  Persistence Report'!$H$27:$H$500,"2015")</f>
        <v>0</v>
      </c>
      <c r="T97" s="295">
        <f>SUMIFS('7.  Persistence Report'!U$27:U$500,'7.  Persistence Report'!$D$27:$D$500,$B97,'7.  Persistence Report'!$J$27:$J$500,"Current year savings",'7.  Persistence Report'!$H$27:$H$500,"2015")</f>
        <v>0</v>
      </c>
      <c r="U97" s="295">
        <f>SUMIFS('7.  Persistence Report'!V$27:V$500,'7.  Persistence Report'!$D$27:$D$500,$B97,'7.  Persistence Report'!$J$27:$J$500,"Current year savings",'7.  Persistence Report'!$H$27:$H$500,"2015")</f>
        <v>0</v>
      </c>
      <c r="V97" s="295">
        <f>SUMIFS('7.  Persistence Report'!W$27:W$500,'7.  Persistence Report'!$D$27:$D$500,$B97,'7.  Persistence Report'!$J$27:$J$500,"Current year savings",'7.  Persistence Report'!$H$27:$H$500,"2015")</f>
        <v>0</v>
      </c>
      <c r="W97" s="295">
        <f>SUMIFS('7.  Persistence Report'!X$27:X$500,'7.  Persistence Report'!$D$27:$D$500,$B97,'7.  Persistence Report'!$J$27:$J$500,"Current year savings",'7.  Persistence Report'!$H$27:$H$500,"2015")</f>
        <v>0</v>
      </c>
      <c r="X97" s="295">
        <f>SUMIFS('7.  Persistence Report'!Y$27:Y$500,'7.  Persistence Report'!$D$27:$D$500,$B97,'7.  Persistence Report'!$J$27:$J$500,"Current year savings",'7.  Persistence Report'!$H$27:$H$500,"2015")</f>
        <v>0</v>
      </c>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f>SUMIFS('7.  Persistence Report'!AU$27:AU$500,'7.  Persistence Report'!$D$27:$D$500,$B97,'7.  Persistence Report'!$J$27:$J$500,"Adjustment",'7.  Persistence Report'!$H$27:$H$500,"2015")</f>
        <v>0</v>
      </c>
      <c r="E98" s="295">
        <f>SUMIFS('7.  Persistence Report'!AV$27:AV$500,'7.  Persistence Report'!$D$27:$D$500,$B97,'7.  Persistence Report'!$J$27:$J$500,"Adjustment",'7.  Persistence Report'!$H$27:$H$500,"2015")</f>
        <v>0</v>
      </c>
      <c r="F98" s="295">
        <f>SUMIFS('7.  Persistence Report'!AW$27:AW$500,'7.  Persistence Report'!$D$27:$D$500,$B97,'7.  Persistence Report'!$J$27:$J$500,"Adjustment",'7.  Persistence Report'!$H$27:$H$500,"2015")</f>
        <v>0</v>
      </c>
      <c r="G98" s="295">
        <f>SUMIFS('7.  Persistence Report'!AX$27:AX$500,'7.  Persistence Report'!$D$27:$D$500,$B97,'7.  Persistence Report'!$J$27:$J$500,"Adjustment",'7.  Persistence Report'!$H$27:$H$500,"2015")</f>
        <v>0</v>
      </c>
      <c r="H98" s="295">
        <f>SUMIFS('7.  Persistence Report'!AY$27:AY$500,'7.  Persistence Report'!$D$27:$D$500,$B97,'7.  Persistence Report'!$J$27:$J$500,"Adjustment",'7.  Persistence Report'!$H$27:$H$500,"2015")</f>
        <v>0</v>
      </c>
      <c r="I98" s="295">
        <f>SUMIFS('7.  Persistence Report'!AZ$27:AZ$500,'7.  Persistence Report'!$D$27:$D$500,$B97,'7.  Persistence Report'!$J$27:$J$500,"Adjustment",'7.  Persistence Report'!$H$27:$H$500,"2015")</f>
        <v>0</v>
      </c>
      <c r="J98" s="295">
        <f>SUMIFS('7.  Persistence Report'!BA$27:BA$500,'7.  Persistence Report'!$D$27:$D$500,$B97,'7.  Persistence Report'!$J$27:$J$500,"Adjustment",'7.  Persistence Report'!$H$27:$H$500,"2015")</f>
        <v>0</v>
      </c>
      <c r="K98" s="295">
        <f>SUMIFS('7.  Persistence Report'!BB$27:BB$500,'7.  Persistence Report'!$D$27:$D$500,$B97,'7.  Persistence Report'!$J$27:$J$500,"Adjustment",'7.  Persistence Report'!$H$27:$H$500,"2015")</f>
        <v>0</v>
      </c>
      <c r="L98" s="295">
        <f>SUMIFS('7.  Persistence Report'!BC$27:BC$500,'7.  Persistence Report'!$D$27:$D$500,$B97,'7.  Persistence Report'!$J$27:$J$500,"Adjustment",'7.  Persistence Report'!$H$27:$H$500,"2015")</f>
        <v>0</v>
      </c>
      <c r="M98" s="295">
        <f>SUMIFS('7.  Persistence Report'!BD$27:BD$500,'7.  Persistence Report'!$D$27:$D$500,$B97,'7.  Persistence Report'!$J$27:$J$500,"Adjustment",'7.  Persistence Report'!$H$27:$H$500,"2015")</f>
        <v>0</v>
      </c>
      <c r="N98" s="295">
        <f>N97</f>
        <v>12</v>
      </c>
      <c r="O98" s="295">
        <f>SUMIFS('7.  Persistence Report'!P$27:P$500,'7.  Persistence Report'!$D$27:$D$500,$B97,'7.  Persistence Report'!$J$27:$J$500,"Adjustment",'7.  Persistence Report'!$H$27:$H$500,"2015")</f>
        <v>0</v>
      </c>
      <c r="P98" s="295">
        <f>SUMIFS('7.  Persistence Report'!Q$27:Q$500,'7.  Persistence Report'!$D$27:$D$500,$B97,'7.  Persistence Report'!$J$27:$J$500,"Adjustment",'7.  Persistence Report'!$H$27:$H$500,"2015")</f>
        <v>0</v>
      </c>
      <c r="Q98" s="295">
        <f>SUMIFS('7.  Persistence Report'!R$27:R$500,'7.  Persistence Report'!$D$27:$D$500,$B97,'7.  Persistence Report'!$J$27:$J$500,"Adjustment",'7.  Persistence Report'!$H$27:$H$500,"2015")</f>
        <v>0</v>
      </c>
      <c r="R98" s="295">
        <f>SUMIFS('7.  Persistence Report'!S$27:S$500,'7.  Persistence Report'!$D$27:$D$500,$B97,'7.  Persistence Report'!$J$27:$J$500,"Adjustment",'7.  Persistence Report'!$H$27:$H$500,"2015")</f>
        <v>0</v>
      </c>
      <c r="S98" s="295">
        <f>SUMIFS('7.  Persistence Report'!T$27:T$500,'7.  Persistence Report'!$D$27:$D$500,$B97,'7.  Persistence Report'!$J$27:$J$500,"Adjustment",'7.  Persistence Report'!$H$27:$H$500,"2015")</f>
        <v>0</v>
      </c>
      <c r="T98" s="295">
        <f>SUMIFS('7.  Persistence Report'!U$27:U$500,'7.  Persistence Report'!$D$27:$D$500,$B97,'7.  Persistence Report'!$J$27:$J$500,"Adjustment",'7.  Persistence Report'!$H$27:$H$500,"2015")</f>
        <v>0</v>
      </c>
      <c r="U98" s="295">
        <f>SUMIFS('7.  Persistence Report'!V$27:V$500,'7.  Persistence Report'!$D$27:$D$500,$B97,'7.  Persistence Report'!$J$27:$J$500,"Adjustment",'7.  Persistence Report'!$H$27:$H$500,"2015")</f>
        <v>0</v>
      </c>
      <c r="V98" s="295">
        <f>SUMIFS('7.  Persistence Report'!W$27:W$500,'7.  Persistence Report'!$D$27:$D$500,$B97,'7.  Persistence Report'!$J$27:$J$500,"Adjustment",'7.  Persistence Report'!$H$27:$H$500,"2015")</f>
        <v>0</v>
      </c>
      <c r="W98" s="295">
        <f>SUMIFS('7.  Persistence Report'!X$27:X$500,'7.  Persistence Report'!$D$27:$D$500,$B97,'7.  Persistence Report'!$J$27:$J$500,"Adjustment",'7.  Persistence Report'!$H$27:$H$500,"2015")</f>
        <v>0</v>
      </c>
      <c r="X98" s="295">
        <f>SUMIFS('7.  Persistence Report'!Y$27:Y$500,'7.  Persistence Report'!$D$27:$D$500,$B97,'7.  Persistence Report'!$J$27:$J$500,"Adjustment",'7.  Persistence Report'!$H$27:$H$500,"2015")</f>
        <v>0</v>
      </c>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f>SUMIFS('7.  Persistence Report'!AU$27:AU$500,'7.  Persistence Report'!$D$27:$D$500,$B100,'7.  Persistence Report'!$J$27:$J$500,"Current year savings",'7.  Persistence Report'!$H$27:$H$500,"2015")</f>
        <v>0</v>
      </c>
      <c r="E100" s="295">
        <f>SUMIFS('7.  Persistence Report'!AV$27:AV$500,'7.  Persistence Report'!$D$27:$D$500,$B100,'7.  Persistence Report'!$J$27:$J$500,"Current year savings",'7.  Persistence Report'!$H$27:$H$500,"2015")</f>
        <v>0</v>
      </c>
      <c r="F100" s="295">
        <f>SUMIFS('7.  Persistence Report'!AW$27:AW$500,'7.  Persistence Report'!$D$27:$D$500,$B100,'7.  Persistence Report'!$J$27:$J$500,"Current year savings",'7.  Persistence Report'!$H$27:$H$500,"2015")</f>
        <v>0</v>
      </c>
      <c r="G100" s="295">
        <f>SUMIFS('7.  Persistence Report'!AX$27:AX$500,'7.  Persistence Report'!$D$27:$D$500,$B100,'7.  Persistence Report'!$J$27:$J$500,"Current year savings",'7.  Persistence Report'!$H$27:$H$500,"2015")</f>
        <v>0</v>
      </c>
      <c r="H100" s="295">
        <f>SUMIFS('7.  Persistence Report'!AY$27:AY$500,'7.  Persistence Report'!$D$27:$D$500,$B100,'7.  Persistence Report'!$J$27:$J$500,"Current year savings",'7.  Persistence Report'!$H$27:$H$500,"2015")</f>
        <v>0</v>
      </c>
      <c r="I100" s="295">
        <f>SUMIFS('7.  Persistence Report'!AZ$27:AZ$500,'7.  Persistence Report'!$D$27:$D$500,$B100,'7.  Persistence Report'!$J$27:$J$500,"Current year savings",'7.  Persistence Report'!$H$27:$H$500,"2015")</f>
        <v>0</v>
      </c>
      <c r="J100" s="295">
        <f>SUMIFS('7.  Persistence Report'!BA$27:BA$500,'7.  Persistence Report'!$D$27:$D$500,$B100,'7.  Persistence Report'!$J$27:$J$500,"Current year savings",'7.  Persistence Report'!$H$27:$H$500,"2015")</f>
        <v>0</v>
      </c>
      <c r="K100" s="295">
        <f>SUMIFS('7.  Persistence Report'!BB$27:BB$500,'7.  Persistence Report'!$D$27:$D$500,$B100,'7.  Persistence Report'!$J$27:$J$500,"Current year savings",'7.  Persistence Report'!$H$27:$H$500,"2015")</f>
        <v>0</v>
      </c>
      <c r="L100" s="295">
        <f>SUMIFS('7.  Persistence Report'!BC$27:BC$500,'7.  Persistence Report'!$D$27:$D$500,$B100,'7.  Persistence Report'!$J$27:$J$500,"Current year savings",'7.  Persistence Report'!$H$27:$H$500,"2015")</f>
        <v>0</v>
      </c>
      <c r="M100" s="295">
        <f>SUMIFS('7.  Persistence Report'!BD$27:BD$500,'7.  Persistence Report'!$D$27:$D$500,$B100,'7.  Persistence Report'!$J$27:$J$500,"Current year savings",'7.  Persistence Report'!$H$27:$H$500,"2015")</f>
        <v>0</v>
      </c>
      <c r="N100" s="295">
        <v>12</v>
      </c>
      <c r="O100" s="295">
        <f>SUMIFS('7.  Persistence Report'!P$27:P$500,'7.  Persistence Report'!$D$27:$D$500,$B100,'7.  Persistence Report'!$J$27:$J$500,"Current year savings",'7.  Persistence Report'!$H$27:$H$500,"2015")</f>
        <v>0</v>
      </c>
      <c r="P100" s="295">
        <f>SUMIFS('7.  Persistence Report'!Q$27:Q$500,'7.  Persistence Report'!$D$27:$D$500,$B100,'7.  Persistence Report'!$J$27:$J$500,"Current year savings",'7.  Persistence Report'!$H$27:$H$500,"2015")</f>
        <v>0</v>
      </c>
      <c r="Q100" s="295">
        <f>SUMIFS('7.  Persistence Report'!R$27:R$500,'7.  Persistence Report'!$D$27:$D$500,$B100,'7.  Persistence Report'!$J$27:$J$500,"Current year savings",'7.  Persistence Report'!$H$27:$H$500,"2015")</f>
        <v>0</v>
      </c>
      <c r="R100" s="295">
        <f>SUMIFS('7.  Persistence Report'!S$27:S$500,'7.  Persistence Report'!$D$27:$D$500,$B100,'7.  Persistence Report'!$J$27:$J$500,"Current year savings",'7.  Persistence Report'!$H$27:$H$500,"2015")</f>
        <v>0</v>
      </c>
      <c r="S100" s="295">
        <f>SUMIFS('7.  Persistence Report'!T$27:T$500,'7.  Persistence Report'!$D$27:$D$500,$B100,'7.  Persistence Report'!$J$27:$J$500,"Current year savings",'7.  Persistence Report'!$H$27:$H$500,"2015")</f>
        <v>0</v>
      </c>
      <c r="T100" s="295">
        <f>SUMIFS('7.  Persistence Report'!U$27:U$500,'7.  Persistence Report'!$D$27:$D$500,$B100,'7.  Persistence Report'!$J$27:$J$500,"Current year savings",'7.  Persistence Report'!$H$27:$H$500,"2015")</f>
        <v>0</v>
      </c>
      <c r="U100" s="295">
        <f>SUMIFS('7.  Persistence Report'!V$27:V$500,'7.  Persistence Report'!$D$27:$D$500,$B100,'7.  Persistence Report'!$J$27:$J$500,"Current year savings",'7.  Persistence Report'!$H$27:$H$500,"2015")</f>
        <v>0</v>
      </c>
      <c r="V100" s="295">
        <f>SUMIFS('7.  Persistence Report'!W$27:W$500,'7.  Persistence Report'!$D$27:$D$500,$B100,'7.  Persistence Report'!$J$27:$J$500,"Current year savings",'7.  Persistence Report'!$H$27:$H$500,"2015")</f>
        <v>0</v>
      </c>
      <c r="W100" s="295">
        <f>SUMIFS('7.  Persistence Report'!X$27:X$500,'7.  Persistence Report'!$D$27:$D$500,$B100,'7.  Persistence Report'!$J$27:$J$500,"Current year savings",'7.  Persistence Report'!$H$27:$H$500,"2015")</f>
        <v>0</v>
      </c>
      <c r="X100" s="295">
        <f>SUMIFS('7.  Persistence Report'!Y$27:Y$500,'7.  Persistence Report'!$D$27:$D$500,$B100,'7.  Persistence Report'!$J$27:$J$500,"Current year savings",'7.  Persistence Report'!$H$27:$H$500,"2015")</f>
        <v>0</v>
      </c>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f>SUMIFS('7.  Persistence Report'!AU$27:AU$500,'7.  Persistence Report'!$D$27:$D$500,$B100,'7.  Persistence Report'!$J$27:$J$500,"Adjustment",'7.  Persistence Report'!$H$27:$H$500,"2015")</f>
        <v>0</v>
      </c>
      <c r="E101" s="295">
        <f>SUMIFS('7.  Persistence Report'!AV$27:AV$500,'7.  Persistence Report'!$D$27:$D$500,$B100,'7.  Persistence Report'!$J$27:$J$500,"Adjustment",'7.  Persistence Report'!$H$27:$H$500,"2015")</f>
        <v>0</v>
      </c>
      <c r="F101" s="295">
        <f>SUMIFS('7.  Persistence Report'!AW$27:AW$500,'7.  Persistence Report'!$D$27:$D$500,$B100,'7.  Persistence Report'!$J$27:$J$500,"Adjustment",'7.  Persistence Report'!$H$27:$H$500,"2015")</f>
        <v>0</v>
      </c>
      <c r="G101" s="295">
        <f>SUMIFS('7.  Persistence Report'!AX$27:AX$500,'7.  Persistence Report'!$D$27:$D$500,$B100,'7.  Persistence Report'!$J$27:$J$500,"Adjustment",'7.  Persistence Report'!$H$27:$H$500,"2015")</f>
        <v>0</v>
      </c>
      <c r="H101" s="295">
        <f>SUMIFS('7.  Persistence Report'!AY$27:AY$500,'7.  Persistence Report'!$D$27:$D$500,$B100,'7.  Persistence Report'!$J$27:$J$500,"Adjustment",'7.  Persistence Report'!$H$27:$H$500,"2015")</f>
        <v>0</v>
      </c>
      <c r="I101" s="295">
        <f>SUMIFS('7.  Persistence Report'!AZ$27:AZ$500,'7.  Persistence Report'!$D$27:$D$500,$B100,'7.  Persistence Report'!$J$27:$J$500,"Adjustment",'7.  Persistence Report'!$H$27:$H$500,"2015")</f>
        <v>0</v>
      </c>
      <c r="J101" s="295">
        <f>SUMIFS('7.  Persistence Report'!BA$27:BA$500,'7.  Persistence Report'!$D$27:$D$500,$B100,'7.  Persistence Report'!$J$27:$J$500,"Adjustment",'7.  Persistence Report'!$H$27:$H$500,"2015")</f>
        <v>0</v>
      </c>
      <c r="K101" s="295">
        <f>SUMIFS('7.  Persistence Report'!BB$27:BB$500,'7.  Persistence Report'!$D$27:$D$500,$B100,'7.  Persistence Report'!$J$27:$J$500,"Adjustment",'7.  Persistence Report'!$H$27:$H$500,"2015")</f>
        <v>0</v>
      </c>
      <c r="L101" s="295">
        <f>SUMIFS('7.  Persistence Report'!BC$27:BC$500,'7.  Persistence Report'!$D$27:$D$500,$B100,'7.  Persistence Report'!$J$27:$J$500,"Adjustment",'7.  Persistence Report'!$H$27:$H$500,"2015")</f>
        <v>0</v>
      </c>
      <c r="M101" s="295">
        <f>SUMIFS('7.  Persistence Report'!BD$27:BD$500,'7.  Persistence Report'!$D$27:$D$500,$B100,'7.  Persistence Report'!$J$27:$J$500,"Adjustment",'7.  Persistence Report'!$H$27:$H$500,"2015")</f>
        <v>0</v>
      </c>
      <c r="N101" s="295">
        <f>N100</f>
        <v>12</v>
      </c>
      <c r="O101" s="295">
        <f>SUMIFS('7.  Persistence Report'!P$27:P$500,'7.  Persistence Report'!$D$27:$D$500,$B100,'7.  Persistence Report'!$J$27:$J$500,"Adjustment",'7.  Persistence Report'!$H$27:$H$500,"2015")</f>
        <v>0</v>
      </c>
      <c r="P101" s="295">
        <f>SUMIFS('7.  Persistence Report'!Q$27:Q$500,'7.  Persistence Report'!$D$27:$D$500,$B100,'7.  Persistence Report'!$J$27:$J$500,"Adjustment",'7.  Persistence Report'!$H$27:$H$500,"2015")</f>
        <v>0</v>
      </c>
      <c r="Q101" s="295">
        <f>SUMIFS('7.  Persistence Report'!R$27:R$500,'7.  Persistence Report'!$D$27:$D$500,$B100,'7.  Persistence Report'!$J$27:$J$500,"Adjustment",'7.  Persistence Report'!$H$27:$H$500,"2015")</f>
        <v>0</v>
      </c>
      <c r="R101" s="295">
        <f>SUMIFS('7.  Persistence Report'!S$27:S$500,'7.  Persistence Report'!$D$27:$D$500,$B100,'7.  Persistence Report'!$J$27:$J$500,"Adjustment",'7.  Persistence Report'!$H$27:$H$500,"2015")</f>
        <v>0</v>
      </c>
      <c r="S101" s="295">
        <f>SUMIFS('7.  Persistence Report'!T$27:T$500,'7.  Persistence Report'!$D$27:$D$500,$B100,'7.  Persistence Report'!$J$27:$J$500,"Adjustment",'7.  Persistence Report'!$H$27:$H$500,"2015")</f>
        <v>0</v>
      </c>
      <c r="T101" s="295">
        <f>SUMIFS('7.  Persistence Report'!U$27:U$500,'7.  Persistence Report'!$D$27:$D$500,$B100,'7.  Persistence Report'!$J$27:$J$500,"Adjustment",'7.  Persistence Report'!$H$27:$H$500,"2015")</f>
        <v>0</v>
      </c>
      <c r="U101" s="295">
        <f>SUMIFS('7.  Persistence Report'!V$27:V$500,'7.  Persistence Report'!$D$27:$D$500,$B100,'7.  Persistence Report'!$J$27:$J$500,"Adjustment",'7.  Persistence Report'!$H$27:$H$500,"2015")</f>
        <v>0</v>
      </c>
      <c r="V101" s="295">
        <f>SUMIFS('7.  Persistence Report'!W$27:W$500,'7.  Persistence Report'!$D$27:$D$500,$B100,'7.  Persistence Report'!$J$27:$J$500,"Adjustment",'7.  Persistence Report'!$H$27:$H$500,"2015")</f>
        <v>0</v>
      </c>
      <c r="W101" s="295">
        <f>SUMIFS('7.  Persistence Report'!X$27:X$500,'7.  Persistence Report'!$D$27:$D$500,$B100,'7.  Persistence Report'!$J$27:$J$500,"Adjustment",'7.  Persistence Report'!$H$27:$H$500,"2015")</f>
        <v>0</v>
      </c>
      <c r="X101" s="295">
        <f>SUMIFS('7.  Persistence Report'!Y$27:Y$500,'7.  Persistence Report'!$D$27:$D$500,$B100,'7.  Persistence Report'!$J$27:$J$500,"Adjustment",'7.  Persistence Report'!$H$27:$H$500,"2015")</f>
        <v>0</v>
      </c>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f>SUMIFS('7.  Persistence Report'!AU$27:AU$500,'7.  Persistence Report'!$D$27:$D$500,$B105,'7.  Persistence Report'!$J$27:$J$500,"Current year savings",'7.  Persistence Report'!$H$27:$H$500,"2015")</f>
        <v>0</v>
      </c>
      <c r="E105" s="295">
        <f>SUMIFS('7.  Persistence Report'!AV$27:AV$500,'7.  Persistence Report'!$D$27:$D$500,$B105,'7.  Persistence Report'!$J$27:$J$500,"Current year savings",'7.  Persistence Report'!$H$27:$H$500,"2015")</f>
        <v>0</v>
      </c>
      <c r="F105" s="295">
        <f>SUMIFS('7.  Persistence Report'!AW$27:AW$500,'7.  Persistence Report'!$D$27:$D$500,$B105,'7.  Persistence Report'!$J$27:$J$500,"Current year savings",'7.  Persistence Report'!$H$27:$H$500,"2015")</f>
        <v>0</v>
      </c>
      <c r="G105" s="295">
        <f>SUMIFS('7.  Persistence Report'!AX$27:AX$500,'7.  Persistence Report'!$D$27:$D$500,$B105,'7.  Persistence Report'!$J$27:$J$500,"Current year savings",'7.  Persistence Report'!$H$27:$H$500,"2015")</f>
        <v>0</v>
      </c>
      <c r="H105" s="295">
        <f>SUMIFS('7.  Persistence Report'!AY$27:AY$500,'7.  Persistence Report'!$D$27:$D$500,$B105,'7.  Persistence Report'!$J$27:$J$500,"Current year savings",'7.  Persistence Report'!$H$27:$H$500,"2015")</f>
        <v>0</v>
      </c>
      <c r="I105" s="295">
        <f>SUMIFS('7.  Persistence Report'!AZ$27:AZ$500,'7.  Persistence Report'!$D$27:$D$500,$B105,'7.  Persistence Report'!$J$27:$J$500,"Current year savings",'7.  Persistence Report'!$H$27:$H$500,"2015")</f>
        <v>0</v>
      </c>
      <c r="J105" s="295">
        <f>SUMIFS('7.  Persistence Report'!BA$27:BA$500,'7.  Persistence Report'!$D$27:$D$500,$B105,'7.  Persistence Report'!$J$27:$J$500,"Current year savings",'7.  Persistence Report'!$H$27:$H$500,"2015")</f>
        <v>0</v>
      </c>
      <c r="K105" s="295">
        <f>SUMIFS('7.  Persistence Report'!BB$27:BB$500,'7.  Persistence Report'!$D$27:$D$500,$B105,'7.  Persistence Report'!$J$27:$J$500,"Current year savings",'7.  Persistence Report'!$H$27:$H$500,"2015")</f>
        <v>0</v>
      </c>
      <c r="L105" s="295">
        <f>SUMIFS('7.  Persistence Report'!BC$27:BC$500,'7.  Persistence Report'!$D$27:$D$500,$B105,'7.  Persistence Report'!$J$27:$J$500,"Current year savings",'7.  Persistence Report'!$H$27:$H$500,"2015")</f>
        <v>0</v>
      </c>
      <c r="M105" s="295">
        <f>SUMIFS('7.  Persistence Report'!BD$27:BD$500,'7.  Persistence Report'!$D$27:$D$500,$B105,'7.  Persistence Report'!$J$27:$J$500,"Current year savings",'7.  Persistence Report'!$H$27:$H$500,"2015")</f>
        <v>0</v>
      </c>
      <c r="N105" s="291"/>
      <c r="O105" s="295">
        <f>SUMIFS('7.  Persistence Report'!P$27:P$500,'7.  Persistence Report'!$D$27:$D$500,$B105,'7.  Persistence Report'!$J$27:$J$500,"Current year savings",'7.  Persistence Report'!$H$27:$H$500,"2015")</f>
        <v>0</v>
      </c>
      <c r="P105" s="295">
        <f>SUMIFS('7.  Persistence Report'!Q$27:Q$500,'7.  Persistence Report'!$D$27:$D$500,$B105,'7.  Persistence Report'!$J$27:$J$500,"Current year savings",'7.  Persistence Report'!$H$27:$H$500,"2015")</f>
        <v>0</v>
      </c>
      <c r="Q105" s="295">
        <f>SUMIFS('7.  Persistence Report'!R$27:R$500,'7.  Persistence Report'!$D$27:$D$500,$B105,'7.  Persistence Report'!$J$27:$J$500,"Current year savings",'7.  Persistence Report'!$H$27:$H$500,"2015")</f>
        <v>0</v>
      </c>
      <c r="R105" s="295">
        <f>SUMIFS('7.  Persistence Report'!S$27:S$500,'7.  Persistence Report'!$D$27:$D$500,$B105,'7.  Persistence Report'!$J$27:$J$500,"Current year savings",'7.  Persistence Report'!$H$27:$H$500,"2015")</f>
        <v>0</v>
      </c>
      <c r="S105" s="295">
        <f>SUMIFS('7.  Persistence Report'!T$27:T$500,'7.  Persistence Report'!$D$27:$D$500,$B105,'7.  Persistence Report'!$J$27:$J$500,"Current year savings",'7.  Persistence Report'!$H$27:$H$500,"2015")</f>
        <v>0</v>
      </c>
      <c r="T105" s="295">
        <f>SUMIFS('7.  Persistence Report'!U$27:U$500,'7.  Persistence Report'!$D$27:$D$500,$B105,'7.  Persistence Report'!$J$27:$J$500,"Current year savings",'7.  Persistence Report'!$H$27:$H$500,"2015")</f>
        <v>0</v>
      </c>
      <c r="U105" s="295">
        <f>SUMIFS('7.  Persistence Report'!V$27:V$500,'7.  Persistence Report'!$D$27:$D$500,$B105,'7.  Persistence Report'!$J$27:$J$500,"Current year savings",'7.  Persistence Report'!$H$27:$H$500,"2015")</f>
        <v>0</v>
      </c>
      <c r="V105" s="295">
        <f>SUMIFS('7.  Persistence Report'!W$27:W$500,'7.  Persistence Report'!$D$27:$D$500,$B105,'7.  Persistence Report'!$J$27:$J$500,"Current year savings",'7.  Persistence Report'!$H$27:$H$500,"2015")</f>
        <v>0</v>
      </c>
      <c r="W105" s="295">
        <f>SUMIFS('7.  Persistence Report'!X$27:X$500,'7.  Persistence Report'!$D$27:$D$500,$B105,'7.  Persistence Report'!$J$27:$J$500,"Current year savings",'7.  Persistence Report'!$H$27:$H$500,"2015")</f>
        <v>0</v>
      </c>
      <c r="X105" s="295">
        <f>SUMIFS('7.  Persistence Report'!Y$27:Y$500,'7.  Persistence Report'!$D$27:$D$500,$B105,'7.  Persistence Report'!$J$27:$J$500,"Current year savings",'7.  Persistence Report'!$H$27:$H$500,"2015")</f>
        <v>0</v>
      </c>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f>SUMIFS('7.  Persistence Report'!AU$27:AU$500,'7.  Persistence Report'!$D$27:$D$500,$B105,'7.  Persistence Report'!$J$27:$J$500,"Adjustment",'7.  Persistence Report'!$H$27:$H$500,"2015")</f>
        <v>0</v>
      </c>
      <c r="E106" s="295">
        <f>SUMIFS('7.  Persistence Report'!AV$27:AV$500,'7.  Persistence Report'!$D$27:$D$500,$B105,'7.  Persistence Report'!$J$27:$J$500,"Adjustment",'7.  Persistence Report'!$H$27:$H$500,"2015")</f>
        <v>0</v>
      </c>
      <c r="F106" s="295">
        <f>SUMIFS('7.  Persistence Report'!AW$27:AW$500,'7.  Persistence Report'!$D$27:$D$500,$B105,'7.  Persistence Report'!$J$27:$J$500,"Adjustment",'7.  Persistence Report'!$H$27:$H$500,"2015")</f>
        <v>0</v>
      </c>
      <c r="G106" s="295">
        <f>SUMIFS('7.  Persistence Report'!AX$27:AX$500,'7.  Persistence Report'!$D$27:$D$500,$B105,'7.  Persistence Report'!$J$27:$J$500,"Adjustment",'7.  Persistence Report'!$H$27:$H$500,"2015")</f>
        <v>0</v>
      </c>
      <c r="H106" s="295">
        <f>SUMIFS('7.  Persistence Report'!AY$27:AY$500,'7.  Persistence Report'!$D$27:$D$500,$B105,'7.  Persistence Report'!$J$27:$J$500,"Adjustment",'7.  Persistence Report'!$H$27:$H$500,"2015")</f>
        <v>0</v>
      </c>
      <c r="I106" s="295">
        <f>SUMIFS('7.  Persistence Report'!AZ$27:AZ$500,'7.  Persistence Report'!$D$27:$D$500,$B105,'7.  Persistence Report'!$J$27:$J$500,"Adjustment",'7.  Persistence Report'!$H$27:$H$500,"2015")</f>
        <v>0</v>
      </c>
      <c r="J106" s="295">
        <f>SUMIFS('7.  Persistence Report'!BA$27:BA$500,'7.  Persistence Report'!$D$27:$D$500,$B105,'7.  Persistence Report'!$J$27:$J$500,"Adjustment",'7.  Persistence Report'!$H$27:$H$500,"2015")</f>
        <v>0</v>
      </c>
      <c r="K106" s="295">
        <f>SUMIFS('7.  Persistence Report'!BB$27:BB$500,'7.  Persistence Report'!$D$27:$D$500,$B105,'7.  Persistence Report'!$J$27:$J$500,"Adjustment",'7.  Persistence Report'!$H$27:$H$500,"2015")</f>
        <v>0</v>
      </c>
      <c r="L106" s="295">
        <f>SUMIFS('7.  Persistence Report'!BC$27:BC$500,'7.  Persistence Report'!$D$27:$D$500,$B105,'7.  Persistence Report'!$J$27:$J$500,"Adjustment",'7.  Persistence Report'!$H$27:$H$500,"2015")</f>
        <v>0</v>
      </c>
      <c r="M106" s="295">
        <f>SUMIFS('7.  Persistence Report'!BD$27:BD$500,'7.  Persistence Report'!$D$27:$D$500,$B105,'7.  Persistence Report'!$J$27:$J$500,"Adjustment",'7.  Persistence Report'!$H$27:$H$500,"2015")</f>
        <v>0</v>
      </c>
      <c r="N106" s="291"/>
      <c r="O106" s="295">
        <f>SUMIFS('7.  Persistence Report'!P$27:P$500,'7.  Persistence Report'!$D$27:$D$500,$B105,'7.  Persistence Report'!$J$27:$J$500,"Adjustment",'7.  Persistence Report'!$H$27:$H$500,"2015")</f>
        <v>0</v>
      </c>
      <c r="P106" s="295">
        <f>SUMIFS('7.  Persistence Report'!Q$27:Q$500,'7.  Persistence Report'!$D$27:$D$500,$B105,'7.  Persistence Report'!$J$27:$J$500,"Adjustment",'7.  Persistence Report'!$H$27:$H$500,"2015")</f>
        <v>0</v>
      </c>
      <c r="Q106" s="295">
        <f>SUMIFS('7.  Persistence Report'!R$27:R$500,'7.  Persistence Report'!$D$27:$D$500,$B105,'7.  Persistence Report'!$J$27:$J$500,"Adjustment",'7.  Persistence Report'!$H$27:$H$500,"2015")</f>
        <v>0</v>
      </c>
      <c r="R106" s="295">
        <f>SUMIFS('7.  Persistence Report'!S$27:S$500,'7.  Persistence Report'!$D$27:$D$500,$B105,'7.  Persistence Report'!$J$27:$J$500,"Adjustment",'7.  Persistence Report'!$H$27:$H$500,"2015")</f>
        <v>0</v>
      </c>
      <c r="S106" s="295">
        <f>SUMIFS('7.  Persistence Report'!T$27:T$500,'7.  Persistence Report'!$D$27:$D$500,$B105,'7.  Persistence Report'!$J$27:$J$500,"Adjustment",'7.  Persistence Report'!$H$27:$H$500,"2015")</f>
        <v>0</v>
      </c>
      <c r="T106" s="295">
        <f>SUMIFS('7.  Persistence Report'!U$27:U$500,'7.  Persistence Report'!$D$27:$D$500,$B105,'7.  Persistence Report'!$J$27:$J$500,"Adjustment",'7.  Persistence Report'!$H$27:$H$500,"2015")</f>
        <v>0</v>
      </c>
      <c r="U106" s="295">
        <f>SUMIFS('7.  Persistence Report'!V$27:V$500,'7.  Persistence Report'!$D$27:$D$500,$B105,'7.  Persistence Report'!$J$27:$J$500,"Adjustment",'7.  Persistence Report'!$H$27:$H$500,"2015")</f>
        <v>0</v>
      </c>
      <c r="V106" s="295">
        <f>SUMIFS('7.  Persistence Report'!W$27:W$500,'7.  Persistence Report'!$D$27:$D$500,$B105,'7.  Persistence Report'!$J$27:$J$500,"Adjustment",'7.  Persistence Report'!$H$27:$H$500,"2015")</f>
        <v>0</v>
      </c>
      <c r="W106" s="295">
        <f>SUMIFS('7.  Persistence Report'!X$27:X$500,'7.  Persistence Report'!$D$27:$D$500,$B105,'7.  Persistence Report'!$J$27:$J$500,"Adjustment",'7.  Persistence Report'!$H$27:$H$500,"2015")</f>
        <v>0</v>
      </c>
      <c r="X106" s="295">
        <f>SUMIFS('7.  Persistence Report'!Y$27:Y$500,'7.  Persistence Report'!$D$27:$D$500,$B105,'7.  Persistence Report'!$J$27:$J$500,"Adjustment",'7.  Persistence Report'!$H$27:$H$500,"2015")</f>
        <v>0</v>
      </c>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f>SUMIFS('7.  Persistence Report'!AU$27:AU$500,'7.  Persistence Report'!$D$27:$D$500,$B108,'7.  Persistence Report'!$J$27:$J$500,"Current year savings",'7.  Persistence Report'!$H$27:$H$500,"2015")</f>
        <v>0</v>
      </c>
      <c r="E108" s="295">
        <f>SUMIFS('7.  Persistence Report'!AV$27:AV$500,'7.  Persistence Report'!$D$27:$D$500,$B108,'7.  Persistence Report'!$J$27:$J$500,"Current year savings",'7.  Persistence Report'!$H$27:$H$500,"2015")</f>
        <v>0</v>
      </c>
      <c r="F108" s="295">
        <f>SUMIFS('7.  Persistence Report'!AW$27:AW$500,'7.  Persistence Report'!$D$27:$D$500,$B108,'7.  Persistence Report'!$J$27:$J$500,"Current year savings",'7.  Persistence Report'!$H$27:$H$500,"2015")</f>
        <v>0</v>
      </c>
      <c r="G108" s="295">
        <f>SUMIFS('7.  Persistence Report'!AX$27:AX$500,'7.  Persistence Report'!$D$27:$D$500,$B108,'7.  Persistence Report'!$J$27:$J$500,"Current year savings",'7.  Persistence Report'!$H$27:$H$500,"2015")</f>
        <v>0</v>
      </c>
      <c r="H108" s="295">
        <f>SUMIFS('7.  Persistence Report'!AY$27:AY$500,'7.  Persistence Report'!$D$27:$D$500,$B108,'7.  Persistence Report'!$J$27:$J$500,"Current year savings",'7.  Persistence Report'!$H$27:$H$500,"2015")</f>
        <v>0</v>
      </c>
      <c r="I108" s="295">
        <f>SUMIFS('7.  Persistence Report'!AZ$27:AZ$500,'7.  Persistence Report'!$D$27:$D$500,$B108,'7.  Persistence Report'!$J$27:$J$500,"Current year savings",'7.  Persistence Report'!$H$27:$H$500,"2015")</f>
        <v>0</v>
      </c>
      <c r="J108" s="295">
        <f>SUMIFS('7.  Persistence Report'!BA$27:BA$500,'7.  Persistence Report'!$D$27:$D$500,$B108,'7.  Persistence Report'!$J$27:$J$500,"Current year savings",'7.  Persistence Report'!$H$27:$H$500,"2015")</f>
        <v>0</v>
      </c>
      <c r="K108" s="295">
        <f>SUMIFS('7.  Persistence Report'!BB$27:BB$500,'7.  Persistence Report'!$D$27:$D$500,$B108,'7.  Persistence Report'!$J$27:$J$500,"Current year savings",'7.  Persistence Report'!$H$27:$H$500,"2015")</f>
        <v>0</v>
      </c>
      <c r="L108" s="295">
        <f>SUMIFS('7.  Persistence Report'!BC$27:BC$500,'7.  Persistence Report'!$D$27:$D$500,$B108,'7.  Persistence Report'!$J$27:$J$500,"Current year savings",'7.  Persistence Report'!$H$27:$H$500,"2015")</f>
        <v>0</v>
      </c>
      <c r="M108" s="295">
        <f>SUMIFS('7.  Persistence Report'!BD$27:BD$500,'7.  Persistence Report'!$D$27:$D$500,$B108,'7.  Persistence Report'!$J$27:$J$500,"Current year savings",'7.  Persistence Report'!$H$27:$H$500,"2015")</f>
        <v>0</v>
      </c>
      <c r="N108" s="291"/>
      <c r="O108" s="295">
        <f>SUMIFS('7.  Persistence Report'!P$27:P$500,'7.  Persistence Report'!$D$27:$D$500,$B108,'7.  Persistence Report'!$J$27:$J$500,"Current year savings",'7.  Persistence Report'!$H$27:$H$500,"2015")</f>
        <v>0</v>
      </c>
      <c r="P108" s="295">
        <f>SUMIFS('7.  Persistence Report'!Q$27:Q$500,'7.  Persistence Report'!$D$27:$D$500,$B108,'7.  Persistence Report'!$J$27:$J$500,"Current year savings",'7.  Persistence Report'!$H$27:$H$500,"2015")</f>
        <v>0</v>
      </c>
      <c r="Q108" s="295">
        <f>SUMIFS('7.  Persistence Report'!R$27:R$500,'7.  Persistence Report'!$D$27:$D$500,$B108,'7.  Persistence Report'!$J$27:$J$500,"Current year savings",'7.  Persistence Report'!$H$27:$H$500,"2015")</f>
        <v>0</v>
      </c>
      <c r="R108" s="295">
        <f>SUMIFS('7.  Persistence Report'!S$27:S$500,'7.  Persistence Report'!$D$27:$D$500,$B108,'7.  Persistence Report'!$J$27:$J$500,"Current year savings",'7.  Persistence Report'!$H$27:$H$500,"2015")</f>
        <v>0</v>
      </c>
      <c r="S108" s="295">
        <f>SUMIFS('7.  Persistence Report'!T$27:T$500,'7.  Persistence Report'!$D$27:$D$500,$B108,'7.  Persistence Report'!$J$27:$J$500,"Current year savings",'7.  Persistence Report'!$H$27:$H$500,"2015")</f>
        <v>0</v>
      </c>
      <c r="T108" s="295">
        <f>SUMIFS('7.  Persistence Report'!U$27:U$500,'7.  Persistence Report'!$D$27:$D$500,$B108,'7.  Persistence Report'!$J$27:$J$500,"Current year savings",'7.  Persistence Report'!$H$27:$H$500,"2015")</f>
        <v>0</v>
      </c>
      <c r="U108" s="295">
        <f>SUMIFS('7.  Persistence Report'!V$27:V$500,'7.  Persistence Report'!$D$27:$D$500,$B108,'7.  Persistence Report'!$J$27:$J$500,"Current year savings",'7.  Persistence Report'!$H$27:$H$500,"2015")</f>
        <v>0</v>
      </c>
      <c r="V108" s="295">
        <f>SUMIFS('7.  Persistence Report'!W$27:W$500,'7.  Persistence Report'!$D$27:$D$500,$B108,'7.  Persistence Report'!$J$27:$J$500,"Current year savings",'7.  Persistence Report'!$H$27:$H$500,"2015")</f>
        <v>0</v>
      </c>
      <c r="W108" s="295">
        <f>SUMIFS('7.  Persistence Report'!X$27:X$500,'7.  Persistence Report'!$D$27:$D$500,$B108,'7.  Persistence Report'!$J$27:$J$500,"Current year savings",'7.  Persistence Report'!$H$27:$H$500,"2015")</f>
        <v>0</v>
      </c>
      <c r="X108" s="295">
        <f>SUMIFS('7.  Persistence Report'!Y$27:Y$500,'7.  Persistence Report'!$D$27:$D$500,$B108,'7.  Persistence Report'!$J$27:$J$500,"Current year savings",'7.  Persistence Report'!$H$27:$H$500,"2015")</f>
        <v>0</v>
      </c>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f>SUMIFS('7.  Persistence Report'!AU$27:AU$500,'7.  Persistence Report'!$D$27:$D$500,$B108,'7.  Persistence Report'!$J$27:$J$500,"Adjustment",'7.  Persistence Report'!$H$27:$H$500,"2015")</f>
        <v>0</v>
      </c>
      <c r="E109" s="295">
        <f>SUMIFS('7.  Persistence Report'!AV$27:AV$500,'7.  Persistence Report'!$D$27:$D$500,$B108,'7.  Persistence Report'!$J$27:$J$500,"Adjustment",'7.  Persistence Report'!$H$27:$H$500,"2015")</f>
        <v>0</v>
      </c>
      <c r="F109" s="295">
        <f>SUMIFS('7.  Persistence Report'!AW$27:AW$500,'7.  Persistence Report'!$D$27:$D$500,$B108,'7.  Persistence Report'!$J$27:$J$500,"Adjustment",'7.  Persistence Report'!$H$27:$H$500,"2015")</f>
        <v>0</v>
      </c>
      <c r="G109" s="295">
        <f>SUMIFS('7.  Persistence Report'!AX$27:AX$500,'7.  Persistence Report'!$D$27:$D$500,$B108,'7.  Persistence Report'!$J$27:$J$500,"Adjustment",'7.  Persistence Report'!$H$27:$H$500,"2015")</f>
        <v>0</v>
      </c>
      <c r="H109" s="295">
        <f>SUMIFS('7.  Persistence Report'!AY$27:AY$500,'7.  Persistence Report'!$D$27:$D$500,$B108,'7.  Persistence Report'!$J$27:$J$500,"Adjustment",'7.  Persistence Report'!$H$27:$H$500,"2015")</f>
        <v>0</v>
      </c>
      <c r="I109" s="295">
        <f>SUMIFS('7.  Persistence Report'!AZ$27:AZ$500,'7.  Persistence Report'!$D$27:$D$500,$B108,'7.  Persistence Report'!$J$27:$J$500,"Adjustment",'7.  Persistence Report'!$H$27:$H$500,"2015")</f>
        <v>0</v>
      </c>
      <c r="J109" s="295">
        <f>SUMIFS('7.  Persistence Report'!BA$27:BA$500,'7.  Persistence Report'!$D$27:$D$500,$B108,'7.  Persistence Report'!$J$27:$J$500,"Adjustment",'7.  Persistence Report'!$H$27:$H$500,"2015")</f>
        <v>0</v>
      </c>
      <c r="K109" s="295">
        <f>SUMIFS('7.  Persistence Report'!BB$27:BB$500,'7.  Persistence Report'!$D$27:$D$500,$B108,'7.  Persistence Report'!$J$27:$J$500,"Adjustment",'7.  Persistence Report'!$H$27:$H$500,"2015")</f>
        <v>0</v>
      </c>
      <c r="L109" s="295">
        <f>SUMIFS('7.  Persistence Report'!BC$27:BC$500,'7.  Persistence Report'!$D$27:$D$500,$B108,'7.  Persistence Report'!$J$27:$J$500,"Adjustment",'7.  Persistence Report'!$H$27:$H$500,"2015")</f>
        <v>0</v>
      </c>
      <c r="M109" s="295">
        <f>SUMIFS('7.  Persistence Report'!BD$27:BD$500,'7.  Persistence Report'!$D$27:$D$500,$B108,'7.  Persistence Report'!$J$27:$J$500,"Adjustment",'7.  Persistence Report'!$H$27:$H$500,"2015")</f>
        <v>0</v>
      </c>
      <c r="N109" s="291"/>
      <c r="O109" s="295">
        <f>SUMIFS('7.  Persistence Report'!P$27:P$500,'7.  Persistence Report'!$D$27:$D$500,$B108,'7.  Persistence Report'!$J$27:$J$500,"Adjustment",'7.  Persistence Report'!$H$27:$H$500,"2015")</f>
        <v>0</v>
      </c>
      <c r="P109" s="295">
        <f>SUMIFS('7.  Persistence Report'!Q$27:Q$500,'7.  Persistence Report'!$D$27:$D$500,$B108,'7.  Persistence Report'!$J$27:$J$500,"Adjustment",'7.  Persistence Report'!$H$27:$H$500,"2015")</f>
        <v>0</v>
      </c>
      <c r="Q109" s="295">
        <f>SUMIFS('7.  Persistence Report'!R$27:R$500,'7.  Persistence Report'!$D$27:$D$500,$B108,'7.  Persistence Report'!$J$27:$J$500,"Adjustment",'7.  Persistence Report'!$H$27:$H$500,"2015")</f>
        <v>0</v>
      </c>
      <c r="R109" s="295">
        <f>SUMIFS('7.  Persistence Report'!S$27:S$500,'7.  Persistence Report'!$D$27:$D$500,$B108,'7.  Persistence Report'!$J$27:$J$500,"Adjustment",'7.  Persistence Report'!$H$27:$H$500,"2015")</f>
        <v>0</v>
      </c>
      <c r="S109" s="295">
        <f>SUMIFS('7.  Persistence Report'!T$27:T$500,'7.  Persistence Report'!$D$27:$D$500,$B108,'7.  Persistence Report'!$J$27:$J$500,"Adjustment",'7.  Persistence Report'!$H$27:$H$500,"2015")</f>
        <v>0</v>
      </c>
      <c r="T109" s="295">
        <f>SUMIFS('7.  Persistence Report'!U$27:U$500,'7.  Persistence Report'!$D$27:$D$500,$B108,'7.  Persistence Report'!$J$27:$J$500,"Adjustment",'7.  Persistence Report'!$H$27:$H$500,"2015")</f>
        <v>0</v>
      </c>
      <c r="U109" s="295">
        <f>SUMIFS('7.  Persistence Report'!V$27:V$500,'7.  Persistence Report'!$D$27:$D$500,$B108,'7.  Persistence Report'!$J$27:$J$500,"Adjustment",'7.  Persistence Report'!$H$27:$H$500,"2015")</f>
        <v>0</v>
      </c>
      <c r="V109" s="295">
        <f>SUMIFS('7.  Persistence Report'!W$27:W$500,'7.  Persistence Report'!$D$27:$D$500,$B108,'7.  Persistence Report'!$J$27:$J$500,"Adjustment",'7.  Persistence Report'!$H$27:$H$500,"2015")</f>
        <v>0</v>
      </c>
      <c r="W109" s="295">
        <f>SUMIFS('7.  Persistence Report'!X$27:X$500,'7.  Persistence Report'!$D$27:$D$500,$B108,'7.  Persistence Report'!$J$27:$J$500,"Adjustment",'7.  Persistence Report'!$H$27:$H$500,"2015")</f>
        <v>0</v>
      </c>
      <c r="X109" s="295">
        <f>SUMIFS('7.  Persistence Report'!Y$27:Y$500,'7.  Persistence Report'!$D$27:$D$500,$B108,'7.  Persistence Report'!$J$27:$J$500,"Adjustment",'7.  Persistence Report'!$H$27:$H$500,"2015")</f>
        <v>0</v>
      </c>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f>SUMIFS('7.  Persistence Report'!AU$27:AU$500,'7.  Persistence Report'!$D$27:$D$500,$B111,'7.  Persistence Report'!$J$27:$J$500,"Current year savings",'7.  Persistence Report'!$H$27:$H$500,"2015")</f>
        <v>0</v>
      </c>
      <c r="E111" s="295">
        <f>SUMIFS('7.  Persistence Report'!AV$27:AV$500,'7.  Persistence Report'!$D$27:$D$500,$B111,'7.  Persistence Report'!$J$27:$J$500,"Current year savings",'7.  Persistence Report'!$H$27:$H$500,"2015")</f>
        <v>0</v>
      </c>
      <c r="F111" s="295">
        <f>SUMIFS('7.  Persistence Report'!AW$27:AW$500,'7.  Persistence Report'!$D$27:$D$500,$B111,'7.  Persistence Report'!$J$27:$J$500,"Current year savings",'7.  Persistence Report'!$H$27:$H$500,"2015")</f>
        <v>0</v>
      </c>
      <c r="G111" s="295">
        <f>SUMIFS('7.  Persistence Report'!AX$27:AX$500,'7.  Persistence Report'!$D$27:$D$500,$B111,'7.  Persistence Report'!$J$27:$J$500,"Current year savings",'7.  Persistence Report'!$H$27:$H$500,"2015")</f>
        <v>0</v>
      </c>
      <c r="H111" s="295">
        <f>SUMIFS('7.  Persistence Report'!AY$27:AY$500,'7.  Persistence Report'!$D$27:$D$500,$B111,'7.  Persistence Report'!$J$27:$J$500,"Current year savings",'7.  Persistence Report'!$H$27:$H$500,"2015")</f>
        <v>0</v>
      </c>
      <c r="I111" s="295">
        <f>SUMIFS('7.  Persistence Report'!AZ$27:AZ$500,'7.  Persistence Report'!$D$27:$D$500,$B111,'7.  Persistence Report'!$J$27:$J$500,"Current year savings",'7.  Persistence Report'!$H$27:$H$500,"2015")</f>
        <v>0</v>
      </c>
      <c r="J111" s="295">
        <f>SUMIFS('7.  Persistence Report'!BA$27:BA$500,'7.  Persistence Report'!$D$27:$D$500,$B111,'7.  Persistence Report'!$J$27:$J$500,"Current year savings",'7.  Persistence Report'!$H$27:$H$500,"2015")</f>
        <v>0</v>
      </c>
      <c r="K111" s="295">
        <f>SUMIFS('7.  Persistence Report'!BB$27:BB$500,'7.  Persistence Report'!$D$27:$D$500,$B111,'7.  Persistence Report'!$J$27:$J$500,"Current year savings",'7.  Persistence Report'!$H$27:$H$500,"2015")</f>
        <v>0</v>
      </c>
      <c r="L111" s="295">
        <f>SUMIFS('7.  Persistence Report'!BC$27:BC$500,'7.  Persistence Report'!$D$27:$D$500,$B111,'7.  Persistence Report'!$J$27:$J$500,"Current year savings",'7.  Persistence Report'!$H$27:$H$500,"2015")</f>
        <v>0</v>
      </c>
      <c r="M111" s="295">
        <f>SUMIFS('7.  Persistence Report'!BD$27:BD$500,'7.  Persistence Report'!$D$27:$D$500,$B111,'7.  Persistence Report'!$J$27:$J$500,"Current year savings",'7.  Persistence Report'!$H$27:$H$500,"2015")</f>
        <v>0</v>
      </c>
      <c r="N111" s="291"/>
      <c r="O111" s="295">
        <f>SUMIFS('7.  Persistence Report'!P$27:P$500,'7.  Persistence Report'!$D$27:$D$500,$B111,'7.  Persistence Report'!$J$27:$J$500,"Current year savings",'7.  Persistence Report'!$H$27:$H$500,"2015")</f>
        <v>0</v>
      </c>
      <c r="P111" s="295">
        <f>SUMIFS('7.  Persistence Report'!Q$27:Q$500,'7.  Persistence Report'!$D$27:$D$500,$B111,'7.  Persistence Report'!$J$27:$J$500,"Current year savings",'7.  Persistence Report'!$H$27:$H$500,"2015")</f>
        <v>0</v>
      </c>
      <c r="Q111" s="295">
        <f>SUMIFS('7.  Persistence Report'!R$27:R$500,'7.  Persistence Report'!$D$27:$D$500,$B111,'7.  Persistence Report'!$J$27:$J$500,"Current year savings",'7.  Persistence Report'!$H$27:$H$500,"2015")</f>
        <v>0</v>
      </c>
      <c r="R111" s="295">
        <f>SUMIFS('7.  Persistence Report'!S$27:S$500,'7.  Persistence Report'!$D$27:$D$500,$B111,'7.  Persistence Report'!$J$27:$J$500,"Current year savings",'7.  Persistence Report'!$H$27:$H$500,"2015")</f>
        <v>0</v>
      </c>
      <c r="S111" s="295">
        <f>SUMIFS('7.  Persistence Report'!T$27:T$500,'7.  Persistence Report'!$D$27:$D$500,$B111,'7.  Persistence Report'!$J$27:$J$500,"Current year savings",'7.  Persistence Report'!$H$27:$H$500,"2015")</f>
        <v>0</v>
      </c>
      <c r="T111" s="295">
        <f>SUMIFS('7.  Persistence Report'!U$27:U$500,'7.  Persistence Report'!$D$27:$D$500,$B111,'7.  Persistence Report'!$J$27:$J$500,"Current year savings",'7.  Persistence Report'!$H$27:$H$500,"2015")</f>
        <v>0</v>
      </c>
      <c r="U111" s="295">
        <f>SUMIFS('7.  Persistence Report'!V$27:V$500,'7.  Persistence Report'!$D$27:$D$500,$B111,'7.  Persistence Report'!$J$27:$J$500,"Current year savings",'7.  Persistence Report'!$H$27:$H$500,"2015")</f>
        <v>0</v>
      </c>
      <c r="V111" s="295">
        <f>SUMIFS('7.  Persistence Report'!W$27:W$500,'7.  Persistence Report'!$D$27:$D$500,$B111,'7.  Persistence Report'!$J$27:$J$500,"Current year savings",'7.  Persistence Report'!$H$27:$H$500,"2015")</f>
        <v>0</v>
      </c>
      <c r="W111" s="295">
        <f>SUMIFS('7.  Persistence Report'!X$27:X$500,'7.  Persistence Report'!$D$27:$D$500,$B111,'7.  Persistence Report'!$J$27:$J$500,"Current year savings",'7.  Persistence Report'!$H$27:$H$500,"2015")</f>
        <v>0</v>
      </c>
      <c r="X111" s="295">
        <f>SUMIFS('7.  Persistence Report'!Y$27:Y$500,'7.  Persistence Report'!$D$27:$D$500,$B111,'7.  Persistence Report'!$J$27:$J$500,"Current year savings",'7.  Persistence Report'!$H$27:$H$500,"2015")</f>
        <v>0</v>
      </c>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f>SUMIFS('7.  Persistence Report'!AU$27:AU$500,'7.  Persistence Report'!$D$27:$D$500,$B111,'7.  Persistence Report'!$J$27:$J$500,"Adjustment",'7.  Persistence Report'!$H$27:$H$500,"2015")</f>
        <v>0</v>
      </c>
      <c r="E112" s="295">
        <f>SUMIFS('7.  Persistence Report'!AV$27:AV$500,'7.  Persistence Report'!$D$27:$D$500,$B111,'7.  Persistence Report'!$J$27:$J$500,"Adjustment",'7.  Persistence Report'!$H$27:$H$500,"2015")</f>
        <v>0</v>
      </c>
      <c r="F112" s="295">
        <f>SUMIFS('7.  Persistence Report'!AW$27:AW$500,'7.  Persistence Report'!$D$27:$D$500,$B111,'7.  Persistence Report'!$J$27:$J$500,"Adjustment",'7.  Persistence Report'!$H$27:$H$500,"2015")</f>
        <v>0</v>
      </c>
      <c r="G112" s="295">
        <f>SUMIFS('7.  Persistence Report'!AX$27:AX$500,'7.  Persistence Report'!$D$27:$D$500,$B111,'7.  Persistence Report'!$J$27:$J$500,"Adjustment",'7.  Persistence Report'!$H$27:$H$500,"2015")</f>
        <v>0</v>
      </c>
      <c r="H112" s="295">
        <f>SUMIFS('7.  Persistence Report'!AY$27:AY$500,'7.  Persistence Report'!$D$27:$D$500,$B111,'7.  Persistence Report'!$J$27:$J$500,"Adjustment",'7.  Persistence Report'!$H$27:$H$500,"2015")</f>
        <v>0</v>
      </c>
      <c r="I112" s="295">
        <f>SUMIFS('7.  Persistence Report'!AZ$27:AZ$500,'7.  Persistence Report'!$D$27:$D$500,$B111,'7.  Persistence Report'!$J$27:$J$500,"Adjustment",'7.  Persistence Report'!$H$27:$H$500,"2015")</f>
        <v>0</v>
      </c>
      <c r="J112" s="295">
        <f>SUMIFS('7.  Persistence Report'!BA$27:BA$500,'7.  Persistence Report'!$D$27:$D$500,$B111,'7.  Persistence Report'!$J$27:$J$500,"Adjustment",'7.  Persistence Report'!$H$27:$H$500,"2015")</f>
        <v>0</v>
      </c>
      <c r="K112" s="295">
        <f>SUMIFS('7.  Persistence Report'!BB$27:BB$500,'7.  Persistence Report'!$D$27:$D$500,$B111,'7.  Persistence Report'!$J$27:$J$500,"Adjustment",'7.  Persistence Report'!$H$27:$H$500,"2015")</f>
        <v>0</v>
      </c>
      <c r="L112" s="295">
        <f>SUMIFS('7.  Persistence Report'!BC$27:BC$500,'7.  Persistence Report'!$D$27:$D$500,$B111,'7.  Persistence Report'!$J$27:$J$500,"Adjustment",'7.  Persistence Report'!$H$27:$H$500,"2015")</f>
        <v>0</v>
      </c>
      <c r="M112" s="295">
        <f>SUMIFS('7.  Persistence Report'!BD$27:BD$500,'7.  Persistence Report'!$D$27:$D$500,$B111,'7.  Persistence Report'!$J$27:$J$500,"Adjustment",'7.  Persistence Report'!$H$27:$H$500,"2015")</f>
        <v>0</v>
      </c>
      <c r="N112" s="291"/>
      <c r="O112" s="295">
        <f>SUMIFS('7.  Persistence Report'!P$27:P$500,'7.  Persistence Report'!$D$27:$D$500,$B111,'7.  Persistence Report'!$J$27:$J$500,"Adjustment",'7.  Persistence Report'!$H$27:$H$500,"2015")</f>
        <v>0</v>
      </c>
      <c r="P112" s="295">
        <f>SUMIFS('7.  Persistence Report'!Q$27:Q$500,'7.  Persistence Report'!$D$27:$D$500,$B111,'7.  Persistence Report'!$J$27:$J$500,"Adjustment",'7.  Persistence Report'!$H$27:$H$500,"2015")</f>
        <v>0</v>
      </c>
      <c r="Q112" s="295">
        <f>SUMIFS('7.  Persistence Report'!R$27:R$500,'7.  Persistence Report'!$D$27:$D$500,$B111,'7.  Persistence Report'!$J$27:$J$500,"Adjustment",'7.  Persistence Report'!$H$27:$H$500,"2015")</f>
        <v>0</v>
      </c>
      <c r="R112" s="295">
        <f>SUMIFS('7.  Persistence Report'!S$27:S$500,'7.  Persistence Report'!$D$27:$D$500,$B111,'7.  Persistence Report'!$J$27:$J$500,"Adjustment",'7.  Persistence Report'!$H$27:$H$500,"2015")</f>
        <v>0</v>
      </c>
      <c r="S112" s="295">
        <f>SUMIFS('7.  Persistence Report'!T$27:T$500,'7.  Persistence Report'!$D$27:$D$500,$B111,'7.  Persistence Report'!$J$27:$J$500,"Adjustment",'7.  Persistence Report'!$H$27:$H$500,"2015")</f>
        <v>0</v>
      </c>
      <c r="T112" s="295">
        <f>SUMIFS('7.  Persistence Report'!U$27:U$500,'7.  Persistence Report'!$D$27:$D$500,$B111,'7.  Persistence Report'!$J$27:$J$500,"Adjustment",'7.  Persistence Report'!$H$27:$H$500,"2015")</f>
        <v>0</v>
      </c>
      <c r="U112" s="295">
        <f>SUMIFS('7.  Persistence Report'!V$27:V$500,'7.  Persistence Report'!$D$27:$D$500,$B111,'7.  Persistence Report'!$J$27:$J$500,"Adjustment",'7.  Persistence Report'!$H$27:$H$500,"2015")</f>
        <v>0</v>
      </c>
      <c r="V112" s="295">
        <f>SUMIFS('7.  Persistence Report'!W$27:W$500,'7.  Persistence Report'!$D$27:$D$500,$B111,'7.  Persistence Report'!$J$27:$J$500,"Adjustment",'7.  Persistence Report'!$H$27:$H$500,"2015")</f>
        <v>0</v>
      </c>
      <c r="W112" s="295">
        <f>SUMIFS('7.  Persistence Report'!X$27:X$500,'7.  Persistence Report'!$D$27:$D$500,$B111,'7.  Persistence Report'!$J$27:$J$500,"Adjustment",'7.  Persistence Report'!$H$27:$H$500,"2015")</f>
        <v>0</v>
      </c>
      <c r="X112" s="295">
        <f>SUMIFS('7.  Persistence Report'!Y$27:Y$500,'7.  Persistence Report'!$D$27:$D$500,$B111,'7.  Persistence Report'!$J$27:$J$500,"Adjustment",'7.  Persistence Report'!$H$27:$H$500,"2015")</f>
        <v>0</v>
      </c>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f>SUMIFS('7.  Persistence Report'!AU$27:AU$500,'7.  Persistence Report'!$D$27:$D$500,$B114,'7.  Persistence Report'!$J$27:$J$500,"Current year savings",'7.  Persistence Report'!$H$27:$H$500,"2015")</f>
        <v>0</v>
      </c>
      <c r="E114" s="295">
        <f>SUMIFS('7.  Persistence Report'!AV$27:AV$500,'7.  Persistence Report'!$D$27:$D$500,$B114,'7.  Persistence Report'!$J$27:$J$500,"Current year savings",'7.  Persistence Report'!$H$27:$H$500,"2015")</f>
        <v>0</v>
      </c>
      <c r="F114" s="295">
        <f>SUMIFS('7.  Persistence Report'!AW$27:AW$500,'7.  Persistence Report'!$D$27:$D$500,$B114,'7.  Persistence Report'!$J$27:$J$500,"Current year savings",'7.  Persistence Report'!$H$27:$H$500,"2015")</f>
        <v>0</v>
      </c>
      <c r="G114" s="295">
        <f>SUMIFS('7.  Persistence Report'!AX$27:AX$500,'7.  Persistence Report'!$D$27:$D$500,$B114,'7.  Persistence Report'!$J$27:$J$500,"Current year savings",'7.  Persistence Report'!$H$27:$H$500,"2015")</f>
        <v>0</v>
      </c>
      <c r="H114" s="295">
        <f>SUMIFS('7.  Persistence Report'!AY$27:AY$500,'7.  Persistence Report'!$D$27:$D$500,$B114,'7.  Persistence Report'!$J$27:$J$500,"Current year savings",'7.  Persistence Report'!$H$27:$H$500,"2015")</f>
        <v>0</v>
      </c>
      <c r="I114" s="295">
        <f>SUMIFS('7.  Persistence Report'!AZ$27:AZ$500,'7.  Persistence Report'!$D$27:$D$500,$B114,'7.  Persistence Report'!$J$27:$J$500,"Current year savings",'7.  Persistence Report'!$H$27:$H$500,"2015")</f>
        <v>0</v>
      </c>
      <c r="J114" s="295">
        <f>SUMIFS('7.  Persistence Report'!BA$27:BA$500,'7.  Persistence Report'!$D$27:$D$500,$B114,'7.  Persistence Report'!$J$27:$J$500,"Current year savings",'7.  Persistence Report'!$H$27:$H$500,"2015")</f>
        <v>0</v>
      </c>
      <c r="K114" s="295">
        <f>SUMIFS('7.  Persistence Report'!BB$27:BB$500,'7.  Persistence Report'!$D$27:$D$500,$B114,'7.  Persistence Report'!$J$27:$J$500,"Current year savings",'7.  Persistence Report'!$H$27:$H$500,"2015")</f>
        <v>0</v>
      </c>
      <c r="L114" s="295">
        <f>SUMIFS('7.  Persistence Report'!BC$27:BC$500,'7.  Persistence Report'!$D$27:$D$500,$B114,'7.  Persistence Report'!$J$27:$J$500,"Current year savings",'7.  Persistence Report'!$H$27:$H$500,"2015")</f>
        <v>0</v>
      </c>
      <c r="M114" s="295">
        <f>SUMIFS('7.  Persistence Report'!BD$27:BD$500,'7.  Persistence Report'!$D$27:$D$500,$B114,'7.  Persistence Report'!$J$27:$J$500,"Current year savings",'7.  Persistence Report'!$H$27:$H$500,"2015")</f>
        <v>0</v>
      </c>
      <c r="N114" s="291"/>
      <c r="O114" s="295">
        <f>SUMIFS('7.  Persistence Report'!P$27:P$500,'7.  Persistence Report'!$D$27:$D$500,$B114,'7.  Persistence Report'!$J$27:$J$500,"Current year savings",'7.  Persistence Report'!$H$27:$H$500,"2015")</f>
        <v>0</v>
      </c>
      <c r="P114" s="295">
        <f>SUMIFS('7.  Persistence Report'!Q$27:Q$500,'7.  Persistence Report'!$D$27:$D$500,$B114,'7.  Persistence Report'!$J$27:$J$500,"Current year savings",'7.  Persistence Report'!$H$27:$H$500,"2015")</f>
        <v>0</v>
      </c>
      <c r="Q114" s="295">
        <f>SUMIFS('7.  Persistence Report'!R$27:R$500,'7.  Persistence Report'!$D$27:$D$500,$B114,'7.  Persistence Report'!$J$27:$J$500,"Current year savings",'7.  Persistence Report'!$H$27:$H$500,"2015")</f>
        <v>0</v>
      </c>
      <c r="R114" s="295">
        <f>SUMIFS('7.  Persistence Report'!S$27:S$500,'7.  Persistence Report'!$D$27:$D$500,$B114,'7.  Persistence Report'!$J$27:$J$500,"Current year savings",'7.  Persistence Report'!$H$27:$H$500,"2015")</f>
        <v>0</v>
      </c>
      <c r="S114" s="295">
        <f>SUMIFS('7.  Persistence Report'!T$27:T$500,'7.  Persistence Report'!$D$27:$D$500,$B114,'7.  Persistence Report'!$J$27:$J$500,"Current year savings",'7.  Persistence Report'!$H$27:$H$500,"2015")</f>
        <v>0</v>
      </c>
      <c r="T114" s="295">
        <f>SUMIFS('7.  Persistence Report'!U$27:U$500,'7.  Persistence Report'!$D$27:$D$500,$B114,'7.  Persistence Report'!$J$27:$J$500,"Current year savings",'7.  Persistence Report'!$H$27:$H$500,"2015")</f>
        <v>0</v>
      </c>
      <c r="U114" s="295">
        <f>SUMIFS('7.  Persistence Report'!V$27:V$500,'7.  Persistence Report'!$D$27:$D$500,$B114,'7.  Persistence Report'!$J$27:$J$500,"Current year savings",'7.  Persistence Report'!$H$27:$H$500,"2015")</f>
        <v>0</v>
      </c>
      <c r="V114" s="295">
        <f>SUMIFS('7.  Persistence Report'!W$27:W$500,'7.  Persistence Report'!$D$27:$D$500,$B114,'7.  Persistence Report'!$J$27:$J$500,"Current year savings",'7.  Persistence Report'!$H$27:$H$500,"2015")</f>
        <v>0</v>
      </c>
      <c r="W114" s="295">
        <f>SUMIFS('7.  Persistence Report'!X$27:X$500,'7.  Persistence Report'!$D$27:$D$500,$B114,'7.  Persistence Report'!$J$27:$J$500,"Current year savings",'7.  Persistence Report'!$H$27:$H$500,"2015")</f>
        <v>0</v>
      </c>
      <c r="X114" s="295">
        <f>SUMIFS('7.  Persistence Report'!Y$27:Y$500,'7.  Persistence Report'!$D$27:$D$500,$B114,'7.  Persistence Report'!$J$27:$J$500,"Current year savings",'7.  Persistence Report'!$H$27:$H$500,"2015")</f>
        <v>0</v>
      </c>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f>SUMIFS('7.  Persistence Report'!AU$27:AU$500,'7.  Persistence Report'!$D$27:$D$500,$B114,'7.  Persistence Report'!$J$27:$J$500,"Adjustment",'7.  Persistence Report'!$H$27:$H$500,"2015")</f>
        <v>0</v>
      </c>
      <c r="E115" s="295">
        <f>SUMIFS('7.  Persistence Report'!AV$27:AV$500,'7.  Persistence Report'!$D$27:$D$500,$B114,'7.  Persistence Report'!$J$27:$J$500,"Adjustment",'7.  Persistence Report'!$H$27:$H$500,"2015")</f>
        <v>0</v>
      </c>
      <c r="F115" s="295">
        <f>SUMIFS('7.  Persistence Report'!AW$27:AW$500,'7.  Persistence Report'!$D$27:$D$500,$B114,'7.  Persistence Report'!$J$27:$J$500,"Adjustment",'7.  Persistence Report'!$H$27:$H$500,"2015")</f>
        <v>0</v>
      </c>
      <c r="G115" s="295">
        <f>SUMIFS('7.  Persistence Report'!AX$27:AX$500,'7.  Persistence Report'!$D$27:$D$500,$B114,'7.  Persistence Report'!$J$27:$J$500,"Adjustment",'7.  Persistence Report'!$H$27:$H$500,"2015")</f>
        <v>0</v>
      </c>
      <c r="H115" s="295">
        <f>SUMIFS('7.  Persistence Report'!AY$27:AY$500,'7.  Persistence Report'!$D$27:$D$500,$B114,'7.  Persistence Report'!$J$27:$J$500,"Adjustment",'7.  Persistence Report'!$H$27:$H$500,"2015")</f>
        <v>0</v>
      </c>
      <c r="I115" s="295">
        <f>SUMIFS('7.  Persistence Report'!AZ$27:AZ$500,'7.  Persistence Report'!$D$27:$D$500,$B114,'7.  Persistence Report'!$J$27:$J$500,"Adjustment",'7.  Persistence Report'!$H$27:$H$500,"2015")</f>
        <v>0</v>
      </c>
      <c r="J115" s="295">
        <f>SUMIFS('7.  Persistence Report'!BA$27:BA$500,'7.  Persistence Report'!$D$27:$D$500,$B114,'7.  Persistence Report'!$J$27:$J$500,"Adjustment",'7.  Persistence Report'!$H$27:$H$500,"2015")</f>
        <v>0</v>
      </c>
      <c r="K115" s="295">
        <f>SUMIFS('7.  Persistence Report'!BB$27:BB$500,'7.  Persistence Report'!$D$27:$D$500,$B114,'7.  Persistence Report'!$J$27:$J$500,"Adjustment",'7.  Persistence Report'!$H$27:$H$500,"2015")</f>
        <v>0</v>
      </c>
      <c r="L115" s="295">
        <f>SUMIFS('7.  Persistence Report'!BC$27:BC$500,'7.  Persistence Report'!$D$27:$D$500,$B114,'7.  Persistence Report'!$J$27:$J$500,"Adjustment",'7.  Persistence Report'!$H$27:$H$500,"2015")</f>
        <v>0</v>
      </c>
      <c r="M115" s="295">
        <f>SUMIFS('7.  Persistence Report'!BD$27:BD$500,'7.  Persistence Report'!$D$27:$D$500,$B114,'7.  Persistence Report'!$J$27:$J$500,"Adjustment",'7.  Persistence Report'!$H$27:$H$500,"2015")</f>
        <v>0</v>
      </c>
      <c r="N115" s="291"/>
      <c r="O115" s="295">
        <f>SUMIFS('7.  Persistence Report'!P$27:P$500,'7.  Persistence Report'!$D$27:$D$500,$B114,'7.  Persistence Report'!$J$27:$J$500,"Adjustment",'7.  Persistence Report'!$H$27:$H$500,"2015")</f>
        <v>0</v>
      </c>
      <c r="P115" s="295">
        <f>SUMIFS('7.  Persistence Report'!Q$27:Q$500,'7.  Persistence Report'!$D$27:$D$500,$B114,'7.  Persistence Report'!$J$27:$J$500,"Adjustment",'7.  Persistence Report'!$H$27:$H$500,"2015")</f>
        <v>0</v>
      </c>
      <c r="Q115" s="295">
        <f>SUMIFS('7.  Persistence Report'!R$27:R$500,'7.  Persistence Report'!$D$27:$D$500,$B114,'7.  Persistence Report'!$J$27:$J$500,"Adjustment",'7.  Persistence Report'!$H$27:$H$500,"2015")</f>
        <v>0</v>
      </c>
      <c r="R115" s="295">
        <f>SUMIFS('7.  Persistence Report'!S$27:S$500,'7.  Persistence Report'!$D$27:$D$500,$B114,'7.  Persistence Report'!$J$27:$J$500,"Adjustment",'7.  Persistence Report'!$H$27:$H$500,"2015")</f>
        <v>0</v>
      </c>
      <c r="S115" s="295">
        <f>SUMIFS('7.  Persistence Report'!T$27:T$500,'7.  Persistence Report'!$D$27:$D$500,$B114,'7.  Persistence Report'!$J$27:$J$500,"Adjustment",'7.  Persistence Report'!$H$27:$H$500,"2015")</f>
        <v>0</v>
      </c>
      <c r="T115" s="295">
        <f>SUMIFS('7.  Persistence Report'!U$27:U$500,'7.  Persistence Report'!$D$27:$D$500,$B114,'7.  Persistence Report'!$J$27:$J$500,"Adjustment",'7.  Persistence Report'!$H$27:$H$500,"2015")</f>
        <v>0</v>
      </c>
      <c r="U115" s="295">
        <f>SUMIFS('7.  Persistence Report'!V$27:V$500,'7.  Persistence Report'!$D$27:$D$500,$B114,'7.  Persistence Report'!$J$27:$J$500,"Adjustment",'7.  Persistence Report'!$H$27:$H$500,"2015")</f>
        <v>0</v>
      </c>
      <c r="V115" s="295">
        <f>SUMIFS('7.  Persistence Report'!W$27:W$500,'7.  Persistence Report'!$D$27:$D$500,$B114,'7.  Persistence Report'!$J$27:$J$500,"Adjustment",'7.  Persistence Report'!$H$27:$H$500,"2015")</f>
        <v>0</v>
      </c>
      <c r="W115" s="295">
        <f>SUMIFS('7.  Persistence Report'!X$27:X$500,'7.  Persistence Report'!$D$27:$D$500,$B114,'7.  Persistence Report'!$J$27:$J$500,"Adjustment",'7.  Persistence Report'!$H$27:$H$500,"2015")</f>
        <v>0</v>
      </c>
      <c r="X115" s="295">
        <f>SUMIFS('7.  Persistence Report'!Y$27:Y$500,'7.  Persistence Report'!$D$27:$D$500,$B114,'7.  Persistence Report'!$J$27:$J$500,"Adjustment",'7.  Persistence Report'!$H$27:$H$500,"2015")</f>
        <v>0</v>
      </c>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f>SUMIFS('7.  Persistence Report'!AU$27:AU$500,'7.  Persistence Report'!$D$27:$D$500,$B118,'7.  Persistence Report'!$J$27:$J$500,"Current year savings",'7.  Persistence Report'!$H$27:$H$500,"2015")</f>
        <v>0</v>
      </c>
      <c r="E118" s="295">
        <f>SUMIFS('7.  Persistence Report'!AV$27:AV$500,'7.  Persistence Report'!$D$27:$D$500,$B118,'7.  Persistence Report'!$J$27:$J$500,"Current year savings",'7.  Persistence Report'!$H$27:$H$500,"2015")</f>
        <v>0</v>
      </c>
      <c r="F118" s="295">
        <f>SUMIFS('7.  Persistence Report'!AW$27:AW$500,'7.  Persistence Report'!$D$27:$D$500,$B118,'7.  Persistence Report'!$J$27:$J$500,"Current year savings",'7.  Persistence Report'!$H$27:$H$500,"2015")</f>
        <v>0</v>
      </c>
      <c r="G118" s="295">
        <f>SUMIFS('7.  Persistence Report'!AX$27:AX$500,'7.  Persistence Report'!$D$27:$D$500,$B118,'7.  Persistence Report'!$J$27:$J$500,"Current year savings",'7.  Persistence Report'!$H$27:$H$500,"2015")</f>
        <v>0</v>
      </c>
      <c r="H118" s="295">
        <f>SUMIFS('7.  Persistence Report'!AY$27:AY$500,'7.  Persistence Report'!$D$27:$D$500,$B118,'7.  Persistence Report'!$J$27:$J$500,"Current year savings",'7.  Persistence Report'!$H$27:$H$500,"2015")</f>
        <v>0</v>
      </c>
      <c r="I118" s="295">
        <f>SUMIFS('7.  Persistence Report'!AZ$27:AZ$500,'7.  Persistence Report'!$D$27:$D$500,$B118,'7.  Persistence Report'!$J$27:$J$500,"Current year savings",'7.  Persistence Report'!$H$27:$H$500,"2015")</f>
        <v>0</v>
      </c>
      <c r="J118" s="295">
        <f>SUMIFS('7.  Persistence Report'!BA$27:BA$500,'7.  Persistence Report'!$D$27:$D$500,$B118,'7.  Persistence Report'!$J$27:$J$500,"Current year savings",'7.  Persistence Report'!$H$27:$H$500,"2015")</f>
        <v>0</v>
      </c>
      <c r="K118" s="295">
        <f>SUMIFS('7.  Persistence Report'!BB$27:BB$500,'7.  Persistence Report'!$D$27:$D$500,$B118,'7.  Persistence Report'!$J$27:$J$500,"Current year savings",'7.  Persistence Report'!$H$27:$H$500,"2015")</f>
        <v>0</v>
      </c>
      <c r="L118" s="295">
        <f>SUMIFS('7.  Persistence Report'!BC$27:BC$500,'7.  Persistence Report'!$D$27:$D$500,$B118,'7.  Persistence Report'!$J$27:$J$500,"Current year savings",'7.  Persistence Report'!$H$27:$H$500,"2015")</f>
        <v>0</v>
      </c>
      <c r="M118" s="295">
        <f>SUMIFS('7.  Persistence Report'!BD$27:BD$500,'7.  Persistence Report'!$D$27:$D$500,$B118,'7.  Persistence Report'!$J$27:$J$500,"Current year savings",'7.  Persistence Report'!$H$27:$H$500,"2015")</f>
        <v>0</v>
      </c>
      <c r="N118" s="295">
        <v>12</v>
      </c>
      <c r="O118" s="295">
        <f>SUMIFS('7.  Persistence Report'!P$27:P$500,'7.  Persistence Report'!$D$27:$D$500,$B118,'7.  Persistence Report'!$J$27:$J$500,"Current year savings",'7.  Persistence Report'!$H$27:$H$500,"2015")</f>
        <v>0</v>
      </c>
      <c r="P118" s="295">
        <f>SUMIFS('7.  Persistence Report'!Q$27:Q$500,'7.  Persistence Report'!$D$27:$D$500,$B118,'7.  Persistence Report'!$J$27:$J$500,"Current year savings",'7.  Persistence Report'!$H$27:$H$500,"2015")</f>
        <v>0</v>
      </c>
      <c r="Q118" s="295">
        <f>SUMIFS('7.  Persistence Report'!R$27:R$500,'7.  Persistence Report'!$D$27:$D$500,$B118,'7.  Persistence Report'!$J$27:$J$500,"Current year savings",'7.  Persistence Report'!$H$27:$H$500,"2015")</f>
        <v>0</v>
      </c>
      <c r="R118" s="295">
        <f>SUMIFS('7.  Persistence Report'!S$27:S$500,'7.  Persistence Report'!$D$27:$D$500,$B118,'7.  Persistence Report'!$J$27:$J$500,"Current year savings",'7.  Persistence Report'!$H$27:$H$500,"2015")</f>
        <v>0</v>
      </c>
      <c r="S118" s="295">
        <f>SUMIFS('7.  Persistence Report'!T$27:T$500,'7.  Persistence Report'!$D$27:$D$500,$B118,'7.  Persistence Report'!$J$27:$J$500,"Current year savings",'7.  Persistence Report'!$H$27:$H$500,"2015")</f>
        <v>0</v>
      </c>
      <c r="T118" s="295">
        <f>SUMIFS('7.  Persistence Report'!U$27:U$500,'7.  Persistence Report'!$D$27:$D$500,$B118,'7.  Persistence Report'!$J$27:$J$500,"Current year savings",'7.  Persistence Report'!$H$27:$H$500,"2015")</f>
        <v>0</v>
      </c>
      <c r="U118" s="295">
        <f>SUMIFS('7.  Persistence Report'!V$27:V$500,'7.  Persistence Report'!$D$27:$D$500,$B118,'7.  Persistence Report'!$J$27:$J$500,"Current year savings",'7.  Persistence Report'!$H$27:$H$500,"2015")</f>
        <v>0</v>
      </c>
      <c r="V118" s="295">
        <f>SUMIFS('7.  Persistence Report'!W$27:W$500,'7.  Persistence Report'!$D$27:$D$500,$B118,'7.  Persistence Report'!$J$27:$J$500,"Current year savings",'7.  Persistence Report'!$H$27:$H$500,"2015")</f>
        <v>0</v>
      </c>
      <c r="W118" s="295">
        <f>SUMIFS('7.  Persistence Report'!X$27:X$500,'7.  Persistence Report'!$D$27:$D$500,$B118,'7.  Persistence Report'!$J$27:$J$500,"Current year savings",'7.  Persistence Report'!$H$27:$H$500,"2015")</f>
        <v>0</v>
      </c>
      <c r="X118" s="295">
        <f>SUMIFS('7.  Persistence Report'!Y$27:Y$500,'7.  Persistence Report'!$D$27:$D$500,$B118,'7.  Persistence Report'!$J$27:$J$500,"Current year savings",'7.  Persistence Report'!$H$27:$H$500,"2015")</f>
        <v>0</v>
      </c>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f>SUMIFS('7.  Persistence Report'!AU$27:AU$500,'7.  Persistence Report'!$D$27:$D$500,$B118,'7.  Persistence Report'!$J$27:$J$500,"Adjustment",'7.  Persistence Report'!$H$27:$H$500,"2015")</f>
        <v>0</v>
      </c>
      <c r="E119" s="295">
        <f>SUMIFS('7.  Persistence Report'!AV$27:AV$500,'7.  Persistence Report'!$D$27:$D$500,$B118,'7.  Persistence Report'!$J$27:$J$500,"Adjustment",'7.  Persistence Report'!$H$27:$H$500,"2015")</f>
        <v>0</v>
      </c>
      <c r="F119" s="295">
        <f>SUMIFS('7.  Persistence Report'!AW$27:AW$500,'7.  Persistence Report'!$D$27:$D$500,$B118,'7.  Persistence Report'!$J$27:$J$500,"Adjustment",'7.  Persistence Report'!$H$27:$H$500,"2015")</f>
        <v>0</v>
      </c>
      <c r="G119" s="295">
        <f>SUMIFS('7.  Persistence Report'!AX$27:AX$500,'7.  Persistence Report'!$D$27:$D$500,$B118,'7.  Persistence Report'!$J$27:$J$500,"Adjustment",'7.  Persistence Report'!$H$27:$H$500,"2015")</f>
        <v>0</v>
      </c>
      <c r="H119" s="295">
        <f>SUMIFS('7.  Persistence Report'!AY$27:AY$500,'7.  Persistence Report'!$D$27:$D$500,$B118,'7.  Persistence Report'!$J$27:$J$500,"Adjustment",'7.  Persistence Report'!$H$27:$H$500,"2015")</f>
        <v>0</v>
      </c>
      <c r="I119" s="295">
        <f>SUMIFS('7.  Persistence Report'!AZ$27:AZ$500,'7.  Persistence Report'!$D$27:$D$500,$B118,'7.  Persistence Report'!$J$27:$J$500,"Adjustment",'7.  Persistence Report'!$H$27:$H$500,"2015")</f>
        <v>0</v>
      </c>
      <c r="J119" s="295">
        <f>SUMIFS('7.  Persistence Report'!BA$27:BA$500,'7.  Persistence Report'!$D$27:$D$500,$B118,'7.  Persistence Report'!$J$27:$J$500,"Adjustment",'7.  Persistence Report'!$H$27:$H$500,"2015")</f>
        <v>0</v>
      </c>
      <c r="K119" s="295">
        <f>SUMIFS('7.  Persistence Report'!BB$27:BB$500,'7.  Persistence Report'!$D$27:$D$500,$B118,'7.  Persistence Report'!$J$27:$J$500,"Adjustment",'7.  Persistence Report'!$H$27:$H$500,"2015")</f>
        <v>0</v>
      </c>
      <c r="L119" s="295">
        <f>SUMIFS('7.  Persistence Report'!BC$27:BC$500,'7.  Persistence Report'!$D$27:$D$500,$B118,'7.  Persistence Report'!$J$27:$J$500,"Adjustment",'7.  Persistence Report'!$H$27:$H$500,"2015")</f>
        <v>0</v>
      </c>
      <c r="M119" s="295">
        <f>SUMIFS('7.  Persistence Report'!BD$27:BD$500,'7.  Persistence Report'!$D$27:$D$500,$B118,'7.  Persistence Report'!$J$27:$J$500,"Adjustment",'7.  Persistence Report'!$H$27:$H$500,"2015")</f>
        <v>0</v>
      </c>
      <c r="N119" s="295">
        <f>N118</f>
        <v>12</v>
      </c>
      <c r="O119" s="295">
        <f>SUMIFS('7.  Persistence Report'!P$27:P$500,'7.  Persistence Report'!$D$27:$D$500,$B118,'7.  Persistence Report'!$J$27:$J$500,"Adjustment",'7.  Persistence Report'!$H$27:$H$500,"2015")</f>
        <v>0</v>
      </c>
      <c r="P119" s="295">
        <f>SUMIFS('7.  Persistence Report'!Q$27:Q$500,'7.  Persistence Report'!$D$27:$D$500,$B118,'7.  Persistence Report'!$J$27:$J$500,"Adjustment",'7.  Persistence Report'!$H$27:$H$500,"2015")</f>
        <v>0</v>
      </c>
      <c r="Q119" s="295">
        <f>SUMIFS('7.  Persistence Report'!R$27:R$500,'7.  Persistence Report'!$D$27:$D$500,$B118,'7.  Persistence Report'!$J$27:$J$500,"Adjustment",'7.  Persistence Report'!$H$27:$H$500,"2015")</f>
        <v>0</v>
      </c>
      <c r="R119" s="295">
        <f>SUMIFS('7.  Persistence Report'!S$27:S$500,'7.  Persistence Report'!$D$27:$D$500,$B118,'7.  Persistence Report'!$J$27:$J$500,"Adjustment",'7.  Persistence Report'!$H$27:$H$500,"2015")</f>
        <v>0</v>
      </c>
      <c r="S119" s="295">
        <f>SUMIFS('7.  Persistence Report'!T$27:T$500,'7.  Persistence Report'!$D$27:$D$500,$B118,'7.  Persistence Report'!$J$27:$J$500,"Adjustment",'7.  Persistence Report'!$H$27:$H$500,"2015")</f>
        <v>0</v>
      </c>
      <c r="T119" s="295">
        <f>SUMIFS('7.  Persistence Report'!U$27:U$500,'7.  Persistence Report'!$D$27:$D$500,$B118,'7.  Persistence Report'!$J$27:$J$500,"Adjustment",'7.  Persistence Report'!$H$27:$H$500,"2015")</f>
        <v>0</v>
      </c>
      <c r="U119" s="295">
        <f>SUMIFS('7.  Persistence Report'!V$27:V$500,'7.  Persistence Report'!$D$27:$D$500,$B118,'7.  Persistence Report'!$J$27:$J$500,"Adjustment",'7.  Persistence Report'!$H$27:$H$500,"2015")</f>
        <v>0</v>
      </c>
      <c r="V119" s="295">
        <f>SUMIFS('7.  Persistence Report'!W$27:W$500,'7.  Persistence Report'!$D$27:$D$500,$B118,'7.  Persistence Report'!$J$27:$J$500,"Adjustment",'7.  Persistence Report'!$H$27:$H$500,"2015")</f>
        <v>0</v>
      </c>
      <c r="W119" s="295">
        <f>SUMIFS('7.  Persistence Report'!X$27:X$500,'7.  Persistence Report'!$D$27:$D$500,$B118,'7.  Persistence Report'!$J$27:$J$500,"Adjustment",'7.  Persistence Report'!$H$27:$H$500,"2015")</f>
        <v>0</v>
      </c>
      <c r="X119" s="295">
        <f>SUMIFS('7.  Persistence Report'!Y$27:Y$500,'7.  Persistence Report'!$D$27:$D$500,$B118,'7.  Persistence Report'!$J$27:$J$500,"Adjustment",'7.  Persistence Report'!$H$27:$H$500,"2015")</f>
        <v>0</v>
      </c>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f>SUMIFS('7.  Persistence Report'!AU$27:AU$500,'7.  Persistence Report'!$D$27:$D$500,$B121,'7.  Persistence Report'!$J$27:$J$500,"Current year savings",'7.  Persistence Report'!$H$27:$H$500,"2015")</f>
        <v>1541118</v>
      </c>
      <c r="E121" s="295">
        <f>SUMIFS('7.  Persistence Report'!AV$27:AV$500,'7.  Persistence Report'!$D$27:$D$500,$B121,'7.  Persistence Report'!$J$27:$J$500,"Current year savings",'7.  Persistence Report'!$H$27:$H$500,"2015")</f>
        <v>1541118</v>
      </c>
      <c r="F121" s="295">
        <f>SUMIFS('7.  Persistence Report'!AW$27:AW$500,'7.  Persistence Report'!$D$27:$D$500,$B121,'7.  Persistence Report'!$J$27:$J$500,"Current year savings",'7.  Persistence Report'!$H$27:$H$500,"2015")</f>
        <v>1524334</v>
      </c>
      <c r="G121" s="295">
        <f>SUMIFS('7.  Persistence Report'!AX$27:AX$500,'7.  Persistence Report'!$D$27:$D$500,$B121,'7.  Persistence Report'!$J$27:$J$500,"Current year savings",'7.  Persistence Report'!$H$27:$H$500,"2015")</f>
        <v>1524334</v>
      </c>
      <c r="H121" s="295">
        <f>SUMIFS('7.  Persistence Report'!AY$27:AY$500,'7.  Persistence Report'!$D$27:$D$500,$B121,'7.  Persistence Report'!$J$27:$J$500,"Current year savings",'7.  Persistence Report'!$H$27:$H$500,"2015")</f>
        <v>1524334</v>
      </c>
      <c r="I121" s="295">
        <f>SUMIFS('7.  Persistence Report'!AZ$27:AZ$500,'7.  Persistence Report'!$D$27:$D$500,$B121,'7.  Persistence Report'!$J$27:$J$500,"Current year savings",'7.  Persistence Report'!$H$27:$H$500,"2015")</f>
        <v>1523822</v>
      </c>
      <c r="J121" s="295">
        <f>SUMIFS('7.  Persistence Report'!BA$27:BA$500,'7.  Persistence Report'!$D$27:$D$500,$B121,'7.  Persistence Report'!$J$27:$J$500,"Current year savings",'7.  Persistence Report'!$H$27:$H$500,"2015")</f>
        <v>1464713</v>
      </c>
      <c r="K121" s="295">
        <f>SUMIFS('7.  Persistence Report'!BB$27:BB$500,'7.  Persistence Report'!$D$27:$D$500,$B121,'7.  Persistence Report'!$J$27:$J$500,"Current year savings",'7.  Persistence Report'!$H$27:$H$500,"2015")</f>
        <v>1464713</v>
      </c>
      <c r="L121" s="295">
        <f>SUMIFS('7.  Persistence Report'!BC$27:BC$500,'7.  Persistence Report'!$D$27:$D$500,$B121,'7.  Persistence Report'!$J$27:$J$500,"Current year savings",'7.  Persistence Report'!$H$27:$H$500,"2015")</f>
        <v>1449370</v>
      </c>
      <c r="M121" s="295">
        <f>SUMIFS('7.  Persistence Report'!BD$27:BD$500,'7.  Persistence Report'!$D$27:$D$500,$B121,'7.  Persistence Report'!$J$27:$J$500,"Current year savings",'7.  Persistence Report'!$H$27:$H$500,"2015")</f>
        <v>1252271</v>
      </c>
      <c r="N121" s="295">
        <v>12</v>
      </c>
      <c r="O121" s="295">
        <f>SUMIFS('7.  Persistence Report'!P$27:P$500,'7.  Persistence Report'!$D$27:$D$500,$B121,'7.  Persistence Report'!$J$27:$J$500,"Current year savings",'7.  Persistence Report'!$H$27:$H$500,"2015")</f>
        <v>190</v>
      </c>
      <c r="P121" s="295">
        <f>SUMIFS('7.  Persistence Report'!Q$27:Q$500,'7.  Persistence Report'!$D$27:$D$500,$B121,'7.  Persistence Report'!$J$27:$J$500,"Current year savings",'7.  Persistence Report'!$H$27:$H$500,"2015")</f>
        <v>190</v>
      </c>
      <c r="Q121" s="295">
        <f>SUMIFS('7.  Persistence Report'!R$27:R$500,'7.  Persistence Report'!$D$27:$D$500,$B121,'7.  Persistence Report'!$J$27:$J$500,"Current year savings",'7.  Persistence Report'!$H$27:$H$500,"2015")</f>
        <v>185</v>
      </c>
      <c r="R121" s="295">
        <f>SUMIFS('7.  Persistence Report'!S$27:S$500,'7.  Persistence Report'!$D$27:$D$500,$B121,'7.  Persistence Report'!$J$27:$J$500,"Current year savings",'7.  Persistence Report'!$H$27:$H$500,"2015")</f>
        <v>185</v>
      </c>
      <c r="S121" s="295">
        <f>SUMIFS('7.  Persistence Report'!T$27:T$500,'7.  Persistence Report'!$D$27:$D$500,$B121,'7.  Persistence Report'!$J$27:$J$500,"Current year savings",'7.  Persistence Report'!$H$27:$H$500,"2015")</f>
        <v>185</v>
      </c>
      <c r="T121" s="295">
        <f>SUMIFS('7.  Persistence Report'!U$27:U$500,'7.  Persistence Report'!$D$27:$D$500,$B121,'7.  Persistence Report'!$J$27:$J$500,"Current year savings",'7.  Persistence Report'!$H$27:$H$500,"2015")</f>
        <v>184</v>
      </c>
      <c r="U121" s="295">
        <f>SUMIFS('7.  Persistence Report'!V$27:V$500,'7.  Persistence Report'!$D$27:$D$500,$B121,'7.  Persistence Report'!$J$27:$J$500,"Current year savings",'7.  Persistence Report'!$H$27:$H$500,"2015")</f>
        <v>175</v>
      </c>
      <c r="V121" s="295">
        <f>SUMIFS('7.  Persistence Report'!W$27:W$500,'7.  Persistence Report'!$D$27:$D$500,$B121,'7.  Persistence Report'!$J$27:$J$500,"Current year savings",'7.  Persistence Report'!$H$27:$H$500,"2015")</f>
        <v>175</v>
      </c>
      <c r="W121" s="295">
        <f>SUMIFS('7.  Persistence Report'!X$27:X$500,'7.  Persistence Report'!$D$27:$D$500,$B121,'7.  Persistence Report'!$J$27:$J$500,"Current year savings",'7.  Persistence Report'!$H$27:$H$500,"2015")</f>
        <v>173</v>
      </c>
      <c r="X121" s="295">
        <f>SUMIFS('7.  Persistence Report'!Y$27:Y$500,'7.  Persistence Report'!$D$27:$D$500,$B121,'7.  Persistence Report'!$J$27:$J$500,"Current year savings",'7.  Persistence Report'!$H$27:$H$500,"2015")</f>
        <v>142</v>
      </c>
      <c r="Y121" s="426"/>
      <c r="Z121" s="410">
        <v>0.15</v>
      </c>
      <c r="AA121" s="410">
        <v>0.45</v>
      </c>
      <c r="AB121" s="410">
        <v>7.0000000000000007E-2</v>
      </c>
      <c r="AC121" s="410">
        <v>0.33</v>
      </c>
      <c r="AD121" s="410"/>
      <c r="AE121" s="410"/>
      <c r="AF121" s="415"/>
      <c r="AG121" s="415"/>
      <c r="AH121" s="415"/>
      <c r="AI121" s="415"/>
      <c r="AJ121" s="415"/>
      <c r="AK121" s="415"/>
      <c r="AL121" s="415"/>
      <c r="AM121" s="296">
        <f>SUM(Y121:AL121)</f>
        <v>1</v>
      </c>
    </row>
    <row r="122" spans="1:39" ht="15.5" outlineLevel="1">
      <c r="B122" s="294" t="s">
        <v>267</v>
      </c>
      <c r="C122" s="291" t="s">
        <v>163</v>
      </c>
      <c r="D122" s="295">
        <f>SUMIFS('7.  Persistence Report'!AU$27:AU$500,'7.  Persistence Report'!$D$27:$D$500,$B121,'7.  Persistence Report'!$J$27:$J$500,"Adjustment",'7.  Persistence Report'!$H$27:$H$500,"2015")</f>
        <v>10130140.416292852</v>
      </c>
      <c r="E122" s="295">
        <f>SUMIFS('7.  Persistence Report'!AV$27:AV$500,'7.  Persistence Report'!$D$27:$D$500,$B121,'7.  Persistence Report'!$J$27:$J$500,"Adjustment",'7.  Persistence Report'!$H$27:$H$500,"2015")</f>
        <v>11167158.916695092</v>
      </c>
      <c r="F122" s="295">
        <f>SUMIFS('7.  Persistence Report'!AW$27:AW$500,'7.  Persistence Report'!$D$27:$D$500,$B121,'7.  Persistence Report'!$J$27:$J$500,"Adjustment",'7.  Persistence Report'!$H$27:$H$500,"2015")</f>
        <v>11555685.916695092</v>
      </c>
      <c r="G122" s="295">
        <f>SUMIFS('7.  Persistence Report'!AX$27:AX$500,'7.  Persistence Report'!$D$27:$D$500,$B121,'7.  Persistence Report'!$J$27:$J$500,"Adjustment",'7.  Persistence Report'!$H$27:$H$500,"2015")</f>
        <v>7298817.9166950919</v>
      </c>
      <c r="H122" s="295">
        <f>SUMIFS('7.  Persistence Report'!AY$27:AY$500,'7.  Persistence Report'!$D$27:$D$500,$B121,'7.  Persistence Report'!$J$27:$J$500,"Adjustment",'7.  Persistence Report'!$H$27:$H$500,"2015")</f>
        <v>7298817.9166950919</v>
      </c>
      <c r="I122" s="295">
        <f>SUMIFS('7.  Persistence Report'!AZ$27:AZ$500,'7.  Persistence Report'!$D$27:$D$500,$B121,'7.  Persistence Report'!$J$27:$J$500,"Adjustment",'7.  Persistence Report'!$H$27:$H$500,"2015")</f>
        <v>7178048</v>
      </c>
      <c r="J122" s="295">
        <f>SUMIFS('7.  Persistence Report'!BA$27:BA$500,'7.  Persistence Report'!$D$27:$D$500,$B121,'7.  Persistence Report'!$J$27:$J$500,"Adjustment",'7.  Persistence Report'!$H$27:$H$500,"2015")</f>
        <v>7237156</v>
      </c>
      <c r="K122" s="295">
        <f>SUMIFS('7.  Persistence Report'!BB$27:BB$500,'7.  Persistence Report'!$D$27:$D$500,$B121,'7.  Persistence Report'!$J$27:$J$500,"Adjustment",'7.  Persistence Report'!$H$27:$H$500,"2015")</f>
        <v>7237156</v>
      </c>
      <c r="L122" s="295">
        <f>SUMIFS('7.  Persistence Report'!BC$27:BC$500,'7.  Persistence Report'!$D$27:$D$500,$B121,'7.  Persistence Report'!$J$27:$J$500,"Adjustment",'7.  Persistence Report'!$H$27:$H$500,"2015")</f>
        <v>7135871</v>
      </c>
      <c r="M122" s="295">
        <f>SUMIFS('7.  Persistence Report'!BD$27:BD$500,'7.  Persistence Report'!$D$27:$D$500,$B121,'7.  Persistence Report'!$J$27:$J$500,"Adjustment",'7.  Persistence Report'!$H$27:$H$500,"2015")</f>
        <v>6739899</v>
      </c>
      <c r="N122" s="295">
        <f>N121</f>
        <v>12</v>
      </c>
      <c r="O122" s="295">
        <f>SUMIFS('7.  Persistence Report'!P$27:P$500,'7.  Persistence Report'!$D$27:$D$500,$B121,'7.  Persistence Report'!$J$27:$J$500,"Adjustment",'7.  Persistence Report'!$H$27:$H$500,"2015")</f>
        <v>968.44458701843803</v>
      </c>
      <c r="P122" s="295">
        <f>SUMIFS('7.  Persistence Report'!Q$27:Q$500,'7.  Persistence Report'!$D$27:$D$500,$B121,'7.  Persistence Report'!$J$27:$J$500,"Adjustment",'7.  Persistence Report'!$H$27:$H$500,"2015")</f>
        <v>967.70409438643037</v>
      </c>
      <c r="Q122" s="295">
        <f>SUMIFS('7.  Persistence Report'!R$27:R$500,'7.  Persistence Report'!$D$27:$D$500,$B121,'7.  Persistence Report'!$J$27:$J$500,"Adjustment",'7.  Persistence Report'!$H$27:$H$500,"2015")</f>
        <v>973.70409438643037</v>
      </c>
      <c r="R122" s="295">
        <f>SUMIFS('7.  Persistence Report'!S$27:S$500,'7.  Persistence Report'!$D$27:$D$500,$B121,'7.  Persistence Report'!$J$27:$J$500,"Adjustment",'7.  Persistence Report'!$H$27:$H$500,"2015")</f>
        <v>948.70409438643037</v>
      </c>
      <c r="S122" s="295">
        <f>SUMIFS('7.  Persistence Report'!T$27:T$500,'7.  Persistence Report'!$D$27:$D$500,$B121,'7.  Persistence Report'!$J$27:$J$500,"Adjustment",'7.  Persistence Report'!$H$27:$H$500,"2015")</f>
        <v>948.70409438643037</v>
      </c>
      <c r="T122" s="295">
        <f>SUMIFS('7.  Persistence Report'!U$27:U$500,'7.  Persistence Report'!$D$27:$D$500,$B121,'7.  Persistence Report'!$J$27:$J$500,"Adjustment",'7.  Persistence Report'!$H$27:$H$500,"2015")</f>
        <v>927</v>
      </c>
      <c r="U122" s="295">
        <f>SUMIFS('7.  Persistence Report'!V$27:V$500,'7.  Persistence Report'!$D$27:$D$500,$B121,'7.  Persistence Report'!$J$27:$J$500,"Adjustment",'7.  Persistence Report'!$H$27:$H$500,"2015")</f>
        <v>937</v>
      </c>
      <c r="V122" s="295">
        <f>SUMIFS('7.  Persistence Report'!W$27:W$500,'7.  Persistence Report'!$D$27:$D$500,$B121,'7.  Persistence Report'!$J$27:$J$500,"Adjustment",'7.  Persistence Report'!$H$27:$H$500,"2015")</f>
        <v>937</v>
      </c>
      <c r="W122" s="295">
        <f>SUMIFS('7.  Persistence Report'!X$27:X$500,'7.  Persistence Report'!$D$27:$D$500,$B121,'7.  Persistence Report'!$J$27:$J$500,"Adjustment",'7.  Persistence Report'!$H$27:$H$500,"2015")</f>
        <v>902</v>
      </c>
      <c r="X122" s="295">
        <f>SUMIFS('7.  Persistence Report'!Y$27:Y$500,'7.  Persistence Report'!$D$27:$D$500,$B121,'7.  Persistence Report'!$J$27:$J$500,"Adjustment",'7.  Persistence Report'!$H$27:$H$500,"2015")</f>
        <v>825</v>
      </c>
      <c r="Y122" s="411">
        <f>Y121</f>
        <v>0</v>
      </c>
      <c r="Z122" s="411">
        <f t="shared" ref="Z122" si="241">Z121</f>
        <v>0.15</v>
      </c>
      <c r="AA122" s="411">
        <f t="shared" ref="AA122" si="242">AA121</f>
        <v>0.45</v>
      </c>
      <c r="AB122" s="411">
        <f t="shared" ref="AB122" si="243">AB121</f>
        <v>7.0000000000000007E-2</v>
      </c>
      <c r="AC122" s="411">
        <f t="shared" ref="AC122" si="244">AC121</f>
        <v>0.33</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f>SUMIFS('7.  Persistence Report'!AU$27:AU$500,'7.  Persistence Report'!$D$27:$D$500,$B124,'7.  Persistence Report'!$J$27:$J$500,"Current year savings",'7.  Persistence Report'!$H$27:$H$500,"2015")</f>
        <v>0</v>
      </c>
      <c r="E124" s="295">
        <f>SUMIFS('7.  Persistence Report'!AV$27:AV$500,'7.  Persistence Report'!$D$27:$D$500,$B124,'7.  Persistence Report'!$J$27:$J$500,"Current year savings",'7.  Persistence Report'!$H$27:$H$500,"2015")</f>
        <v>0</v>
      </c>
      <c r="F124" s="295">
        <f>SUMIFS('7.  Persistence Report'!AW$27:AW$500,'7.  Persistence Report'!$D$27:$D$500,$B124,'7.  Persistence Report'!$J$27:$J$500,"Current year savings",'7.  Persistence Report'!$H$27:$H$500,"2015")</f>
        <v>0</v>
      </c>
      <c r="G124" s="295">
        <f>SUMIFS('7.  Persistence Report'!AX$27:AX$500,'7.  Persistence Report'!$D$27:$D$500,$B124,'7.  Persistence Report'!$J$27:$J$500,"Current year savings",'7.  Persistence Report'!$H$27:$H$500,"2015")</f>
        <v>0</v>
      </c>
      <c r="H124" s="295">
        <f>SUMIFS('7.  Persistence Report'!AY$27:AY$500,'7.  Persistence Report'!$D$27:$D$500,$B124,'7.  Persistence Report'!$J$27:$J$500,"Current year savings",'7.  Persistence Report'!$H$27:$H$500,"2015")</f>
        <v>0</v>
      </c>
      <c r="I124" s="295">
        <f>SUMIFS('7.  Persistence Report'!AZ$27:AZ$500,'7.  Persistence Report'!$D$27:$D$500,$B124,'7.  Persistence Report'!$J$27:$J$500,"Current year savings",'7.  Persistence Report'!$H$27:$H$500,"2015")</f>
        <v>0</v>
      </c>
      <c r="J124" s="295">
        <f>SUMIFS('7.  Persistence Report'!BA$27:BA$500,'7.  Persistence Report'!$D$27:$D$500,$B124,'7.  Persistence Report'!$J$27:$J$500,"Current year savings",'7.  Persistence Report'!$H$27:$H$500,"2015")</f>
        <v>0</v>
      </c>
      <c r="K124" s="295">
        <f>SUMIFS('7.  Persistence Report'!BB$27:BB$500,'7.  Persistence Report'!$D$27:$D$500,$B124,'7.  Persistence Report'!$J$27:$J$500,"Current year savings",'7.  Persistence Report'!$H$27:$H$500,"2015")</f>
        <v>0</v>
      </c>
      <c r="L124" s="295">
        <f>SUMIFS('7.  Persistence Report'!BC$27:BC$500,'7.  Persistence Report'!$D$27:$D$500,$B124,'7.  Persistence Report'!$J$27:$J$500,"Current year savings",'7.  Persistence Report'!$H$27:$H$500,"2015")</f>
        <v>0</v>
      </c>
      <c r="M124" s="295">
        <f>SUMIFS('7.  Persistence Report'!BD$27:BD$500,'7.  Persistence Report'!$D$27:$D$500,$B124,'7.  Persistence Report'!$J$27:$J$500,"Current year savings",'7.  Persistence Report'!$H$27:$H$500,"2015")</f>
        <v>0</v>
      </c>
      <c r="N124" s="295">
        <v>12</v>
      </c>
      <c r="O124" s="295">
        <f>SUMIFS('7.  Persistence Report'!P$27:P$500,'7.  Persistence Report'!$D$27:$D$500,$B124,'7.  Persistence Report'!$J$27:$J$500,"Current year savings",'7.  Persistence Report'!$H$27:$H$500,"2015")</f>
        <v>0</v>
      </c>
      <c r="P124" s="295">
        <f>SUMIFS('7.  Persistence Report'!Q$27:Q$500,'7.  Persistence Report'!$D$27:$D$500,$B124,'7.  Persistence Report'!$J$27:$J$500,"Current year savings",'7.  Persistence Report'!$H$27:$H$500,"2015")</f>
        <v>0</v>
      </c>
      <c r="Q124" s="295">
        <f>SUMIFS('7.  Persistence Report'!R$27:R$500,'7.  Persistence Report'!$D$27:$D$500,$B124,'7.  Persistence Report'!$J$27:$J$500,"Current year savings",'7.  Persistence Report'!$H$27:$H$500,"2015")</f>
        <v>0</v>
      </c>
      <c r="R124" s="295">
        <f>SUMIFS('7.  Persistence Report'!S$27:S$500,'7.  Persistence Report'!$D$27:$D$500,$B124,'7.  Persistence Report'!$J$27:$J$500,"Current year savings",'7.  Persistence Report'!$H$27:$H$500,"2015")</f>
        <v>0</v>
      </c>
      <c r="S124" s="295">
        <f>SUMIFS('7.  Persistence Report'!T$27:T$500,'7.  Persistence Report'!$D$27:$D$500,$B124,'7.  Persistence Report'!$J$27:$J$500,"Current year savings",'7.  Persistence Report'!$H$27:$H$500,"2015")</f>
        <v>0</v>
      </c>
      <c r="T124" s="295">
        <f>SUMIFS('7.  Persistence Report'!U$27:U$500,'7.  Persistence Report'!$D$27:$D$500,$B124,'7.  Persistence Report'!$J$27:$J$500,"Current year savings",'7.  Persistence Report'!$H$27:$H$500,"2015")</f>
        <v>0</v>
      </c>
      <c r="U124" s="295">
        <f>SUMIFS('7.  Persistence Report'!V$27:V$500,'7.  Persistence Report'!$D$27:$D$500,$B124,'7.  Persistence Report'!$J$27:$J$500,"Current year savings",'7.  Persistence Report'!$H$27:$H$500,"2015")</f>
        <v>0</v>
      </c>
      <c r="V124" s="295">
        <f>SUMIFS('7.  Persistence Report'!W$27:W$500,'7.  Persistence Report'!$D$27:$D$500,$B124,'7.  Persistence Report'!$J$27:$J$500,"Current year savings",'7.  Persistence Report'!$H$27:$H$500,"2015")</f>
        <v>0</v>
      </c>
      <c r="W124" s="295">
        <f>SUMIFS('7.  Persistence Report'!X$27:X$500,'7.  Persistence Report'!$D$27:$D$500,$B124,'7.  Persistence Report'!$J$27:$J$500,"Current year savings",'7.  Persistence Report'!$H$27:$H$500,"2015")</f>
        <v>0</v>
      </c>
      <c r="X124" s="295">
        <f>SUMIFS('7.  Persistence Report'!Y$27:Y$500,'7.  Persistence Report'!$D$27:$D$500,$B124,'7.  Persistence Report'!$J$27:$J$500,"Current year savings",'7.  Persistence Report'!$H$27:$H$500,"2015")</f>
        <v>0</v>
      </c>
      <c r="Y124" s="426"/>
      <c r="Z124" s="410">
        <v>1</v>
      </c>
      <c r="AA124" s="410"/>
      <c r="AB124" s="410"/>
      <c r="AC124" s="410"/>
      <c r="AD124" s="410"/>
      <c r="AE124" s="410"/>
      <c r="AF124" s="415"/>
      <c r="AG124" s="415"/>
      <c r="AH124" s="415"/>
      <c r="AI124" s="415"/>
      <c r="AJ124" s="415"/>
      <c r="AK124" s="415"/>
      <c r="AL124" s="415"/>
      <c r="AM124" s="296">
        <f>SUM(Y124:AL124)</f>
        <v>1</v>
      </c>
    </row>
    <row r="125" spans="1:39" ht="15.5" outlineLevel="1">
      <c r="B125" s="294" t="s">
        <v>267</v>
      </c>
      <c r="C125" s="291" t="s">
        <v>163</v>
      </c>
      <c r="D125" s="295">
        <f>SUMIFS('7.  Persistence Report'!AU$27:AU$500,'7.  Persistence Report'!$D$27:$D$500,$B124,'7.  Persistence Report'!$J$27:$J$500,"Adjustment",'7.  Persistence Report'!$H$27:$H$500,"2015")</f>
        <v>0</v>
      </c>
      <c r="E125" s="295">
        <f>SUMIFS('7.  Persistence Report'!AV$27:AV$500,'7.  Persistence Report'!$D$27:$D$500,$B124,'7.  Persistence Report'!$J$27:$J$500,"Adjustment",'7.  Persistence Report'!$H$27:$H$500,"2015")</f>
        <v>0</v>
      </c>
      <c r="F125" s="295">
        <f>SUMIFS('7.  Persistence Report'!AW$27:AW$500,'7.  Persistence Report'!$D$27:$D$500,$B124,'7.  Persistence Report'!$J$27:$J$500,"Adjustment",'7.  Persistence Report'!$H$27:$H$500,"2015")</f>
        <v>0</v>
      </c>
      <c r="G125" s="295">
        <f>SUMIFS('7.  Persistence Report'!AX$27:AX$500,'7.  Persistence Report'!$D$27:$D$500,$B124,'7.  Persistence Report'!$J$27:$J$500,"Adjustment",'7.  Persistence Report'!$H$27:$H$500,"2015")</f>
        <v>0</v>
      </c>
      <c r="H125" s="295">
        <f>SUMIFS('7.  Persistence Report'!AY$27:AY$500,'7.  Persistence Report'!$D$27:$D$500,$B124,'7.  Persistence Report'!$J$27:$J$500,"Adjustment",'7.  Persistence Report'!$H$27:$H$500,"2015")</f>
        <v>0</v>
      </c>
      <c r="I125" s="295">
        <f>SUMIFS('7.  Persistence Report'!AZ$27:AZ$500,'7.  Persistence Report'!$D$27:$D$500,$B124,'7.  Persistence Report'!$J$27:$J$500,"Adjustment",'7.  Persistence Report'!$H$27:$H$500,"2015")</f>
        <v>0</v>
      </c>
      <c r="J125" s="295">
        <f>SUMIFS('7.  Persistence Report'!BA$27:BA$500,'7.  Persistence Report'!$D$27:$D$500,$B124,'7.  Persistence Report'!$J$27:$J$500,"Adjustment",'7.  Persistence Report'!$H$27:$H$500,"2015")</f>
        <v>0</v>
      </c>
      <c r="K125" s="295">
        <f>SUMIFS('7.  Persistence Report'!BB$27:BB$500,'7.  Persistence Report'!$D$27:$D$500,$B124,'7.  Persistence Report'!$J$27:$J$500,"Adjustment",'7.  Persistence Report'!$H$27:$H$500,"2015")</f>
        <v>0</v>
      </c>
      <c r="L125" s="295">
        <f>SUMIFS('7.  Persistence Report'!BC$27:BC$500,'7.  Persistence Report'!$D$27:$D$500,$B124,'7.  Persistence Report'!$J$27:$J$500,"Adjustment",'7.  Persistence Report'!$H$27:$H$500,"2015")</f>
        <v>0</v>
      </c>
      <c r="M125" s="295">
        <f>SUMIFS('7.  Persistence Report'!BD$27:BD$500,'7.  Persistence Report'!$D$27:$D$500,$B124,'7.  Persistence Report'!$J$27:$J$500,"Adjustment",'7.  Persistence Report'!$H$27:$H$500,"2015")</f>
        <v>0</v>
      </c>
      <c r="N125" s="295">
        <f>N124</f>
        <v>12</v>
      </c>
      <c r="O125" s="295">
        <f>SUMIFS('7.  Persistence Report'!P$27:P$500,'7.  Persistence Report'!$D$27:$D$500,$B124,'7.  Persistence Report'!$J$27:$J$500,"Adjustment",'7.  Persistence Report'!$H$27:$H$500,"2015")</f>
        <v>0</v>
      </c>
      <c r="P125" s="295">
        <f>SUMIFS('7.  Persistence Report'!Q$27:Q$500,'7.  Persistence Report'!$D$27:$D$500,$B124,'7.  Persistence Report'!$J$27:$J$500,"Adjustment",'7.  Persistence Report'!$H$27:$H$500,"2015")</f>
        <v>0</v>
      </c>
      <c r="Q125" s="295">
        <f>SUMIFS('7.  Persistence Report'!R$27:R$500,'7.  Persistence Report'!$D$27:$D$500,$B124,'7.  Persistence Report'!$J$27:$J$500,"Adjustment",'7.  Persistence Report'!$H$27:$H$500,"2015")</f>
        <v>0</v>
      </c>
      <c r="R125" s="295">
        <f>SUMIFS('7.  Persistence Report'!S$27:S$500,'7.  Persistence Report'!$D$27:$D$500,$B124,'7.  Persistence Report'!$J$27:$J$500,"Adjustment",'7.  Persistence Report'!$H$27:$H$500,"2015")</f>
        <v>0</v>
      </c>
      <c r="S125" s="295">
        <f>SUMIFS('7.  Persistence Report'!T$27:T$500,'7.  Persistence Report'!$D$27:$D$500,$B124,'7.  Persistence Report'!$J$27:$J$500,"Adjustment",'7.  Persistence Report'!$H$27:$H$500,"2015")</f>
        <v>0</v>
      </c>
      <c r="T125" s="295">
        <f>SUMIFS('7.  Persistence Report'!U$27:U$500,'7.  Persistence Report'!$D$27:$D$500,$B124,'7.  Persistence Report'!$J$27:$J$500,"Adjustment",'7.  Persistence Report'!$H$27:$H$500,"2015")</f>
        <v>0</v>
      </c>
      <c r="U125" s="295">
        <f>SUMIFS('7.  Persistence Report'!V$27:V$500,'7.  Persistence Report'!$D$27:$D$500,$B124,'7.  Persistence Report'!$J$27:$J$500,"Adjustment",'7.  Persistence Report'!$H$27:$H$500,"2015")</f>
        <v>0</v>
      </c>
      <c r="V125" s="295">
        <f>SUMIFS('7.  Persistence Report'!W$27:W$500,'7.  Persistence Report'!$D$27:$D$500,$B124,'7.  Persistence Report'!$J$27:$J$500,"Adjustment",'7.  Persistence Report'!$H$27:$H$500,"2015")</f>
        <v>0</v>
      </c>
      <c r="W125" s="295">
        <f>SUMIFS('7.  Persistence Report'!X$27:X$500,'7.  Persistence Report'!$D$27:$D$500,$B124,'7.  Persistence Report'!$J$27:$J$500,"Adjustment",'7.  Persistence Report'!$H$27:$H$500,"2015")</f>
        <v>0</v>
      </c>
      <c r="X125" s="295">
        <f>SUMIFS('7.  Persistence Report'!Y$27:Y$500,'7.  Persistence Report'!$D$27:$D$500,$B124,'7.  Persistence Report'!$J$27:$J$500,"Adjustment",'7.  Persistence Report'!$H$27:$H$500,"2015")</f>
        <v>0</v>
      </c>
      <c r="Y125" s="411">
        <f>Y124</f>
        <v>0</v>
      </c>
      <c r="Z125" s="411">
        <f t="shared" ref="Z125" si="254">Z124</f>
        <v>1</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f>SUMIFS('7.  Persistence Report'!AU$27:AU$500,'7.  Persistence Report'!$D$27:$D$500,$B127,'7.  Persistence Report'!$J$27:$J$500,"Current year savings",'7.  Persistence Report'!$H$27:$H$500,"2015")</f>
        <v>0</v>
      </c>
      <c r="E127" s="295">
        <f>SUMIFS('7.  Persistence Report'!AV$27:AV$500,'7.  Persistence Report'!$D$27:$D$500,$B127,'7.  Persistence Report'!$J$27:$J$500,"Current year savings",'7.  Persistence Report'!$H$27:$H$500,"2015")</f>
        <v>0</v>
      </c>
      <c r="F127" s="295">
        <f>SUMIFS('7.  Persistence Report'!AW$27:AW$500,'7.  Persistence Report'!$D$27:$D$500,$B127,'7.  Persistence Report'!$J$27:$J$500,"Current year savings",'7.  Persistence Report'!$H$27:$H$500,"2015")</f>
        <v>0</v>
      </c>
      <c r="G127" s="295">
        <f>SUMIFS('7.  Persistence Report'!AX$27:AX$500,'7.  Persistence Report'!$D$27:$D$500,$B127,'7.  Persistence Report'!$J$27:$J$500,"Current year savings",'7.  Persistence Report'!$H$27:$H$500,"2015")</f>
        <v>0</v>
      </c>
      <c r="H127" s="295">
        <f>SUMIFS('7.  Persistence Report'!AY$27:AY$500,'7.  Persistence Report'!$D$27:$D$500,$B127,'7.  Persistence Report'!$J$27:$J$500,"Current year savings",'7.  Persistence Report'!$H$27:$H$500,"2015")</f>
        <v>0</v>
      </c>
      <c r="I127" s="295">
        <f>SUMIFS('7.  Persistence Report'!AZ$27:AZ$500,'7.  Persistence Report'!$D$27:$D$500,$B127,'7.  Persistence Report'!$J$27:$J$500,"Current year savings",'7.  Persistence Report'!$H$27:$H$500,"2015")</f>
        <v>0</v>
      </c>
      <c r="J127" s="295">
        <f>SUMIFS('7.  Persistence Report'!BA$27:BA$500,'7.  Persistence Report'!$D$27:$D$500,$B127,'7.  Persistence Report'!$J$27:$J$500,"Current year savings",'7.  Persistence Report'!$H$27:$H$500,"2015")</f>
        <v>0</v>
      </c>
      <c r="K127" s="295">
        <f>SUMIFS('7.  Persistence Report'!BB$27:BB$500,'7.  Persistence Report'!$D$27:$D$500,$B127,'7.  Persistence Report'!$J$27:$J$500,"Current year savings",'7.  Persistence Report'!$H$27:$H$500,"2015")</f>
        <v>0</v>
      </c>
      <c r="L127" s="295">
        <f>SUMIFS('7.  Persistence Report'!BC$27:BC$500,'7.  Persistence Report'!$D$27:$D$500,$B127,'7.  Persistence Report'!$J$27:$J$500,"Current year savings",'7.  Persistence Report'!$H$27:$H$500,"2015")</f>
        <v>0</v>
      </c>
      <c r="M127" s="295">
        <f>SUMIFS('7.  Persistence Report'!BD$27:BD$500,'7.  Persistence Report'!$D$27:$D$500,$B127,'7.  Persistence Report'!$J$27:$J$500,"Current year savings",'7.  Persistence Report'!$H$27:$H$500,"2015")</f>
        <v>0</v>
      </c>
      <c r="N127" s="295">
        <v>12</v>
      </c>
      <c r="O127" s="295">
        <f>SUMIFS('7.  Persistence Report'!P$27:P$500,'7.  Persistence Report'!$D$27:$D$500,$B127,'7.  Persistence Report'!$J$27:$J$500,"Current year savings",'7.  Persistence Report'!$H$27:$H$500,"2015")</f>
        <v>0</v>
      </c>
      <c r="P127" s="295">
        <f>SUMIFS('7.  Persistence Report'!Q$27:Q$500,'7.  Persistence Report'!$D$27:$D$500,$B127,'7.  Persistence Report'!$J$27:$J$500,"Current year savings",'7.  Persistence Report'!$H$27:$H$500,"2015")</f>
        <v>0</v>
      </c>
      <c r="Q127" s="295">
        <f>SUMIFS('7.  Persistence Report'!R$27:R$500,'7.  Persistence Report'!$D$27:$D$500,$B127,'7.  Persistence Report'!$J$27:$J$500,"Current year savings",'7.  Persistence Report'!$H$27:$H$500,"2015")</f>
        <v>0</v>
      </c>
      <c r="R127" s="295">
        <f>SUMIFS('7.  Persistence Report'!S$27:S$500,'7.  Persistence Report'!$D$27:$D$500,$B127,'7.  Persistence Report'!$J$27:$J$500,"Current year savings",'7.  Persistence Report'!$H$27:$H$500,"2015")</f>
        <v>0</v>
      </c>
      <c r="S127" s="295">
        <f>SUMIFS('7.  Persistence Report'!T$27:T$500,'7.  Persistence Report'!$D$27:$D$500,$B127,'7.  Persistence Report'!$J$27:$J$500,"Current year savings",'7.  Persistence Report'!$H$27:$H$500,"2015")</f>
        <v>0</v>
      </c>
      <c r="T127" s="295">
        <f>SUMIFS('7.  Persistence Report'!U$27:U$500,'7.  Persistence Report'!$D$27:$D$500,$B127,'7.  Persistence Report'!$J$27:$J$500,"Current year savings",'7.  Persistence Report'!$H$27:$H$500,"2015")</f>
        <v>0</v>
      </c>
      <c r="U127" s="295">
        <f>SUMIFS('7.  Persistence Report'!V$27:V$500,'7.  Persistence Report'!$D$27:$D$500,$B127,'7.  Persistence Report'!$J$27:$J$500,"Current year savings",'7.  Persistence Report'!$H$27:$H$500,"2015")</f>
        <v>0</v>
      </c>
      <c r="V127" s="295">
        <f>SUMIFS('7.  Persistence Report'!W$27:W$500,'7.  Persistence Report'!$D$27:$D$500,$B127,'7.  Persistence Report'!$J$27:$J$500,"Current year savings",'7.  Persistence Report'!$H$27:$H$500,"2015")</f>
        <v>0</v>
      </c>
      <c r="W127" s="295">
        <f>SUMIFS('7.  Persistence Report'!X$27:X$500,'7.  Persistence Report'!$D$27:$D$500,$B127,'7.  Persistence Report'!$J$27:$J$500,"Current year savings",'7.  Persistence Report'!$H$27:$H$500,"2015")</f>
        <v>0</v>
      </c>
      <c r="X127" s="295">
        <f>SUMIFS('7.  Persistence Report'!Y$27:Y$500,'7.  Persistence Report'!$D$27:$D$500,$B127,'7.  Persistence Report'!$J$27:$J$500,"Current year savings",'7.  Persistence Report'!$H$27:$H$500,"2015")</f>
        <v>0</v>
      </c>
      <c r="Y127" s="426"/>
      <c r="Z127" s="410"/>
      <c r="AA127" s="410">
        <v>1</v>
      </c>
      <c r="AB127" s="410"/>
      <c r="AC127" s="410"/>
      <c r="AD127" s="410"/>
      <c r="AE127" s="410"/>
      <c r="AF127" s="415"/>
      <c r="AG127" s="415"/>
      <c r="AH127" s="415"/>
      <c r="AI127" s="415"/>
      <c r="AJ127" s="415"/>
      <c r="AK127" s="415"/>
      <c r="AL127" s="415"/>
      <c r="AM127" s="296">
        <f>SUM(Y127:AL127)</f>
        <v>1</v>
      </c>
    </row>
    <row r="128" spans="1:39" ht="15.5" outlineLevel="1">
      <c r="B128" s="294" t="s">
        <v>267</v>
      </c>
      <c r="C128" s="291" t="s">
        <v>163</v>
      </c>
      <c r="D128" s="295">
        <f>SUMIFS('7.  Persistence Report'!AU$27:AU$500,'7.  Persistence Report'!$D$27:$D$500,$B127,'7.  Persistence Report'!$J$27:$J$500,"Adjustment",'7.  Persistence Report'!$H$27:$H$500,"2015")</f>
        <v>84007.628415258499</v>
      </c>
      <c r="E128" s="295">
        <f>SUMIFS('7.  Persistence Report'!AV$27:AV$500,'7.  Persistence Report'!$D$27:$D$500,$B127,'7.  Persistence Report'!$J$27:$J$500,"Adjustment",'7.  Persistence Report'!$H$27:$H$500,"2015")</f>
        <v>84007.628415258499</v>
      </c>
      <c r="F128" s="295">
        <f>SUMIFS('7.  Persistence Report'!AW$27:AW$500,'7.  Persistence Report'!$D$27:$D$500,$B127,'7.  Persistence Report'!$J$27:$J$500,"Adjustment",'7.  Persistence Report'!$H$27:$H$500,"2015")</f>
        <v>84007.628415258499</v>
      </c>
      <c r="G128" s="295">
        <f>SUMIFS('7.  Persistence Report'!AX$27:AX$500,'7.  Persistence Report'!$D$27:$D$500,$B127,'7.  Persistence Report'!$J$27:$J$500,"Adjustment",'7.  Persistence Report'!$H$27:$H$500,"2015")</f>
        <v>84007.628415258499</v>
      </c>
      <c r="H128" s="295">
        <f>SUMIFS('7.  Persistence Report'!AY$27:AY$500,'7.  Persistence Report'!$D$27:$D$500,$B127,'7.  Persistence Report'!$J$27:$J$500,"Adjustment",'7.  Persistence Report'!$H$27:$H$500,"2015")</f>
        <v>84007.628415258499</v>
      </c>
      <c r="I128" s="295">
        <f>SUMIFS('7.  Persistence Report'!AZ$27:AZ$500,'7.  Persistence Report'!$D$27:$D$500,$B127,'7.  Persistence Report'!$J$27:$J$500,"Adjustment",'7.  Persistence Report'!$H$27:$H$500,"2015")</f>
        <v>0</v>
      </c>
      <c r="J128" s="295">
        <f>SUMIFS('7.  Persistence Report'!BA$27:BA$500,'7.  Persistence Report'!$D$27:$D$500,$B127,'7.  Persistence Report'!$J$27:$J$500,"Adjustment",'7.  Persistence Report'!$H$27:$H$500,"2015")</f>
        <v>0</v>
      </c>
      <c r="K128" s="295">
        <f>SUMIFS('7.  Persistence Report'!BB$27:BB$500,'7.  Persistence Report'!$D$27:$D$500,$B127,'7.  Persistence Report'!$J$27:$J$500,"Adjustment",'7.  Persistence Report'!$H$27:$H$500,"2015")</f>
        <v>0</v>
      </c>
      <c r="L128" s="295">
        <f>SUMIFS('7.  Persistence Report'!BC$27:BC$500,'7.  Persistence Report'!$D$27:$D$500,$B127,'7.  Persistence Report'!$J$27:$J$500,"Adjustment",'7.  Persistence Report'!$H$27:$H$500,"2015")</f>
        <v>0</v>
      </c>
      <c r="M128" s="295">
        <f>SUMIFS('7.  Persistence Report'!BD$27:BD$500,'7.  Persistence Report'!$D$27:$D$500,$B127,'7.  Persistence Report'!$J$27:$J$500,"Adjustment",'7.  Persistence Report'!$H$27:$H$500,"2015")</f>
        <v>0</v>
      </c>
      <c r="N128" s="295">
        <f>N127</f>
        <v>12</v>
      </c>
      <c r="O128" s="295">
        <f>SUMIFS('7.  Persistence Report'!P$27:P$500,'7.  Persistence Report'!$D$27:$D$500,$B127,'7.  Persistence Report'!$J$27:$J$500,"Adjustment",'7.  Persistence Report'!$H$27:$H$500,"2015")</f>
        <v>12.34825174825175</v>
      </c>
      <c r="P128" s="295">
        <f>SUMIFS('7.  Persistence Report'!Q$27:Q$500,'7.  Persistence Report'!$D$27:$D$500,$B127,'7.  Persistence Report'!$J$27:$J$500,"Adjustment",'7.  Persistence Report'!$H$27:$H$500,"2015")</f>
        <v>12.34825174825175</v>
      </c>
      <c r="Q128" s="295">
        <f>SUMIFS('7.  Persistence Report'!R$27:R$500,'7.  Persistence Report'!$D$27:$D$500,$B127,'7.  Persistence Report'!$J$27:$J$500,"Adjustment",'7.  Persistence Report'!$H$27:$H$500,"2015")</f>
        <v>12.34825174825175</v>
      </c>
      <c r="R128" s="295">
        <f>SUMIFS('7.  Persistence Report'!S$27:S$500,'7.  Persistence Report'!$D$27:$D$500,$B127,'7.  Persistence Report'!$J$27:$J$500,"Adjustment",'7.  Persistence Report'!$H$27:$H$500,"2015")</f>
        <v>12.34825174825175</v>
      </c>
      <c r="S128" s="295">
        <f>SUMIFS('7.  Persistence Report'!T$27:T$500,'7.  Persistence Report'!$D$27:$D$500,$B127,'7.  Persistence Report'!$J$27:$J$500,"Adjustment",'7.  Persistence Report'!$H$27:$H$500,"2015")</f>
        <v>12.34825174825175</v>
      </c>
      <c r="T128" s="295">
        <f>SUMIFS('7.  Persistence Report'!U$27:U$500,'7.  Persistence Report'!$D$27:$D$500,$B127,'7.  Persistence Report'!$J$27:$J$500,"Adjustment",'7.  Persistence Report'!$H$27:$H$500,"2015")</f>
        <v>0</v>
      </c>
      <c r="U128" s="295">
        <f>SUMIFS('7.  Persistence Report'!V$27:V$500,'7.  Persistence Report'!$D$27:$D$500,$B127,'7.  Persistence Report'!$J$27:$J$500,"Adjustment",'7.  Persistence Report'!$H$27:$H$500,"2015")</f>
        <v>0</v>
      </c>
      <c r="V128" s="295">
        <f>SUMIFS('7.  Persistence Report'!W$27:W$500,'7.  Persistence Report'!$D$27:$D$500,$B127,'7.  Persistence Report'!$J$27:$J$500,"Adjustment",'7.  Persistence Report'!$H$27:$H$500,"2015")</f>
        <v>0</v>
      </c>
      <c r="W128" s="295">
        <f>SUMIFS('7.  Persistence Report'!X$27:X$500,'7.  Persistence Report'!$D$27:$D$500,$B127,'7.  Persistence Report'!$J$27:$J$500,"Adjustment",'7.  Persistence Report'!$H$27:$H$500,"2015")</f>
        <v>0</v>
      </c>
      <c r="X128" s="295">
        <f>SUMIFS('7.  Persistence Report'!Y$27:Y$500,'7.  Persistence Report'!$D$27:$D$500,$B127,'7.  Persistence Report'!$J$27:$J$500,"Adjustment",'7.  Persistence Report'!$H$27:$H$500,"2015")</f>
        <v>0</v>
      </c>
      <c r="Y128" s="411">
        <f>Y127</f>
        <v>0</v>
      </c>
      <c r="Z128" s="411">
        <f t="shared" ref="Z128" si="267">Z127</f>
        <v>0</v>
      </c>
      <c r="AA128" s="411">
        <f t="shared" ref="AA128" si="268">AA127</f>
        <v>1</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f>SUMIFS('7.  Persistence Report'!AU$27:AU$500,'7.  Persistence Report'!$D$27:$D$500,$B130,'7.  Persistence Report'!$J$27:$J$500,"Current year savings",'7.  Persistence Report'!$H$27:$H$500,"2015")</f>
        <v>0</v>
      </c>
      <c r="E130" s="295">
        <f>SUMIFS('7.  Persistence Report'!AV$27:AV$500,'7.  Persistence Report'!$D$27:$D$500,$B130,'7.  Persistence Report'!$J$27:$J$500,"Current year savings",'7.  Persistence Report'!$H$27:$H$500,"2015")</f>
        <v>0</v>
      </c>
      <c r="F130" s="295">
        <f>SUMIFS('7.  Persistence Report'!AW$27:AW$500,'7.  Persistence Report'!$D$27:$D$500,$B130,'7.  Persistence Report'!$J$27:$J$500,"Current year savings",'7.  Persistence Report'!$H$27:$H$500,"2015")</f>
        <v>0</v>
      </c>
      <c r="G130" s="295">
        <f>SUMIFS('7.  Persistence Report'!AX$27:AX$500,'7.  Persistence Report'!$D$27:$D$500,$B130,'7.  Persistence Report'!$J$27:$J$500,"Current year savings",'7.  Persistence Report'!$H$27:$H$500,"2015")</f>
        <v>0</v>
      </c>
      <c r="H130" s="295">
        <f>SUMIFS('7.  Persistence Report'!AY$27:AY$500,'7.  Persistence Report'!$D$27:$D$500,$B130,'7.  Persistence Report'!$J$27:$J$500,"Current year savings",'7.  Persistence Report'!$H$27:$H$500,"2015")</f>
        <v>0</v>
      </c>
      <c r="I130" s="295">
        <f>SUMIFS('7.  Persistence Report'!AZ$27:AZ$500,'7.  Persistence Report'!$D$27:$D$500,$B130,'7.  Persistence Report'!$J$27:$J$500,"Current year savings",'7.  Persistence Report'!$H$27:$H$500,"2015")</f>
        <v>0</v>
      </c>
      <c r="J130" s="295">
        <f>SUMIFS('7.  Persistence Report'!BA$27:BA$500,'7.  Persistence Report'!$D$27:$D$500,$B130,'7.  Persistence Report'!$J$27:$J$500,"Current year savings",'7.  Persistence Report'!$H$27:$H$500,"2015")</f>
        <v>0</v>
      </c>
      <c r="K130" s="295">
        <f>SUMIFS('7.  Persistence Report'!BB$27:BB$500,'7.  Persistence Report'!$D$27:$D$500,$B130,'7.  Persistence Report'!$J$27:$J$500,"Current year savings",'7.  Persistence Report'!$H$27:$H$500,"2015")</f>
        <v>0</v>
      </c>
      <c r="L130" s="295">
        <f>SUMIFS('7.  Persistence Report'!BC$27:BC$500,'7.  Persistence Report'!$D$27:$D$500,$B130,'7.  Persistence Report'!$J$27:$J$500,"Current year savings",'7.  Persistence Report'!$H$27:$H$500,"2015")</f>
        <v>0</v>
      </c>
      <c r="M130" s="295">
        <f>SUMIFS('7.  Persistence Report'!BD$27:BD$500,'7.  Persistence Report'!$D$27:$D$500,$B130,'7.  Persistence Report'!$J$27:$J$500,"Current year savings",'7.  Persistence Report'!$H$27:$H$500,"2015")</f>
        <v>0</v>
      </c>
      <c r="N130" s="295">
        <v>3</v>
      </c>
      <c r="O130" s="295">
        <f>SUMIFS('7.  Persistence Report'!P$27:P$500,'7.  Persistence Report'!$D$27:$D$500,$B130,'7.  Persistence Report'!$J$27:$J$500,"Current year savings",'7.  Persistence Report'!$H$27:$H$500,"2015")</f>
        <v>0</v>
      </c>
      <c r="P130" s="295">
        <f>SUMIFS('7.  Persistence Report'!Q$27:Q$500,'7.  Persistence Report'!$D$27:$D$500,$B130,'7.  Persistence Report'!$J$27:$J$500,"Current year savings",'7.  Persistence Report'!$H$27:$H$500,"2015")</f>
        <v>0</v>
      </c>
      <c r="Q130" s="295">
        <f>SUMIFS('7.  Persistence Report'!R$27:R$500,'7.  Persistence Report'!$D$27:$D$500,$B130,'7.  Persistence Report'!$J$27:$J$500,"Current year savings",'7.  Persistence Report'!$H$27:$H$500,"2015")</f>
        <v>0</v>
      </c>
      <c r="R130" s="295">
        <f>SUMIFS('7.  Persistence Report'!S$27:S$500,'7.  Persistence Report'!$D$27:$D$500,$B130,'7.  Persistence Report'!$J$27:$J$500,"Current year savings",'7.  Persistence Report'!$H$27:$H$500,"2015")</f>
        <v>0</v>
      </c>
      <c r="S130" s="295">
        <f>SUMIFS('7.  Persistence Report'!T$27:T$500,'7.  Persistence Report'!$D$27:$D$500,$B130,'7.  Persistence Report'!$J$27:$J$500,"Current year savings",'7.  Persistence Report'!$H$27:$H$500,"2015")</f>
        <v>0</v>
      </c>
      <c r="T130" s="295">
        <f>SUMIFS('7.  Persistence Report'!U$27:U$500,'7.  Persistence Report'!$D$27:$D$500,$B130,'7.  Persistence Report'!$J$27:$J$500,"Current year savings",'7.  Persistence Report'!$H$27:$H$500,"2015")</f>
        <v>0</v>
      </c>
      <c r="U130" s="295">
        <f>SUMIFS('7.  Persistence Report'!V$27:V$500,'7.  Persistence Report'!$D$27:$D$500,$B130,'7.  Persistence Report'!$J$27:$J$500,"Current year savings",'7.  Persistence Report'!$H$27:$H$500,"2015")</f>
        <v>0</v>
      </c>
      <c r="V130" s="295">
        <f>SUMIFS('7.  Persistence Report'!W$27:W$500,'7.  Persistence Report'!$D$27:$D$500,$B130,'7.  Persistence Report'!$J$27:$J$500,"Current year savings",'7.  Persistence Report'!$H$27:$H$500,"2015")</f>
        <v>0</v>
      </c>
      <c r="W130" s="295">
        <f>SUMIFS('7.  Persistence Report'!X$27:X$500,'7.  Persistence Report'!$D$27:$D$500,$B130,'7.  Persistence Report'!$J$27:$J$500,"Current year savings",'7.  Persistence Report'!$H$27:$H$500,"2015")</f>
        <v>0</v>
      </c>
      <c r="X130" s="295">
        <f>SUMIFS('7.  Persistence Report'!Y$27:Y$500,'7.  Persistence Report'!$D$27:$D$500,$B130,'7.  Persistence Report'!$J$27:$J$500,"Current year savings",'7.  Persistence Report'!$H$27:$H$500,"2015")</f>
        <v>0</v>
      </c>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f>SUMIFS('7.  Persistence Report'!AU$27:AU$500,'7.  Persistence Report'!$D$27:$D$500,$B130,'7.  Persistence Report'!$J$27:$J$500,"Adjustment",'7.  Persistence Report'!$H$27:$H$500,"2015")</f>
        <v>0</v>
      </c>
      <c r="E131" s="295">
        <f>SUMIFS('7.  Persistence Report'!AV$27:AV$500,'7.  Persistence Report'!$D$27:$D$500,$B130,'7.  Persistence Report'!$J$27:$J$500,"Adjustment",'7.  Persistence Report'!$H$27:$H$500,"2015")</f>
        <v>0</v>
      </c>
      <c r="F131" s="295">
        <f>SUMIFS('7.  Persistence Report'!AW$27:AW$500,'7.  Persistence Report'!$D$27:$D$500,$B130,'7.  Persistence Report'!$J$27:$J$500,"Adjustment",'7.  Persistence Report'!$H$27:$H$500,"2015")</f>
        <v>0</v>
      </c>
      <c r="G131" s="295">
        <f>SUMIFS('7.  Persistence Report'!AX$27:AX$500,'7.  Persistence Report'!$D$27:$D$500,$B130,'7.  Persistence Report'!$J$27:$J$500,"Adjustment",'7.  Persistence Report'!$H$27:$H$500,"2015")</f>
        <v>0</v>
      </c>
      <c r="H131" s="295">
        <f>SUMIFS('7.  Persistence Report'!AY$27:AY$500,'7.  Persistence Report'!$D$27:$D$500,$B130,'7.  Persistence Report'!$J$27:$J$500,"Adjustment",'7.  Persistence Report'!$H$27:$H$500,"2015")</f>
        <v>0</v>
      </c>
      <c r="I131" s="295">
        <f>SUMIFS('7.  Persistence Report'!AZ$27:AZ$500,'7.  Persistence Report'!$D$27:$D$500,$B130,'7.  Persistence Report'!$J$27:$J$500,"Adjustment",'7.  Persistence Report'!$H$27:$H$500,"2015")</f>
        <v>0</v>
      </c>
      <c r="J131" s="295">
        <f>SUMIFS('7.  Persistence Report'!BA$27:BA$500,'7.  Persistence Report'!$D$27:$D$500,$B130,'7.  Persistence Report'!$J$27:$J$500,"Adjustment",'7.  Persistence Report'!$H$27:$H$500,"2015")</f>
        <v>0</v>
      </c>
      <c r="K131" s="295">
        <f>SUMIFS('7.  Persistence Report'!BB$27:BB$500,'7.  Persistence Report'!$D$27:$D$500,$B130,'7.  Persistence Report'!$J$27:$J$500,"Adjustment",'7.  Persistence Report'!$H$27:$H$500,"2015")</f>
        <v>0</v>
      </c>
      <c r="L131" s="295">
        <f>SUMIFS('7.  Persistence Report'!BC$27:BC$500,'7.  Persistence Report'!$D$27:$D$500,$B130,'7.  Persistence Report'!$J$27:$J$500,"Adjustment",'7.  Persistence Report'!$H$27:$H$500,"2015")</f>
        <v>0</v>
      </c>
      <c r="M131" s="295">
        <f>SUMIFS('7.  Persistence Report'!BD$27:BD$500,'7.  Persistence Report'!$D$27:$D$500,$B130,'7.  Persistence Report'!$J$27:$J$500,"Adjustment",'7.  Persistence Report'!$H$27:$H$500,"2015")</f>
        <v>0</v>
      </c>
      <c r="N131" s="295">
        <f>N130</f>
        <v>3</v>
      </c>
      <c r="O131" s="295">
        <f>SUMIFS('7.  Persistence Report'!P$27:P$500,'7.  Persistence Report'!$D$27:$D$500,$B130,'7.  Persistence Report'!$J$27:$J$500,"Adjustment",'7.  Persistence Report'!$H$27:$H$500,"2015")</f>
        <v>0</v>
      </c>
      <c r="P131" s="295">
        <f>SUMIFS('7.  Persistence Report'!Q$27:Q$500,'7.  Persistence Report'!$D$27:$D$500,$B130,'7.  Persistence Report'!$J$27:$J$500,"Adjustment",'7.  Persistence Report'!$H$27:$H$500,"2015")</f>
        <v>0</v>
      </c>
      <c r="Q131" s="295">
        <f>SUMIFS('7.  Persistence Report'!R$27:R$500,'7.  Persistence Report'!$D$27:$D$500,$B130,'7.  Persistence Report'!$J$27:$J$500,"Adjustment",'7.  Persistence Report'!$H$27:$H$500,"2015")</f>
        <v>0</v>
      </c>
      <c r="R131" s="295">
        <f>SUMIFS('7.  Persistence Report'!S$27:S$500,'7.  Persistence Report'!$D$27:$D$500,$B130,'7.  Persistence Report'!$J$27:$J$500,"Adjustment",'7.  Persistence Report'!$H$27:$H$500,"2015")</f>
        <v>0</v>
      </c>
      <c r="S131" s="295">
        <f>SUMIFS('7.  Persistence Report'!T$27:T$500,'7.  Persistence Report'!$D$27:$D$500,$B130,'7.  Persistence Report'!$J$27:$J$500,"Adjustment",'7.  Persistence Report'!$H$27:$H$500,"2015")</f>
        <v>0</v>
      </c>
      <c r="T131" s="295">
        <f>SUMIFS('7.  Persistence Report'!U$27:U$500,'7.  Persistence Report'!$D$27:$D$500,$B130,'7.  Persistence Report'!$J$27:$J$500,"Adjustment",'7.  Persistence Report'!$H$27:$H$500,"2015")</f>
        <v>0</v>
      </c>
      <c r="U131" s="295">
        <f>SUMIFS('7.  Persistence Report'!V$27:V$500,'7.  Persistence Report'!$D$27:$D$500,$B130,'7.  Persistence Report'!$J$27:$J$500,"Adjustment",'7.  Persistence Report'!$H$27:$H$500,"2015")</f>
        <v>0</v>
      </c>
      <c r="V131" s="295">
        <f>SUMIFS('7.  Persistence Report'!W$27:W$500,'7.  Persistence Report'!$D$27:$D$500,$B130,'7.  Persistence Report'!$J$27:$J$500,"Adjustment",'7.  Persistence Report'!$H$27:$H$500,"2015")</f>
        <v>0</v>
      </c>
      <c r="W131" s="295">
        <f>SUMIFS('7.  Persistence Report'!X$27:X$500,'7.  Persistence Report'!$D$27:$D$500,$B130,'7.  Persistence Report'!$J$27:$J$500,"Adjustment",'7.  Persistence Report'!$H$27:$H$500,"2015")</f>
        <v>0</v>
      </c>
      <c r="X131" s="295">
        <f>SUMIFS('7.  Persistence Report'!Y$27:Y$500,'7.  Persistence Report'!$D$27:$D$500,$B130,'7.  Persistence Report'!$J$27:$J$500,"Adjustment",'7.  Persistence Report'!$H$27:$H$500,"2015")</f>
        <v>0</v>
      </c>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f>SUMIFS('7.  Persistence Report'!AU$27:AU$500,'7.  Persistence Report'!$D$27:$D$500,$B133,'7.  Persistence Report'!$J$27:$J$500,"Current year savings",'7.  Persistence Report'!$H$27:$H$500,"2015")</f>
        <v>0</v>
      </c>
      <c r="E133" s="295">
        <f>SUMIFS('7.  Persistence Report'!AV$27:AV$500,'7.  Persistence Report'!$D$27:$D$500,$B133,'7.  Persistence Report'!$J$27:$J$500,"Current year savings",'7.  Persistence Report'!$H$27:$H$500,"2015")</f>
        <v>0</v>
      </c>
      <c r="F133" s="295">
        <f>SUMIFS('7.  Persistence Report'!AW$27:AW$500,'7.  Persistence Report'!$D$27:$D$500,$B133,'7.  Persistence Report'!$J$27:$J$500,"Current year savings",'7.  Persistence Report'!$H$27:$H$500,"2015")</f>
        <v>0</v>
      </c>
      <c r="G133" s="295">
        <f>SUMIFS('7.  Persistence Report'!AX$27:AX$500,'7.  Persistence Report'!$D$27:$D$500,$B133,'7.  Persistence Report'!$J$27:$J$500,"Current year savings",'7.  Persistence Report'!$H$27:$H$500,"2015")</f>
        <v>0</v>
      </c>
      <c r="H133" s="295">
        <f>SUMIFS('7.  Persistence Report'!AY$27:AY$500,'7.  Persistence Report'!$D$27:$D$500,$B133,'7.  Persistence Report'!$J$27:$J$500,"Current year savings",'7.  Persistence Report'!$H$27:$H$500,"2015")</f>
        <v>0</v>
      </c>
      <c r="I133" s="295">
        <f>SUMIFS('7.  Persistence Report'!AZ$27:AZ$500,'7.  Persistence Report'!$D$27:$D$500,$B133,'7.  Persistence Report'!$J$27:$J$500,"Current year savings",'7.  Persistence Report'!$H$27:$H$500,"2015")</f>
        <v>0</v>
      </c>
      <c r="J133" s="295">
        <f>SUMIFS('7.  Persistence Report'!BA$27:BA$500,'7.  Persistence Report'!$D$27:$D$500,$B133,'7.  Persistence Report'!$J$27:$J$500,"Current year savings",'7.  Persistence Report'!$H$27:$H$500,"2015")</f>
        <v>0</v>
      </c>
      <c r="K133" s="295">
        <f>SUMIFS('7.  Persistence Report'!BB$27:BB$500,'7.  Persistence Report'!$D$27:$D$500,$B133,'7.  Persistence Report'!$J$27:$J$500,"Current year savings",'7.  Persistence Report'!$H$27:$H$500,"2015")</f>
        <v>0</v>
      </c>
      <c r="L133" s="295">
        <f>SUMIFS('7.  Persistence Report'!BC$27:BC$500,'7.  Persistence Report'!$D$27:$D$500,$B133,'7.  Persistence Report'!$J$27:$J$500,"Current year savings",'7.  Persistence Report'!$H$27:$H$500,"2015")</f>
        <v>0</v>
      </c>
      <c r="M133" s="295">
        <f>SUMIFS('7.  Persistence Report'!BD$27:BD$500,'7.  Persistence Report'!$D$27:$D$500,$B133,'7.  Persistence Report'!$J$27:$J$500,"Current year savings",'7.  Persistence Report'!$H$27:$H$500,"2015")</f>
        <v>0</v>
      </c>
      <c r="N133" s="295">
        <v>12</v>
      </c>
      <c r="O133" s="295">
        <f>SUMIFS('7.  Persistence Report'!P$27:P$500,'7.  Persistence Report'!$D$27:$D$500,$B133,'7.  Persistence Report'!$J$27:$J$500,"Current year savings",'7.  Persistence Report'!$H$27:$H$500,"2015")</f>
        <v>0</v>
      </c>
      <c r="P133" s="295">
        <f>SUMIFS('7.  Persistence Report'!Q$27:Q$500,'7.  Persistence Report'!$D$27:$D$500,$B133,'7.  Persistence Report'!$J$27:$J$500,"Current year savings",'7.  Persistence Report'!$H$27:$H$500,"2015")</f>
        <v>0</v>
      </c>
      <c r="Q133" s="295">
        <f>SUMIFS('7.  Persistence Report'!R$27:R$500,'7.  Persistence Report'!$D$27:$D$500,$B133,'7.  Persistence Report'!$J$27:$J$500,"Current year savings",'7.  Persistence Report'!$H$27:$H$500,"2015")</f>
        <v>0</v>
      </c>
      <c r="R133" s="295">
        <f>SUMIFS('7.  Persistence Report'!S$27:S$500,'7.  Persistence Report'!$D$27:$D$500,$B133,'7.  Persistence Report'!$J$27:$J$500,"Current year savings",'7.  Persistence Report'!$H$27:$H$500,"2015")</f>
        <v>0</v>
      </c>
      <c r="S133" s="295">
        <f>SUMIFS('7.  Persistence Report'!T$27:T$500,'7.  Persistence Report'!$D$27:$D$500,$B133,'7.  Persistence Report'!$J$27:$J$500,"Current year savings",'7.  Persistence Report'!$H$27:$H$500,"2015")</f>
        <v>0</v>
      </c>
      <c r="T133" s="295">
        <f>SUMIFS('7.  Persistence Report'!U$27:U$500,'7.  Persistence Report'!$D$27:$D$500,$B133,'7.  Persistence Report'!$J$27:$J$500,"Current year savings",'7.  Persistence Report'!$H$27:$H$500,"2015")</f>
        <v>0</v>
      </c>
      <c r="U133" s="295">
        <f>SUMIFS('7.  Persistence Report'!V$27:V$500,'7.  Persistence Report'!$D$27:$D$500,$B133,'7.  Persistence Report'!$J$27:$J$500,"Current year savings",'7.  Persistence Report'!$H$27:$H$500,"2015")</f>
        <v>0</v>
      </c>
      <c r="V133" s="295">
        <f>SUMIFS('7.  Persistence Report'!W$27:W$500,'7.  Persistence Report'!$D$27:$D$500,$B133,'7.  Persistence Report'!$J$27:$J$500,"Current year savings",'7.  Persistence Report'!$H$27:$H$500,"2015")</f>
        <v>0</v>
      </c>
      <c r="W133" s="295">
        <f>SUMIFS('7.  Persistence Report'!X$27:X$500,'7.  Persistence Report'!$D$27:$D$500,$B133,'7.  Persistence Report'!$J$27:$J$500,"Current year savings",'7.  Persistence Report'!$H$27:$H$500,"2015")</f>
        <v>0</v>
      </c>
      <c r="X133" s="295">
        <f>SUMIFS('7.  Persistence Report'!Y$27:Y$500,'7.  Persistence Report'!$D$27:$D$500,$B133,'7.  Persistence Report'!$J$27:$J$500,"Current year savings",'7.  Persistence Report'!$H$27:$H$500,"2015")</f>
        <v>0</v>
      </c>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f>SUMIFS('7.  Persistence Report'!AU$27:AU$500,'7.  Persistence Report'!$D$27:$D$500,$B133,'7.  Persistence Report'!$J$27:$J$500,"Adjustment",'7.  Persistence Report'!$H$27:$H$500,"2015")</f>
        <v>0</v>
      </c>
      <c r="E134" s="295">
        <f>SUMIFS('7.  Persistence Report'!AV$27:AV$500,'7.  Persistence Report'!$D$27:$D$500,$B133,'7.  Persistence Report'!$J$27:$J$500,"Adjustment",'7.  Persistence Report'!$H$27:$H$500,"2015")</f>
        <v>0</v>
      </c>
      <c r="F134" s="295">
        <f>SUMIFS('7.  Persistence Report'!AW$27:AW$500,'7.  Persistence Report'!$D$27:$D$500,$B133,'7.  Persistence Report'!$J$27:$J$500,"Adjustment",'7.  Persistence Report'!$H$27:$H$500,"2015")</f>
        <v>0</v>
      </c>
      <c r="G134" s="295">
        <f>SUMIFS('7.  Persistence Report'!AX$27:AX$500,'7.  Persistence Report'!$D$27:$D$500,$B133,'7.  Persistence Report'!$J$27:$J$500,"Adjustment",'7.  Persistence Report'!$H$27:$H$500,"2015")</f>
        <v>0</v>
      </c>
      <c r="H134" s="295">
        <f>SUMIFS('7.  Persistence Report'!AY$27:AY$500,'7.  Persistence Report'!$D$27:$D$500,$B133,'7.  Persistence Report'!$J$27:$J$500,"Adjustment",'7.  Persistence Report'!$H$27:$H$500,"2015")</f>
        <v>0</v>
      </c>
      <c r="I134" s="295">
        <f>SUMIFS('7.  Persistence Report'!AZ$27:AZ$500,'7.  Persistence Report'!$D$27:$D$500,$B133,'7.  Persistence Report'!$J$27:$J$500,"Adjustment",'7.  Persistence Report'!$H$27:$H$500,"2015")</f>
        <v>0</v>
      </c>
      <c r="J134" s="295">
        <f>SUMIFS('7.  Persistence Report'!BA$27:BA$500,'7.  Persistence Report'!$D$27:$D$500,$B133,'7.  Persistence Report'!$J$27:$J$500,"Adjustment",'7.  Persistence Report'!$H$27:$H$500,"2015")</f>
        <v>0</v>
      </c>
      <c r="K134" s="295">
        <f>SUMIFS('7.  Persistence Report'!BB$27:BB$500,'7.  Persistence Report'!$D$27:$D$500,$B133,'7.  Persistence Report'!$J$27:$J$500,"Adjustment",'7.  Persistence Report'!$H$27:$H$500,"2015")</f>
        <v>0</v>
      </c>
      <c r="L134" s="295">
        <f>SUMIFS('7.  Persistence Report'!BC$27:BC$500,'7.  Persistence Report'!$D$27:$D$500,$B133,'7.  Persistence Report'!$J$27:$J$500,"Adjustment",'7.  Persistence Report'!$H$27:$H$500,"2015")</f>
        <v>0</v>
      </c>
      <c r="M134" s="295">
        <f>SUMIFS('7.  Persistence Report'!BD$27:BD$500,'7.  Persistence Report'!$D$27:$D$500,$B133,'7.  Persistence Report'!$J$27:$J$500,"Adjustment",'7.  Persistence Report'!$H$27:$H$500,"2015")</f>
        <v>0</v>
      </c>
      <c r="N134" s="295">
        <f>N133</f>
        <v>12</v>
      </c>
      <c r="O134" s="295">
        <f>SUMIFS('7.  Persistence Report'!P$27:P$500,'7.  Persistence Report'!$D$27:$D$500,$B133,'7.  Persistence Report'!$J$27:$J$500,"Adjustment",'7.  Persistence Report'!$H$27:$H$500,"2015")</f>
        <v>0</v>
      </c>
      <c r="P134" s="295">
        <f>SUMIFS('7.  Persistence Report'!Q$27:Q$500,'7.  Persistence Report'!$D$27:$D$500,$B133,'7.  Persistence Report'!$J$27:$J$500,"Adjustment",'7.  Persistence Report'!$H$27:$H$500,"2015")</f>
        <v>0</v>
      </c>
      <c r="Q134" s="295">
        <f>SUMIFS('7.  Persistence Report'!R$27:R$500,'7.  Persistence Report'!$D$27:$D$500,$B133,'7.  Persistence Report'!$J$27:$J$500,"Adjustment",'7.  Persistence Report'!$H$27:$H$500,"2015")</f>
        <v>0</v>
      </c>
      <c r="R134" s="295">
        <f>SUMIFS('7.  Persistence Report'!S$27:S$500,'7.  Persistence Report'!$D$27:$D$500,$B133,'7.  Persistence Report'!$J$27:$J$500,"Adjustment",'7.  Persistence Report'!$H$27:$H$500,"2015")</f>
        <v>0</v>
      </c>
      <c r="S134" s="295">
        <f>SUMIFS('7.  Persistence Report'!T$27:T$500,'7.  Persistence Report'!$D$27:$D$500,$B133,'7.  Persistence Report'!$J$27:$J$500,"Adjustment",'7.  Persistence Report'!$H$27:$H$500,"2015")</f>
        <v>0</v>
      </c>
      <c r="T134" s="295">
        <f>SUMIFS('7.  Persistence Report'!U$27:U$500,'7.  Persistence Report'!$D$27:$D$500,$B133,'7.  Persistence Report'!$J$27:$J$500,"Adjustment",'7.  Persistence Report'!$H$27:$H$500,"2015")</f>
        <v>0</v>
      </c>
      <c r="U134" s="295">
        <f>SUMIFS('7.  Persistence Report'!V$27:V$500,'7.  Persistence Report'!$D$27:$D$500,$B133,'7.  Persistence Report'!$J$27:$J$500,"Adjustment",'7.  Persistence Report'!$H$27:$H$500,"2015")</f>
        <v>0</v>
      </c>
      <c r="V134" s="295">
        <f>SUMIFS('7.  Persistence Report'!W$27:W$500,'7.  Persistence Report'!$D$27:$D$500,$B133,'7.  Persistence Report'!$J$27:$J$500,"Adjustment",'7.  Persistence Report'!$H$27:$H$500,"2015")</f>
        <v>0</v>
      </c>
      <c r="W134" s="295">
        <f>SUMIFS('7.  Persistence Report'!X$27:X$500,'7.  Persistence Report'!$D$27:$D$500,$B133,'7.  Persistence Report'!$J$27:$J$500,"Adjustment",'7.  Persistence Report'!$H$27:$H$500,"2015")</f>
        <v>0</v>
      </c>
      <c r="X134" s="295">
        <f>SUMIFS('7.  Persistence Report'!Y$27:Y$500,'7.  Persistence Report'!$D$27:$D$500,$B133,'7.  Persistence Report'!$J$27:$J$500,"Adjustment",'7.  Persistence Report'!$H$27:$H$500,"2015")</f>
        <v>0</v>
      </c>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f>SUMIFS('7.  Persistence Report'!AU$27:AU$500,'7.  Persistence Report'!$D$27:$D$500,$B136,'7.  Persistence Report'!$J$27:$J$500,"Current year savings",'7.  Persistence Report'!$H$27:$H$500,"2015")</f>
        <v>0</v>
      </c>
      <c r="E136" s="295">
        <f>SUMIFS('7.  Persistence Report'!AV$27:AV$500,'7.  Persistence Report'!$D$27:$D$500,$B136,'7.  Persistence Report'!$J$27:$J$500,"Current year savings",'7.  Persistence Report'!$H$27:$H$500,"2015")</f>
        <v>0</v>
      </c>
      <c r="F136" s="295">
        <f>SUMIFS('7.  Persistence Report'!AW$27:AW$500,'7.  Persistence Report'!$D$27:$D$500,$B136,'7.  Persistence Report'!$J$27:$J$500,"Current year savings",'7.  Persistence Report'!$H$27:$H$500,"2015")</f>
        <v>0</v>
      </c>
      <c r="G136" s="295">
        <f>SUMIFS('7.  Persistence Report'!AX$27:AX$500,'7.  Persistence Report'!$D$27:$D$500,$B136,'7.  Persistence Report'!$J$27:$J$500,"Current year savings",'7.  Persistence Report'!$H$27:$H$500,"2015")</f>
        <v>0</v>
      </c>
      <c r="H136" s="295">
        <f>SUMIFS('7.  Persistence Report'!AY$27:AY$500,'7.  Persistence Report'!$D$27:$D$500,$B136,'7.  Persistence Report'!$J$27:$J$500,"Current year savings",'7.  Persistence Report'!$H$27:$H$500,"2015")</f>
        <v>0</v>
      </c>
      <c r="I136" s="295">
        <f>SUMIFS('7.  Persistence Report'!AZ$27:AZ$500,'7.  Persistence Report'!$D$27:$D$500,$B136,'7.  Persistence Report'!$J$27:$J$500,"Current year savings",'7.  Persistence Report'!$H$27:$H$500,"2015")</f>
        <v>0</v>
      </c>
      <c r="J136" s="295">
        <f>SUMIFS('7.  Persistence Report'!BA$27:BA$500,'7.  Persistence Report'!$D$27:$D$500,$B136,'7.  Persistence Report'!$J$27:$J$500,"Current year savings",'7.  Persistence Report'!$H$27:$H$500,"2015")</f>
        <v>0</v>
      </c>
      <c r="K136" s="295">
        <f>SUMIFS('7.  Persistence Report'!BB$27:BB$500,'7.  Persistence Report'!$D$27:$D$500,$B136,'7.  Persistence Report'!$J$27:$J$500,"Current year savings",'7.  Persistence Report'!$H$27:$H$500,"2015")</f>
        <v>0</v>
      </c>
      <c r="L136" s="295">
        <f>SUMIFS('7.  Persistence Report'!BC$27:BC$500,'7.  Persistence Report'!$D$27:$D$500,$B136,'7.  Persistence Report'!$J$27:$J$500,"Current year savings",'7.  Persistence Report'!$H$27:$H$500,"2015")</f>
        <v>0</v>
      </c>
      <c r="M136" s="295">
        <f>SUMIFS('7.  Persistence Report'!BD$27:BD$500,'7.  Persistence Report'!$D$27:$D$500,$B136,'7.  Persistence Report'!$J$27:$J$500,"Current year savings",'7.  Persistence Report'!$H$27:$H$500,"2015")</f>
        <v>0</v>
      </c>
      <c r="N136" s="295">
        <v>12</v>
      </c>
      <c r="O136" s="295">
        <f>SUMIFS('7.  Persistence Report'!P$27:P$500,'7.  Persistence Report'!$D$27:$D$500,$B136,'7.  Persistence Report'!$J$27:$J$500,"Current year savings",'7.  Persistence Report'!$H$27:$H$500,"2015")</f>
        <v>0</v>
      </c>
      <c r="P136" s="295">
        <f>SUMIFS('7.  Persistence Report'!Q$27:Q$500,'7.  Persistence Report'!$D$27:$D$500,$B136,'7.  Persistence Report'!$J$27:$J$500,"Current year savings",'7.  Persistence Report'!$H$27:$H$500,"2015")</f>
        <v>0</v>
      </c>
      <c r="Q136" s="295">
        <f>SUMIFS('7.  Persistence Report'!R$27:R$500,'7.  Persistence Report'!$D$27:$D$500,$B136,'7.  Persistence Report'!$J$27:$J$500,"Current year savings",'7.  Persistence Report'!$H$27:$H$500,"2015")</f>
        <v>0</v>
      </c>
      <c r="R136" s="295">
        <f>SUMIFS('7.  Persistence Report'!S$27:S$500,'7.  Persistence Report'!$D$27:$D$500,$B136,'7.  Persistence Report'!$J$27:$J$500,"Current year savings",'7.  Persistence Report'!$H$27:$H$500,"2015")</f>
        <v>0</v>
      </c>
      <c r="S136" s="295">
        <f>SUMIFS('7.  Persistence Report'!T$27:T$500,'7.  Persistence Report'!$D$27:$D$500,$B136,'7.  Persistence Report'!$J$27:$J$500,"Current year savings",'7.  Persistence Report'!$H$27:$H$500,"2015")</f>
        <v>0</v>
      </c>
      <c r="T136" s="295">
        <f>SUMIFS('7.  Persistence Report'!U$27:U$500,'7.  Persistence Report'!$D$27:$D$500,$B136,'7.  Persistence Report'!$J$27:$J$500,"Current year savings",'7.  Persistence Report'!$H$27:$H$500,"2015")</f>
        <v>0</v>
      </c>
      <c r="U136" s="295">
        <f>SUMIFS('7.  Persistence Report'!V$27:V$500,'7.  Persistence Report'!$D$27:$D$500,$B136,'7.  Persistence Report'!$J$27:$J$500,"Current year savings",'7.  Persistence Report'!$H$27:$H$500,"2015")</f>
        <v>0</v>
      </c>
      <c r="V136" s="295">
        <f>SUMIFS('7.  Persistence Report'!W$27:W$500,'7.  Persistence Report'!$D$27:$D$500,$B136,'7.  Persistence Report'!$J$27:$J$500,"Current year savings",'7.  Persistence Report'!$H$27:$H$500,"2015")</f>
        <v>0</v>
      </c>
      <c r="W136" s="295">
        <f>SUMIFS('7.  Persistence Report'!X$27:X$500,'7.  Persistence Report'!$D$27:$D$500,$B136,'7.  Persistence Report'!$J$27:$J$500,"Current year savings",'7.  Persistence Report'!$H$27:$H$500,"2015")</f>
        <v>0</v>
      </c>
      <c r="X136" s="295">
        <f>SUMIFS('7.  Persistence Report'!Y$27:Y$500,'7.  Persistence Report'!$D$27:$D$500,$B136,'7.  Persistence Report'!$J$27:$J$500,"Current year savings",'7.  Persistence Report'!$H$27:$H$500,"2015")</f>
        <v>0</v>
      </c>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f>SUMIFS('7.  Persistence Report'!AU$27:AU$500,'7.  Persistence Report'!$D$27:$D$500,$B136,'7.  Persistence Report'!$J$27:$J$500,"Adjustment",'7.  Persistence Report'!$H$27:$H$500,"2015")</f>
        <v>0</v>
      </c>
      <c r="E137" s="295">
        <f>SUMIFS('7.  Persistence Report'!AV$27:AV$500,'7.  Persistence Report'!$D$27:$D$500,$B136,'7.  Persistence Report'!$J$27:$J$500,"Adjustment",'7.  Persistence Report'!$H$27:$H$500,"2015")</f>
        <v>0</v>
      </c>
      <c r="F137" s="295">
        <f>SUMIFS('7.  Persistence Report'!AW$27:AW$500,'7.  Persistence Report'!$D$27:$D$500,$B136,'7.  Persistence Report'!$J$27:$J$500,"Adjustment",'7.  Persistence Report'!$H$27:$H$500,"2015")</f>
        <v>0</v>
      </c>
      <c r="G137" s="295">
        <f>SUMIFS('7.  Persistence Report'!AX$27:AX$500,'7.  Persistence Report'!$D$27:$D$500,$B136,'7.  Persistence Report'!$J$27:$J$500,"Adjustment",'7.  Persistence Report'!$H$27:$H$500,"2015")</f>
        <v>0</v>
      </c>
      <c r="H137" s="295">
        <f>SUMIFS('7.  Persistence Report'!AY$27:AY$500,'7.  Persistence Report'!$D$27:$D$500,$B136,'7.  Persistence Report'!$J$27:$J$500,"Adjustment",'7.  Persistence Report'!$H$27:$H$500,"2015")</f>
        <v>0</v>
      </c>
      <c r="I137" s="295">
        <f>SUMIFS('7.  Persistence Report'!AZ$27:AZ$500,'7.  Persistence Report'!$D$27:$D$500,$B136,'7.  Persistence Report'!$J$27:$J$500,"Adjustment",'7.  Persistence Report'!$H$27:$H$500,"2015")</f>
        <v>0</v>
      </c>
      <c r="J137" s="295">
        <f>SUMIFS('7.  Persistence Report'!BA$27:BA$500,'7.  Persistence Report'!$D$27:$D$500,$B136,'7.  Persistence Report'!$J$27:$J$500,"Adjustment",'7.  Persistence Report'!$H$27:$H$500,"2015")</f>
        <v>0</v>
      </c>
      <c r="K137" s="295">
        <f>SUMIFS('7.  Persistence Report'!BB$27:BB$500,'7.  Persistence Report'!$D$27:$D$500,$B136,'7.  Persistence Report'!$J$27:$J$500,"Adjustment",'7.  Persistence Report'!$H$27:$H$500,"2015")</f>
        <v>0</v>
      </c>
      <c r="L137" s="295">
        <f>SUMIFS('7.  Persistence Report'!BC$27:BC$500,'7.  Persistence Report'!$D$27:$D$500,$B136,'7.  Persistence Report'!$J$27:$J$500,"Adjustment",'7.  Persistence Report'!$H$27:$H$500,"2015")</f>
        <v>0</v>
      </c>
      <c r="M137" s="295">
        <f>SUMIFS('7.  Persistence Report'!BD$27:BD$500,'7.  Persistence Report'!$D$27:$D$500,$B136,'7.  Persistence Report'!$J$27:$J$500,"Adjustment",'7.  Persistence Report'!$H$27:$H$500,"2015")</f>
        <v>0</v>
      </c>
      <c r="N137" s="295">
        <f>N136</f>
        <v>12</v>
      </c>
      <c r="O137" s="295">
        <f>SUMIFS('7.  Persistence Report'!P$27:P$500,'7.  Persistence Report'!$D$27:$D$500,$B136,'7.  Persistence Report'!$J$27:$J$500,"Adjustment",'7.  Persistence Report'!$H$27:$H$500,"2015")</f>
        <v>0</v>
      </c>
      <c r="P137" s="295">
        <f>SUMIFS('7.  Persistence Report'!Q$27:Q$500,'7.  Persistence Report'!$D$27:$D$500,$B136,'7.  Persistence Report'!$J$27:$J$500,"Adjustment",'7.  Persistence Report'!$H$27:$H$500,"2015")</f>
        <v>0</v>
      </c>
      <c r="Q137" s="295">
        <f>SUMIFS('7.  Persistence Report'!R$27:R$500,'7.  Persistence Report'!$D$27:$D$500,$B136,'7.  Persistence Report'!$J$27:$J$500,"Adjustment",'7.  Persistence Report'!$H$27:$H$500,"2015")</f>
        <v>0</v>
      </c>
      <c r="R137" s="295">
        <f>SUMIFS('7.  Persistence Report'!S$27:S$500,'7.  Persistence Report'!$D$27:$D$500,$B136,'7.  Persistence Report'!$J$27:$J$500,"Adjustment",'7.  Persistence Report'!$H$27:$H$500,"2015")</f>
        <v>0</v>
      </c>
      <c r="S137" s="295">
        <f>SUMIFS('7.  Persistence Report'!T$27:T$500,'7.  Persistence Report'!$D$27:$D$500,$B136,'7.  Persistence Report'!$J$27:$J$500,"Adjustment",'7.  Persistence Report'!$H$27:$H$500,"2015")</f>
        <v>0</v>
      </c>
      <c r="T137" s="295">
        <f>SUMIFS('7.  Persistence Report'!U$27:U$500,'7.  Persistence Report'!$D$27:$D$500,$B136,'7.  Persistence Report'!$J$27:$J$500,"Adjustment",'7.  Persistence Report'!$H$27:$H$500,"2015")</f>
        <v>0</v>
      </c>
      <c r="U137" s="295">
        <f>SUMIFS('7.  Persistence Report'!V$27:V$500,'7.  Persistence Report'!$D$27:$D$500,$B136,'7.  Persistence Report'!$J$27:$J$500,"Adjustment",'7.  Persistence Report'!$H$27:$H$500,"2015")</f>
        <v>0</v>
      </c>
      <c r="V137" s="295">
        <f>SUMIFS('7.  Persistence Report'!W$27:W$500,'7.  Persistence Report'!$D$27:$D$500,$B136,'7.  Persistence Report'!$J$27:$J$500,"Adjustment",'7.  Persistence Report'!$H$27:$H$500,"2015")</f>
        <v>0</v>
      </c>
      <c r="W137" s="295">
        <f>SUMIFS('7.  Persistence Report'!X$27:X$500,'7.  Persistence Report'!$D$27:$D$500,$B136,'7.  Persistence Report'!$J$27:$J$500,"Adjustment",'7.  Persistence Report'!$H$27:$H$500,"2015")</f>
        <v>0</v>
      </c>
      <c r="X137" s="295">
        <f>SUMIFS('7.  Persistence Report'!Y$27:Y$500,'7.  Persistence Report'!$D$27:$D$500,$B136,'7.  Persistence Report'!$J$27:$J$500,"Adjustment",'7.  Persistence Report'!$H$27:$H$500,"2015")</f>
        <v>0</v>
      </c>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f>SUMIFS('7.  Persistence Report'!AU$27:AU$500,'7.  Persistence Report'!$D$27:$D$500,$B139,'7.  Persistence Report'!$J$27:$J$500,"Current year savings",'7.  Persistence Report'!$H$27:$H$500,"2015")</f>
        <v>0</v>
      </c>
      <c r="E139" s="295">
        <f>SUMIFS('7.  Persistence Report'!AV$27:AV$500,'7.  Persistence Report'!$D$27:$D$500,$B139,'7.  Persistence Report'!$J$27:$J$500,"Current year savings",'7.  Persistence Report'!$H$27:$H$500,"2015")</f>
        <v>0</v>
      </c>
      <c r="F139" s="295">
        <f>SUMIFS('7.  Persistence Report'!AW$27:AW$500,'7.  Persistence Report'!$D$27:$D$500,$B139,'7.  Persistence Report'!$J$27:$J$500,"Current year savings",'7.  Persistence Report'!$H$27:$H$500,"2015")</f>
        <v>0</v>
      </c>
      <c r="G139" s="295">
        <f>SUMIFS('7.  Persistence Report'!AX$27:AX$500,'7.  Persistence Report'!$D$27:$D$500,$B139,'7.  Persistence Report'!$J$27:$J$500,"Current year savings",'7.  Persistence Report'!$H$27:$H$500,"2015")</f>
        <v>0</v>
      </c>
      <c r="H139" s="295">
        <f>SUMIFS('7.  Persistence Report'!AY$27:AY$500,'7.  Persistence Report'!$D$27:$D$500,$B139,'7.  Persistence Report'!$J$27:$J$500,"Current year savings",'7.  Persistence Report'!$H$27:$H$500,"2015")</f>
        <v>0</v>
      </c>
      <c r="I139" s="295">
        <f>SUMIFS('7.  Persistence Report'!AZ$27:AZ$500,'7.  Persistence Report'!$D$27:$D$500,$B139,'7.  Persistence Report'!$J$27:$J$500,"Current year savings",'7.  Persistence Report'!$H$27:$H$500,"2015")</f>
        <v>0</v>
      </c>
      <c r="J139" s="295">
        <f>SUMIFS('7.  Persistence Report'!BA$27:BA$500,'7.  Persistence Report'!$D$27:$D$500,$B139,'7.  Persistence Report'!$J$27:$J$500,"Current year savings",'7.  Persistence Report'!$H$27:$H$500,"2015")</f>
        <v>0</v>
      </c>
      <c r="K139" s="295">
        <f>SUMIFS('7.  Persistence Report'!BB$27:BB$500,'7.  Persistence Report'!$D$27:$D$500,$B139,'7.  Persistence Report'!$J$27:$J$500,"Current year savings",'7.  Persistence Report'!$H$27:$H$500,"2015")</f>
        <v>0</v>
      </c>
      <c r="L139" s="295">
        <f>SUMIFS('7.  Persistence Report'!BC$27:BC$500,'7.  Persistence Report'!$D$27:$D$500,$B139,'7.  Persistence Report'!$J$27:$J$500,"Current year savings",'7.  Persistence Report'!$H$27:$H$500,"2015")</f>
        <v>0</v>
      </c>
      <c r="M139" s="295">
        <f>SUMIFS('7.  Persistence Report'!BD$27:BD$500,'7.  Persistence Report'!$D$27:$D$500,$B139,'7.  Persistence Report'!$J$27:$J$500,"Current year savings",'7.  Persistence Report'!$H$27:$H$500,"2015")</f>
        <v>0</v>
      </c>
      <c r="N139" s="295">
        <v>12</v>
      </c>
      <c r="O139" s="295">
        <f>SUMIFS('7.  Persistence Report'!P$27:P$500,'7.  Persistence Report'!$D$27:$D$500,$B139,'7.  Persistence Report'!$J$27:$J$500,"Current year savings",'7.  Persistence Report'!$H$27:$H$500,"2015")</f>
        <v>0</v>
      </c>
      <c r="P139" s="295">
        <f>SUMIFS('7.  Persistence Report'!Q$27:Q$500,'7.  Persistence Report'!$D$27:$D$500,$B139,'7.  Persistence Report'!$J$27:$J$500,"Current year savings",'7.  Persistence Report'!$H$27:$H$500,"2015")</f>
        <v>0</v>
      </c>
      <c r="Q139" s="295">
        <f>SUMIFS('7.  Persistence Report'!R$27:R$500,'7.  Persistence Report'!$D$27:$D$500,$B139,'7.  Persistence Report'!$J$27:$J$500,"Current year savings",'7.  Persistence Report'!$H$27:$H$500,"2015")</f>
        <v>0</v>
      </c>
      <c r="R139" s="295">
        <f>SUMIFS('7.  Persistence Report'!S$27:S$500,'7.  Persistence Report'!$D$27:$D$500,$B139,'7.  Persistence Report'!$J$27:$J$500,"Current year savings",'7.  Persistence Report'!$H$27:$H$500,"2015")</f>
        <v>0</v>
      </c>
      <c r="S139" s="295">
        <f>SUMIFS('7.  Persistence Report'!T$27:T$500,'7.  Persistence Report'!$D$27:$D$500,$B139,'7.  Persistence Report'!$J$27:$J$500,"Current year savings",'7.  Persistence Report'!$H$27:$H$500,"2015")</f>
        <v>0</v>
      </c>
      <c r="T139" s="295">
        <f>SUMIFS('7.  Persistence Report'!U$27:U$500,'7.  Persistence Report'!$D$27:$D$500,$B139,'7.  Persistence Report'!$J$27:$J$500,"Current year savings",'7.  Persistence Report'!$H$27:$H$500,"2015")</f>
        <v>0</v>
      </c>
      <c r="U139" s="295">
        <f>SUMIFS('7.  Persistence Report'!V$27:V$500,'7.  Persistence Report'!$D$27:$D$500,$B139,'7.  Persistence Report'!$J$27:$J$500,"Current year savings",'7.  Persistence Report'!$H$27:$H$500,"2015")</f>
        <v>0</v>
      </c>
      <c r="V139" s="295">
        <f>SUMIFS('7.  Persistence Report'!W$27:W$500,'7.  Persistence Report'!$D$27:$D$500,$B139,'7.  Persistence Report'!$J$27:$J$500,"Current year savings",'7.  Persistence Report'!$H$27:$H$500,"2015")</f>
        <v>0</v>
      </c>
      <c r="W139" s="295">
        <f>SUMIFS('7.  Persistence Report'!X$27:X$500,'7.  Persistence Report'!$D$27:$D$500,$B139,'7.  Persistence Report'!$J$27:$J$500,"Current year savings",'7.  Persistence Report'!$H$27:$H$500,"2015")</f>
        <v>0</v>
      </c>
      <c r="X139" s="295">
        <f>SUMIFS('7.  Persistence Report'!Y$27:Y$500,'7.  Persistence Report'!$D$27:$D$500,$B139,'7.  Persistence Report'!$J$27:$J$500,"Current year savings",'7.  Persistence Report'!$H$27:$H$500,"2015")</f>
        <v>0</v>
      </c>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f>SUMIFS('7.  Persistence Report'!AU$27:AU$500,'7.  Persistence Report'!$D$27:$D$500,$B139,'7.  Persistence Report'!$J$27:$J$500,"Adjustment",'7.  Persistence Report'!$H$27:$H$500,"2015")</f>
        <v>0</v>
      </c>
      <c r="E140" s="295">
        <f>SUMIFS('7.  Persistence Report'!AV$27:AV$500,'7.  Persistence Report'!$D$27:$D$500,$B139,'7.  Persistence Report'!$J$27:$J$500,"Adjustment",'7.  Persistence Report'!$H$27:$H$500,"2015")</f>
        <v>0</v>
      </c>
      <c r="F140" s="295">
        <f>SUMIFS('7.  Persistence Report'!AW$27:AW$500,'7.  Persistence Report'!$D$27:$D$500,$B139,'7.  Persistence Report'!$J$27:$J$500,"Adjustment",'7.  Persistence Report'!$H$27:$H$500,"2015")</f>
        <v>0</v>
      </c>
      <c r="G140" s="295">
        <f>SUMIFS('7.  Persistence Report'!AX$27:AX$500,'7.  Persistence Report'!$D$27:$D$500,$B139,'7.  Persistence Report'!$J$27:$J$500,"Adjustment",'7.  Persistence Report'!$H$27:$H$500,"2015")</f>
        <v>0</v>
      </c>
      <c r="H140" s="295">
        <f>SUMIFS('7.  Persistence Report'!AY$27:AY$500,'7.  Persistence Report'!$D$27:$D$500,$B139,'7.  Persistence Report'!$J$27:$J$500,"Adjustment",'7.  Persistence Report'!$H$27:$H$500,"2015")</f>
        <v>0</v>
      </c>
      <c r="I140" s="295">
        <f>SUMIFS('7.  Persistence Report'!AZ$27:AZ$500,'7.  Persistence Report'!$D$27:$D$500,$B139,'7.  Persistence Report'!$J$27:$J$500,"Adjustment",'7.  Persistence Report'!$H$27:$H$500,"2015")</f>
        <v>0</v>
      </c>
      <c r="J140" s="295">
        <f>SUMIFS('7.  Persistence Report'!BA$27:BA$500,'7.  Persistence Report'!$D$27:$D$500,$B139,'7.  Persistence Report'!$J$27:$J$500,"Adjustment",'7.  Persistence Report'!$H$27:$H$500,"2015")</f>
        <v>0</v>
      </c>
      <c r="K140" s="295">
        <f>SUMIFS('7.  Persistence Report'!BB$27:BB$500,'7.  Persistence Report'!$D$27:$D$500,$B139,'7.  Persistence Report'!$J$27:$J$500,"Adjustment",'7.  Persistence Report'!$H$27:$H$500,"2015")</f>
        <v>0</v>
      </c>
      <c r="L140" s="295">
        <f>SUMIFS('7.  Persistence Report'!BC$27:BC$500,'7.  Persistence Report'!$D$27:$D$500,$B139,'7.  Persistence Report'!$J$27:$J$500,"Adjustment",'7.  Persistence Report'!$H$27:$H$500,"2015")</f>
        <v>0</v>
      </c>
      <c r="M140" s="295">
        <f>SUMIFS('7.  Persistence Report'!BD$27:BD$500,'7.  Persistence Report'!$D$27:$D$500,$B139,'7.  Persistence Report'!$J$27:$J$500,"Adjustment",'7.  Persistence Report'!$H$27:$H$500,"2015")</f>
        <v>0</v>
      </c>
      <c r="N140" s="295">
        <f>N139</f>
        <v>12</v>
      </c>
      <c r="O140" s="295">
        <f>SUMIFS('7.  Persistence Report'!P$27:P$500,'7.  Persistence Report'!$D$27:$D$500,$B139,'7.  Persistence Report'!$J$27:$J$500,"Adjustment",'7.  Persistence Report'!$H$27:$H$500,"2015")</f>
        <v>0</v>
      </c>
      <c r="P140" s="295">
        <f>SUMIFS('7.  Persistence Report'!Q$27:Q$500,'7.  Persistence Report'!$D$27:$D$500,$B139,'7.  Persistence Report'!$J$27:$J$500,"Adjustment",'7.  Persistence Report'!$H$27:$H$500,"2015")</f>
        <v>0</v>
      </c>
      <c r="Q140" s="295">
        <f>SUMIFS('7.  Persistence Report'!R$27:R$500,'7.  Persistence Report'!$D$27:$D$500,$B139,'7.  Persistence Report'!$J$27:$J$500,"Adjustment",'7.  Persistence Report'!$H$27:$H$500,"2015")</f>
        <v>0</v>
      </c>
      <c r="R140" s="295">
        <f>SUMIFS('7.  Persistence Report'!S$27:S$500,'7.  Persistence Report'!$D$27:$D$500,$B139,'7.  Persistence Report'!$J$27:$J$500,"Adjustment",'7.  Persistence Report'!$H$27:$H$500,"2015")</f>
        <v>0</v>
      </c>
      <c r="S140" s="295">
        <f>SUMIFS('7.  Persistence Report'!T$27:T$500,'7.  Persistence Report'!$D$27:$D$500,$B139,'7.  Persistence Report'!$J$27:$J$500,"Adjustment",'7.  Persistence Report'!$H$27:$H$500,"2015")</f>
        <v>0</v>
      </c>
      <c r="T140" s="295">
        <f>SUMIFS('7.  Persistence Report'!U$27:U$500,'7.  Persistence Report'!$D$27:$D$500,$B139,'7.  Persistence Report'!$J$27:$J$500,"Adjustment",'7.  Persistence Report'!$H$27:$H$500,"2015")</f>
        <v>0</v>
      </c>
      <c r="U140" s="295">
        <f>SUMIFS('7.  Persistence Report'!V$27:V$500,'7.  Persistence Report'!$D$27:$D$500,$B139,'7.  Persistence Report'!$J$27:$J$500,"Adjustment",'7.  Persistence Report'!$H$27:$H$500,"2015")</f>
        <v>0</v>
      </c>
      <c r="V140" s="295">
        <f>SUMIFS('7.  Persistence Report'!W$27:W$500,'7.  Persistence Report'!$D$27:$D$500,$B139,'7.  Persistence Report'!$J$27:$J$500,"Adjustment",'7.  Persistence Report'!$H$27:$H$500,"2015")</f>
        <v>0</v>
      </c>
      <c r="W140" s="295">
        <f>SUMIFS('7.  Persistence Report'!X$27:X$500,'7.  Persistence Report'!$D$27:$D$500,$B139,'7.  Persistence Report'!$J$27:$J$500,"Adjustment",'7.  Persistence Report'!$H$27:$H$500,"2015")</f>
        <v>0</v>
      </c>
      <c r="X140" s="295">
        <f>SUMIFS('7.  Persistence Report'!Y$27:Y$500,'7.  Persistence Report'!$D$27:$D$500,$B139,'7.  Persistence Report'!$J$27:$J$500,"Adjustment",'7.  Persistence Report'!$H$27:$H$500,"2015")</f>
        <v>0</v>
      </c>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f>SUMIFS('7.  Persistence Report'!AU$27:AU$500,'7.  Persistence Report'!$D$27:$D$500,$B143,'7.  Persistence Report'!$J$27:$J$500,"Current year savings",'7.  Persistence Report'!$H$27:$H$500,"2015")</f>
        <v>0</v>
      </c>
      <c r="E143" s="295">
        <f>SUMIFS('7.  Persistence Report'!AV$27:AV$500,'7.  Persistence Report'!$D$27:$D$500,$B143,'7.  Persistence Report'!$J$27:$J$500,"Current year savings",'7.  Persistence Report'!$H$27:$H$500,"2015")</f>
        <v>0</v>
      </c>
      <c r="F143" s="295">
        <f>SUMIFS('7.  Persistence Report'!AW$27:AW$500,'7.  Persistence Report'!$D$27:$D$500,$B143,'7.  Persistence Report'!$J$27:$J$500,"Current year savings",'7.  Persistence Report'!$H$27:$H$500,"2015")</f>
        <v>0</v>
      </c>
      <c r="G143" s="295">
        <f>SUMIFS('7.  Persistence Report'!AX$27:AX$500,'7.  Persistence Report'!$D$27:$D$500,$B143,'7.  Persistence Report'!$J$27:$J$500,"Current year savings",'7.  Persistence Report'!$H$27:$H$500,"2015")</f>
        <v>0</v>
      </c>
      <c r="H143" s="295">
        <f>SUMIFS('7.  Persistence Report'!AY$27:AY$500,'7.  Persistence Report'!$D$27:$D$500,$B143,'7.  Persistence Report'!$J$27:$J$500,"Current year savings",'7.  Persistence Report'!$H$27:$H$500,"2015")</f>
        <v>0</v>
      </c>
      <c r="I143" s="295">
        <f>SUMIFS('7.  Persistence Report'!AZ$27:AZ$500,'7.  Persistence Report'!$D$27:$D$500,$B143,'7.  Persistence Report'!$J$27:$J$500,"Current year savings",'7.  Persistence Report'!$H$27:$H$500,"2015")</f>
        <v>0</v>
      </c>
      <c r="J143" s="295">
        <f>SUMIFS('7.  Persistence Report'!BA$27:BA$500,'7.  Persistence Report'!$D$27:$D$500,$B143,'7.  Persistence Report'!$J$27:$J$500,"Current year savings",'7.  Persistence Report'!$H$27:$H$500,"2015")</f>
        <v>0</v>
      </c>
      <c r="K143" s="295">
        <f>SUMIFS('7.  Persistence Report'!BB$27:BB$500,'7.  Persistence Report'!$D$27:$D$500,$B143,'7.  Persistence Report'!$J$27:$J$500,"Current year savings",'7.  Persistence Report'!$H$27:$H$500,"2015")</f>
        <v>0</v>
      </c>
      <c r="L143" s="295">
        <f>SUMIFS('7.  Persistence Report'!BC$27:BC$500,'7.  Persistence Report'!$D$27:$D$500,$B143,'7.  Persistence Report'!$J$27:$J$500,"Current year savings",'7.  Persistence Report'!$H$27:$H$500,"2015")</f>
        <v>0</v>
      </c>
      <c r="M143" s="295">
        <f>SUMIFS('7.  Persistence Report'!BD$27:BD$500,'7.  Persistence Report'!$D$27:$D$500,$B143,'7.  Persistence Report'!$J$27:$J$500,"Current year savings",'7.  Persistence Report'!$H$27:$H$500,"2015")</f>
        <v>0</v>
      </c>
      <c r="N143" s="295">
        <v>0</v>
      </c>
      <c r="O143" s="295">
        <f>SUMIFS('7.  Persistence Report'!P$27:P$500,'7.  Persistence Report'!$D$27:$D$500,$B143,'7.  Persistence Report'!$J$27:$J$500,"Current year savings",'7.  Persistence Report'!$H$27:$H$500,"2015")</f>
        <v>0</v>
      </c>
      <c r="P143" s="295">
        <f>SUMIFS('7.  Persistence Report'!Q$27:Q$500,'7.  Persistence Report'!$D$27:$D$500,$B143,'7.  Persistence Report'!$J$27:$J$500,"Current year savings",'7.  Persistence Report'!$H$27:$H$500,"2015")</f>
        <v>0</v>
      </c>
      <c r="Q143" s="295">
        <f>SUMIFS('7.  Persistence Report'!R$27:R$500,'7.  Persistence Report'!$D$27:$D$500,$B143,'7.  Persistence Report'!$J$27:$J$500,"Current year savings",'7.  Persistence Report'!$H$27:$H$500,"2015")</f>
        <v>0</v>
      </c>
      <c r="R143" s="295">
        <f>SUMIFS('7.  Persistence Report'!S$27:S$500,'7.  Persistence Report'!$D$27:$D$500,$B143,'7.  Persistence Report'!$J$27:$J$500,"Current year savings",'7.  Persistence Report'!$H$27:$H$500,"2015")</f>
        <v>0</v>
      </c>
      <c r="S143" s="295">
        <f>SUMIFS('7.  Persistence Report'!T$27:T$500,'7.  Persistence Report'!$D$27:$D$500,$B143,'7.  Persistence Report'!$J$27:$J$500,"Current year savings",'7.  Persistence Report'!$H$27:$H$500,"2015")</f>
        <v>0</v>
      </c>
      <c r="T143" s="295">
        <f>SUMIFS('7.  Persistence Report'!U$27:U$500,'7.  Persistence Report'!$D$27:$D$500,$B143,'7.  Persistence Report'!$J$27:$J$500,"Current year savings",'7.  Persistence Report'!$H$27:$H$500,"2015")</f>
        <v>0</v>
      </c>
      <c r="U143" s="295">
        <f>SUMIFS('7.  Persistence Report'!V$27:V$500,'7.  Persistence Report'!$D$27:$D$500,$B143,'7.  Persistence Report'!$J$27:$J$500,"Current year savings",'7.  Persistence Report'!$H$27:$H$500,"2015")</f>
        <v>0</v>
      </c>
      <c r="V143" s="295">
        <f>SUMIFS('7.  Persistence Report'!W$27:W$500,'7.  Persistence Report'!$D$27:$D$500,$B143,'7.  Persistence Report'!$J$27:$J$500,"Current year savings",'7.  Persistence Report'!$H$27:$H$500,"2015")</f>
        <v>0</v>
      </c>
      <c r="W143" s="295">
        <f>SUMIFS('7.  Persistence Report'!X$27:X$500,'7.  Persistence Report'!$D$27:$D$500,$B143,'7.  Persistence Report'!$J$27:$J$500,"Current year savings",'7.  Persistence Report'!$H$27:$H$500,"2015")</f>
        <v>0</v>
      </c>
      <c r="X143" s="295">
        <f>SUMIFS('7.  Persistence Report'!Y$27:Y$500,'7.  Persistence Report'!$D$27:$D$500,$B143,'7.  Persistence Report'!$J$27:$J$500,"Current year savings",'7.  Persistence Report'!$H$27:$H$500,"2015")</f>
        <v>0</v>
      </c>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f>SUMIFS('7.  Persistence Report'!AU$27:AU$500,'7.  Persistence Report'!$D$27:$D$500,$B143,'7.  Persistence Report'!$J$27:$J$500,"Adjustment",'7.  Persistence Report'!$H$27:$H$500,"2015")</f>
        <v>0</v>
      </c>
      <c r="E144" s="295">
        <f>SUMIFS('7.  Persistence Report'!AV$27:AV$500,'7.  Persistence Report'!$D$27:$D$500,$B143,'7.  Persistence Report'!$J$27:$J$500,"Adjustment",'7.  Persistence Report'!$H$27:$H$500,"2015")</f>
        <v>0</v>
      </c>
      <c r="F144" s="295">
        <f>SUMIFS('7.  Persistence Report'!AW$27:AW$500,'7.  Persistence Report'!$D$27:$D$500,$B143,'7.  Persistence Report'!$J$27:$J$500,"Adjustment",'7.  Persistence Report'!$H$27:$H$500,"2015")</f>
        <v>0</v>
      </c>
      <c r="G144" s="295">
        <f>SUMIFS('7.  Persistence Report'!AX$27:AX$500,'7.  Persistence Report'!$D$27:$D$500,$B143,'7.  Persistence Report'!$J$27:$J$500,"Adjustment",'7.  Persistence Report'!$H$27:$H$500,"2015")</f>
        <v>0</v>
      </c>
      <c r="H144" s="295">
        <f>SUMIFS('7.  Persistence Report'!AY$27:AY$500,'7.  Persistence Report'!$D$27:$D$500,$B143,'7.  Persistence Report'!$J$27:$J$500,"Adjustment",'7.  Persistence Report'!$H$27:$H$500,"2015")</f>
        <v>0</v>
      </c>
      <c r="I144" s="295">
        <f>SUMIFS('7.  Persistence Report'!AZ$27:AZ$500,'7.  Persistence Report'!$D$27:$D$500,$B143,'7.  Persistence Report'!$J$27:$J$500,"Adjustment",'7.  Persistence Report'!$H$27:$H$500,"2015")</f>
        <v>0</v>
      </c>
      <c r="J144" s="295">
        <f>SUMIFS('7.  Persistence Report'!BA$27:BA$500,'7.  Persistence Report'!$D$27:$D$500,$B143,'7.  Persistence Report'!$J$27:$J$500,"Adjustment",'7.  Persistence Report'!$H$27:$H$500,"2015")</f>
        <v>0</v>
      </c>
      <c r="K144" s="295">
        <f>SUMIFS('7.  Persistence Report'!BB$27:BB$500,'7.  Persistence Report'!$D$27:$D$500,$B143,'7.  Persistence Report'!$J$27:$J$500,"Adjustment",'7.  Persistence Report'!$H$27:$H$500,"2015")</f>
        <v>0</v>
      </c>
      <c r="L144" s="295">
        <f>SUMIFS('7.  Persistence Report'!BC$27:BC$500,'7.  Persistence Report'!$D$27:$D$500,$B143,'7.  Persistence Report'!$J$27:$J$500,"Adjustment",'7.  Persistence Report'!$H$27:$H$500,"2015")</f>
        <v>0</v>
      </c>
      <c r="M144" s="295">
        <f>SUMIFS('7.  Persistence Report'!BD$27:BD$500,'7.  Persistence Report'!$D$27:$D$500,$B143,'7.  Persistence Report'!$J$27:$J$500,"Adjustment",'7.  Persistence Report'!$H$27:$H$500,"2015")</f>
        <v>0</v>
      </c>
      <c r="N144" s="295">
        <f>N143</f>
        <v>0</v>
      </c>
      <c r="O144" s="295">
        <f>SUMIFS('7.  Persistence Report'!P$27:P$500,'7.  Persistence Report'!$D$27:$D$500,$B143,'7.  Persistence Report'!$J$27:$J$500,"Adjustment",'7.  Persistence Report'!$H$27:$H$500,"2015")</f>
        <v>0</v>
      </c>
      <c r="P144" s="295">
        <f>SUMIFS('7.  Persistence Report'!Q$27:Q$500,'7.  Persistence Report'!$D$27:$D$500,$B143,'7.  Persistence Report'!$J$27:$J$500,"Adjustment",'7.  Persistence Report'!$H$27:$H$500,"2015")</f>
        <v>0</v>
      </c>
      <c r="Q144" s="295">
        <f>SUMIFS('7.  Persistence Report'!R$27:R$500,'7.  Persistence Report'!$D$27:$D$500,$B143,'7.  Persistence Report'!$J$27:$J$500,"Adjustment",'7.  Persistence Report'!$H$27:$H$500,"2015")</f>
        <v>0</v>
      </c>
      <c r="R144" s="295">
        <f>SUMIFS('7.  Persistence Report'!S$27:S$500,'7.  Persistence Report'!$D$27:$D$500,$B143,'7.  Persistence Report'!$J$27:$J$500,"Adjustment",'7.  Persistence Report'!$H$27:$H$500,"2015")</f>
        <v>0</v>
      </c>
      <c r="S144" s="295">
        <f>SUMIFS('7.  Persistence Report'!T$27:T$500,'7.  Persistence Report'!$D$27:$D$500,$B143,'7.  Persistence Report'!$J$27:$J$500,"Adjustment",'7.  Persistence Report'!$H$27:$H$500,"2015")</f>
        <v>0</v>
      </c>
      <c r="T144" s="295">
        <f>SUMIFS('7.  Persistence Report'!U$27:U$500,'7.  Persistence Report'!$D$27:$D$500,$B143,'7.  Persistence Report'!$J$27:$J$500,"Adjustment",'7.  Persistence Report'!$H$27:$H$500,"2015")</f>
        <v>0</v>
      </c>
      <c r="U144" s="295">
        <f>SUMIFS('7.  Persistence Report'!V$27:V$500,'7.  Persistence Report'!$D$27:$D$500,$B143,'7.  Persistence Report'!$J$27:$J$500,"Adjustment",'7.  Persistence Report'!$H$27:$H$500,"2015")</f>
        <v>0</v>
      </c>
      <c r="V144" s="295">
        <f>SUMIFS('7.  Persistence Report'!W$27:W$500,'7.  Persistence Report'!$D$27:$D$500,$B143,'7.  Persistence Report'!$J$27:$J$500,"Adjustment",'7.  Persistence Report'!$H$27:$H$500,"2015")</f>
        <v>0</v>
      </c>
      <c r="W144" s="295">
        <f>SUMIFS('7.  Persistence Report'!X$27:X$500,'7.  Persistence Report'!$D$27:$D$500,$B143,'7.  Persistence Report'!$J$27:$J$500,"Adjustment",'7.  Persistence Report'!$H$27:$H$500,"2015")</f>
        <v>0</v>
      </c>
      <c r="X144" s="295">
        <f>SUMIFS('7.  Persistence Report'!Y$27:Y$500,'7.  Persistence Report'!$D$27:$D$500,$B143,'7.  Persistence Report'!$J$27:$J$500,"Adjustment",'7.  Persistence Report'!$H$27:$H$500,"2015")</f>
        <v>0</v>
      </c>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f>SUMIFS('7.  Persistence Report'!AU$27:AU$500,'7.  Persistence Report'!$D$27:$D$500,$B146,'7.  Persistence Report'!$J$27:$J$500,"Current year savings",'7.  Persistence Report'!$H$27:$H$500,"2015")</f>
        <v>0</v>
      </c>
      <c r="E146" s="295">
        <f>SUMIFS('7.  Persistence Report'!AV$27:AV$500,'7.  Persistence Report'!$D$27:$D$500,$B146,'7.  Persistence Report'!$J$27:$J$500,"Current year savings",'7.  Persistence Report'!$H$27:$H$500,"2015")</f>
        <v>0</v>
      </c>
      <c r="F146" s="295">
        <f>SUMIFS('7.  Persistence Report'!AW$27:AW$500,'7.  Persistence Report'!$D$27:$D$500,$B146,'7.  Persistence Report'!$J$27:$J$500,"Current year savings",'7.  Persistence Report'!$H$27:$H$500,"2015")</f>
        <v>0</v>
      </c>
      <c r="G146" s="295">
        <f>SUMIFS('7.  Persistence Report'!AX$27:AX$500,'7.  Persistence Report'!$D$27:$D$500,$B146,'7.  Persistence Report'!$J$27:$J$500,"Current year savings",'7.  Persistence Report'!$H$27:$H$500,"2015")</f>
        <v>0</v>
      </c>
      <c r="H146" s="295">
        <f>SUMIFS('7.  Persistence Report'!AY$27:AY$500,'7.  Persistence Report'!$D$27:$D$500,$B146,'7.  Persistence Report'!$J$27:$J$500,"Current year savings",'7.  Persistence Report'!$H$27:$H$500,"2015")</f>
        <v>0</v>
      </c>
      <c r="I146" s="295">
        <f>SUMIFS('7.  Persistence Report'!AZ$27:AZ$500,'7.  Persistence Report'!$D$27:$D$500,$B146,'7.  Persistence Report'!$J$27:$J$500,"Current year savings",'7.  Persistence Report'!$H$27:$H$500,"2015")</f>
        <v>0</v>
      </c>
      <c r="J146" s="295">
        <f>SUMIFS('7.  Persistence Report'!BA$27:BA$500,'7.  Persistence Report'!$D$27:$D$500,$B146,'7.  Persistence Report'!$J$27:$J$500,"Current year savings",'7.  Persistence Report'!$H$27:$H$500,"2015")</f>
        <v>0</v>
      </c>
      <c r="K146" s="295">
        <f>SUMIFS('7.  Persistence Report'!BB$27:BB$500,'7.  Persistence Report'!$D$27:$D$500,$B146,'7.  Persistence Report'!$J$27:$J$500,"Current year savings",'7.  Persistence Report'!$H$27:$H$500,"2015")</f>
        <v>0</v>
      </c>
      <c r="L146" s="295">
        <f>SUMIFS('7.  Persistence Report'!BC$27:BC$500,'7.  Persistence Report'!$D$27:$D$500,$B146,'7.  Persistence Report'!$J$27:$J$500,"Current year savings",'7.  Persistence Report'!$H$27:$H$500,"2015")</f>
        <v>0</v>
      </c>
      <c r="M146" s="295">
        <f>SUMIFS('7.  Persistence Report'!BD$27:BD$500,'7.  Persistence Report'!$D$27:$D$500,$B146,'7.  Persistence Report'!$J$27:$J$500,"Current year savings",'7.  Persistence Report'!$H$27:$H$500,"2015")</f>
        <v>0</v>
      </c>
      <c r="N146" s="295">
        <v>0</v>
      </c>
      <c r="O146" s="295">
        <f>SUMIFS('7.  Persistence Report'!P$27:P$500,'7.  Persistence Report'!$D$27:$D$500,$B146,'7.  Persistence Report'!$J$27:$J$500,"Current year savings",'7.  Persistence Report'!$H$27:$H$500,"2015")</f>
        <v>0</v>
      </c>
      <c r="P146" s="295">
        <f>SUMIFS('7.  Persistence Report'!Q$27:Q$500,'7.  Persistence Report'!$D$27:$D$500,$B146,'7.  Persistence Report'!$J$27:$J$500,"Current year savings",'7.  Persistence Report'!$H$27:$H$500,"2015")</f>
        <v>0</v>
      </c>
      <c r="Q146" s="295">
        <f>SUMIFS('7.  Persistence Report'!R$27:R$500,'7.  Persistence Report'!$D$27:$D$500,$B146,'7.  Persistence Report'!$J$27:$J$500,"Current year savings",'7.  Persistence Report'!$H$27:$H$500,"2015")</f>
        <v>0</v>
      </c>
      <c r="R146" s="295">
        <f>SUMIFS('7.  Persistence Report'!S$27:S$500,'7.  Persistence Report'!$D$27:$D$500,$B146,'7.  Persistence Report'!$J$27:$J$500,"Current year savings",'7.  Persistence Report'!$H$27:$H$500,"2015")</f>
        <v>0</v>
      </c>
      <c r="S146" s="295">
        <f>SUMIFS('7.  Persistence Report'!T$27:T$500,'7.  Persistence Report'!$D$27:$D$500,$B146,'7.  Persistence Report'!$J$27:$J$500,"Current year savings",'7.  Persistence Report'!$H$27:$H$500,"2015")</f>
        <v>0</v>
      </c>
      <c r="T146" s="295">
        <f>SUMIFS('7.  Persistence Report'!U$27:U$500,'7.  Persistence Report'!$D$27:$D$500,$B146,'7.  Persistence Report'!$J$27:$J$500,"Current year savings",'7.  Persistence Report'!$H$27:$H$500,"2015")</f>
        <v>0</v>
      </c>
      <c r="U146" s="295">
        <f>SUMIFS('7.  Persistence Report'!V$27:V$500,'7.  Persistence Report'!$D$27:$D$500,$B146,'7.  Persistence Report'!$J$27:$J$500,"Current year savings",'7.  Persistence Report'!$H$27:$H$500,"2015")</f>
        <v>0</v>
      </c>
      <c r="V146" s="295">
        <f>SUMIFS('7.  Persistence Report'!W$27:W$500,'7.  Persistence Report'!$D$27:$D$500,$B146,'7.  Persistence Report'!$J$27:$J$500,"Current year savings",'7.  Persistence Report'!$H$27:$H$500,"2015")</f>
        <v>0</v>
      </c>
      <c r="W146" s="295">
        <f>SUMIFS('7.  Persistence Report'!X$27:X$500,'7.  Persistence Report'!$D$27:$D$500,$B146,'7.  Persistence Report'!$J$27:$J$500,"Current year savings",'7.  Persistence Report'!$H$27:$H$500,"2015")</f>
        <v>0</v>
      </c>
      <c r="X146" s="295">
        <f>SUMIFS('7.  Persistence Report'!Y$27:Y$500,'7.  Persistence Report'!$D$27:$D$500,$B146,'7.  Persistence Report'!$J$27:$J$500,"Current year savings",'7.  Persistence Report'!$H$27:$H$500,"2015")</f>
        <v>0</v>
      </c>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f>SUMIFS('7.  Persistence Report'!AU$27:AU$500,'7.  Persistence Report'!$D$27:$D$500,$B146,'7.  Persistence Report'!$J$27:$J$500,"Adjustment",'7.  Persistence Report'!$H$27:$H$500,"2015")</f>
        <v>0</v>
      </c>
      <c r="E147" s="295">
        <f>SUMIFS('7.  Persistence Report'!AV$27:AV$500,'7.  Persistence Report'!$D$27:$D$500,$B146,'7.  Persistence Report'!$J$27:$J$500,"Adjustment",'7.  Persistence Report'!$H$27:$H$500,"2015")</f>
        <v>0</v>
      </c>
      <c r="F147" s="295">
        <f>SUMIFS('7.  Persistence Report'!AW$27:AW$500,'7.  Persistence Report'!$D$27:$D$500,$B146,'7.  Persistence Report'!$J$27:$J$500,"Adjustment",'7.  Persistence Report'!$H$27:$H$500,"2015")</f>
        <v>0</v>
      </c>
      <c r="G147" s="295">
        <f>SUMIFS('7.  Persistence Report'!AX$27:AX$500,'7.  Persistence Report'!$D$27:$D$500,$B146,'7.  Persistence Report'!$J$27:$J$500,"Adjustment",'7.  Persistence Report'!$H$27:$H$500,"2015")</f>
        <v>0</v>
      </c>
      <c r="H147" s="295">
        <f>SUMIFS('7.  Persistence Report'!AY$27:AY$500,'7.  Persistence Report'!$D$27:$D$500,$B146,'7.  Persistence Report'!$J$27:$J$500,"Adjustment",'7.  Persistence Report'!$H$27:$H$500,"2015")</f>
        <v>0</v>
      </c>
      <c r="I147" s="295">
        <f>SUMIFS('7.  Persistence Report'!AZ$27:AZ$500,'7.  Persistence Report'!$D$27:$D$500,$B146,'7.  Persistence Report'!$J$27:$J$500,"Adjustment",'7.  Persistence Report'!$H$27:$H$500,"2015")</f>
        <v>0</v>
      </c>
      <c r="J147" s="295">
        <f>SUMIFS('7.  Persistence Report'!BA$27:BA$500,'7.  Persistence Report'!$D$27:$D$500,$B146,'7.  Persistence Report'!$J$27:$J$500,"Adjustment",'7.  Persistence Report'!$H$27:$H$500,"2015")</f>
        <v>0</v>
      </c>
      <c r="K147" s="295">
        <f>SUMIFS('7.  Persistence Report'!BB$27:BB$500,'7.  Persistence Report'!$D$27:$D$500,$B146,'7.  Persistence Report'!$J$27:$J$500,"Adjustment",'7.  Persistence Report'!$H$27:$H$500,"2015")</f>
        <v>0</v>
      </c>
      <c r="L147" s="295">
        <f>SUMIFS('7.  Persistence Report'!BC$27:BC$500,'7.  Persistence Report'!$D$27:$D$500,$B146,'7.  Persistence Report'!$J$27:$J$500,"Adjustment",'7.  Persistence Report'!$H$27:$H$500,"2015")</f>
        <v>0</v>
      </c>
      <c r="M147" s="295">
        <f>SUMIFS('7.  Persistence Report'!BD$27:BD$500,'7.  Persistence Report'!$D$27:$D$500,$B146,'7.  Persistence Report'!$J$27:$J$500,"Adjustment",'7.  Persistence Report'!$H$27:$H$500,"2015")</f>
        <v>0</v>
      </c>
      <c r="N147" s="295">
        <f>N146</f>
        <v>0</v>
      </c>
      <c r="O147" s="295">
        <f>SUMIFS('7.  Persistence Report'!P$27:P$500,'7.  Persistence Report'!$D$27:$D$500,$B146,'7.  Persistence Report'!$J$27:$J$500,"Adjustment",'7.  Persistence Report'!$H$27:$H$500,"2015")</f>
        <v>0</v>
      </c>
      <c r="P147" s="295">
        <f>SUMIFS('7.  Persistence Report'!Q$27:Q$500,'7.  Persistence Report'!$D$27:$D$500,$B146,'7.  Persistence Report'!$J$27:$J$500,"Adjustment",'7.  Persistence Report'!$H$27:$H$500,"2015")</f>
        <v>0</v>
      </c>
      <c r="Q147" s="295">
        <f>SUMIFS('7.  Persistence Report'!R$27:R$500,'7.  Persistence Report'!$D$27:$D$500,$B146,'7.  Persistence Report'!$J$27:$J$500,"Adjustment",'7.  Persistence Report'!$H$27:$H$500,"2015")</f>
        <v>0</v>
      </c>
      <c r="R147" s="295">
        <f>SUMIFS('7.  Persistence Report'!S$27:S$500,'7.  Persistence Report'!$D$27:$D$500,$B146,'7.  Persistence Report'!$J$27:$J$500,"Adjustment",'7.  Persistence Report'!$H$27:$H$500,"2015")</f>
        <v>0</v>
      </c>
      <c r="S147" s="295">
        <f>SUMIFS('7.  Persistence Report'!T$27:T$500,'7.  Persistence Report'!$D$27:$D$500,$B146,'7.  Persistence Report'!$J$27:$J$500,"Adjustment",'7.  Persistence Report'!$H$27:$H$500,"2015")</f>
        <v>0</v>
      </c>
      <c r="T147" s="295">
        <f>SUMIFS('7.  Persistence Report'!U$27:U$500,'7.  Persistence Report'!$D$27:$D$500,$B146,'7.  Persistence Report'!$J$27:$J$500,"Adjustment",'7.  Persistence Report'!$H$27:$H$500,"2015")</f>
        <v>0</v>
      </c>
      <c r="U147" s="295">
        <f>SUMIFS('7.  Persistence Report'!V$27:V$500,'7.  Persistence Report'!$D$27:$D$500,$B146,'7.  Persistence Report'!$J$27:$J$500,"Adjustment",'7.  Persistence Report'!$H$27:$H$500,"2015")</f>
        <v>0</v>
      </c>
      <c r="V147" s="295">
        <f>SUMIFS('7.  Persistence Report'!W$27:W$500,'7.  Persistence Report'!$D$27:$D$500,$B146,'7.  Persistence Report'!$J$27:$J$500,"Adjustment",'7.  Persistence Report'!$H$27:$H$500,"2015")</f>
        <v>0</v>
      </c>
      <c r="W147" s="295">
        <f>SUMIFS('7.  Persistence Report'!X$27:X$500,'7.  Persistence Report'!$D$27:$D$500,$B146,'7.  Persistence Report'!$J$27:$J$500,"Adjustment",'7.  Persistence Report'!$H$27:$H$500,"2015")</f>
        <v>0</v>
      </c>
      <c r="X147" s="295">
        <f>SUMIFS('7.  Persistence Report'!Y$27:Y$500,'7.  Persistence Report'!$D$27:$D$500,$B146,'7.  Persistence Report'!$J$27:$J$500,"Adjustment",'7.  Persistence Report'!$H$27:$H$500,"2015")</f>
        <v>0</v>
      </c>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f>SUMIFS('7.  Persistence Report'!AU$27:AU$500,'7.  Persistence Report'!$D$27:$D$500,$B149,'7.  Persistence Report'!$J$27:$J$500,"Current year savings",'7.  Persistence Report'!$H$27:$H$500,"2015")</f>
        <v>0</v>
      </c>
      <c r="E149" s="295">
        <f>SUMIFS('7.  Persistence Report'!AV$27:AV$500,'7.  Persistence Report'!$D$27:$D$500,$B149,'7.  Persistence Report'!$J$27:$J$500,"Current year savings",'7.  Persistence Report'!$H$27:$H$500,"2015")</f>
        <v>0</v>
      </c>
      <c r="F149" s="295">
        <f>SUMIFS('7.  Persistence Report'!AW$27:AW$500,'7.  Persistence Report'!$D$27:$D$500,$B149,'7.  Persistence Report'!$J$27:$J$500,"Current year savings",'7.  Persistence Report'!$H$27:$H$500,"2015")</f>
        <v>0</v>
      </c>
      <c r="G149" s="295">
        <f>SUMIFS('7.  Persistence Report'!AX$27:AX$500,'7.  Persistence Report'!$D$27:$D$500,$B149,'7.  Persistence Report'!$J$27:$J$500,"Current year savings",'7.  Persistence Report'!$H$27:$H$500,"2015")</f>
        <v>0</v>
      </c>
      <c r="H149" s="295">
        <f>SUMIFS('7.  Persistence Report'!AY$27:AY$500,'7.  Persistence Report'!$D$27:$D$500,$B149,'7.  Persistence Report'!$J$27:$J$500,"Current year savings",'7.  Persistence Report'!$H$27:$H$500,"2015")</f>
        <v>0</v>
      </c>
      <c r="I149" s="295">
        <f>SUMIFS('7.  Persistence Report'!AZ$27:AZ$500,'7.  Persistence Report'!$D$27:$D$500,$B149,'7.  Persistence Report'!$J$27:$J$500,"Current year savings",'7.  Persistence Report'!$H$27:$H$500,"2015")</f>
        <v>0</v>
      </c>
      <c r="J149" s="295">
        <f>SUMIFS('7.  Persistence Report'!BA$27:BA$500,'7.  Persistence Report'!$D$27:$D$500,$B149,'7.  Persistence Report'!$J$27:$J$500,"Current year savings",'7.  Persistence Report'!$H$27:$H$500,"2015")</f>
        <v>0</v>
      </c>
      <c r="K149" s="295">
        <f>SUMIFS('7.  Persistence Report'!BB$27:BB$500,'7.  Persistence Report'!$D$27:$D$500,$B149,'7.  Persistence Report'!$J$27:$J$500,"Current year savings",'7.  Persistence Report'!$H$27:$H$500,"2015")</f>
        <v>0</v>
      </c>
      <c r="L149" s="295">
        <f>SUMIFS('7.  Persistence Report'!BC$27:BC$500,'7.  Persistence Report'!$D$27:$D$500,$B149,'7.  Persistence Report'!$J$27:$J$500,"Current year savings",'7.  Persistence Report'!$H$27:$H$500,"2015")</f>
        <v>0</v>
      </c>
      <c r="M149" s="295">
        <f>SUMIFS('7.  Persistence Report'!BD$27:BD$500,'7.  Persistence Report'!$D$27:$D$500,$B149,'7.  Persistence Report'!$J$27:$J$500,"Current year savings",'7.  Persistence Report'!$H$27:$H$500,"2015")</f>
        <v>0</v>
      </c>
      <c r="N149" s="295">
        <v>0</v>
      </c>
      <c r="O149" s="295">
        <f>SUMIFS('7.  Persistence Report'!P$27:P$500,'7.  Persistence Report'!$D$27:$D$500,$B149,'7.  Persistence Report'!$J$27:$J$500,"Current year savings",'7.  Persistence Report'!$H$27:$H$500,"2015")</f>
        <v>0</v>
      </c>
      <c r="P149" s="295">
        <f>SUMIFS('7.  Persistence Report'!Q$27:Q$500,'7.  Persistence Report'!$D$27:$D$500,$B149,'7.  Persistence Report'!$J$27:$J$500,"Current year savings",'7.  Persistence Report'!$H$27:$H$500,"2015")</f>
        <v>0</v>
      </c>
      <c r="Q149" s="295">
        <f>SUMIFS('7.  Persistence Report'!R$27:R$500,'7.  Persistence Report'!$D$27:$D$500,$B149,'7.  Persistence Report'!$J$27:$J$500,"Current year savings",'7.  Persistence Report'!$H$27:$H$500,"2015")</f>
        <v>0</v>
      </c>
      <c r="R149" s="295">
        <f>SUMIFS('7.  Persistence Report'!S$27:S$500,'7.  Persistence Report'!$D$27:$D$500,$B149,'7.  Persistence Report'!$J$27:$J$500,"Current year savings",'7.  Persistence Report'!$H$27:$H$500,"2015")</f>
        <v>0</v>
      </c>
      <c r="S149" s="295">
        <f>SUMIFS('7.  Persistence Report'!T$27:T$500,'7.  Persistence Report'!$D$27:$D$500,$B149,'7.  Persistence Report'!$J$27:$J$500,"Current year savings",'7.  Persistence Report'!$H$27:$H$500,"2015")</f>
        <v>0</v>
      </c>
      <c r="T149" s="295">
        <f>SUMIFS('7.  Persistence Report'!U$27:U$500,'7.  Persistence Report'!$D$27:$D$500,$B149,'7.  Persistence Report'!$J$27:$J$500,"Current year savings",'7.  Persistence Report'!$H$27:$H$500,"2015")</f>
        <v>0</v>
      </c>
      <c r="U149" s="295">
        <f>SUMIFS('7.  Persistence Report'!V$27:V$500,'7.  Persistence Report'!$D$27:$D$500,$B149,'7.  Persistence Report'!$J$27:$J$500,"Current year savings",'7.  Persistence Report'!$H$27:$H$500,"2015")</f>
        <v>0</v>
      </c>
      <c r="V149" s="295">
        <f>SUMIFS('7.  Persistence Report'!W$27:W$500,'7.  Persistence Report'!$D$27:$D$500,$B149,'7.  Persistence Report'!$J$27:$J$500,"Current year savings",'7.  Persistence Report'!$H$27:$H$500,"2015")</f>
        <v>0</v>
      </c>
      <c r="W149" s="295">
        <f>SUMIFS('7.  Persistence Report'!X$27:X$500,'7.  Persistence Report'!$D$27:$D$500,$B149,'7.  Persistence Report'!$J$27:$J$500,"Current year savings",'7.  Persistence Report'!$H$27:$H$500,"2015")</f>
        <v>0</v>
      </c>
      <c r="X149" s="295">
        <f>SUMIFS('7.  Persistence Report'!Y$27:Y$500,'7.  Persistence Report'!$D$27:$D$500,$B149,'7.  Persistence Report'!$J$27:$J$500,"Current year savings",'7.  Persistence Report'!$H$27:$H$500,"2015")</f>
        <v>0</v>
      </c>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f>SUMIFS('7.  Persistence Report'!AU$27:AU$500,'7.  Persistence Report'!$D$27:$D$500,$B149,'7.  Persistence Report'!$J$27:$J$500,"Adjustment",'7.  Persistence Report'!$H$27:$H$500,"2015")</f>
        <v>0</v>
      </c>
      <c r="E150" s="295">
        <f>SUMIFS('7.  Persistence Report'!AV$27:AV$500,'7.  Persistence Report'!$D$27:$D$500,$B149,'7.  Persistence Report'!$J$27:$J$500,"Adjustment",'7.  Persistence Report'!$H$27:$H$500,"2015")</f>
        <v>0</v>
      </c>
      <c r="F150" s="295">
        <f>SUMIFS('7.  Persistence Report'!AW$27:AW$500,'7.  Persistence Report'!$D$27:$D$500,$B149,'7.  Persistence Report'!$J$27:$J$500,"Adjustment",'7.  Persistence Report'!$H$27:$H$500,"2015")</f>
        <v>0</v>
      </c>
      <c r="G150" s="295">
        <f>SUMIFS('7.  Persistence Report'!AX$27:AX$500,'7.  Persistence Report'!$D$27:$D$500,$B149,'7.  Persistence Report'!$J$27:$J$500,"Adjustment",'7.  Persistence Report'!$H$27:$H$500,"2015")</f>
        <v>0</v>
      </c>
      <c r="H150" s="295">
        <f>SUMIFS('7.  Persistence Report'!AY$27:AY$500,'7.  Persistence Report'!$D$27:$D$500,$B149,'7.  Persistence Report'!$J$27:$J$500,"Adjustment",'7.  Persistence Report'!$H$27:$H$500,"2015")</f>
        <v>0</v>
      </c>
      <c r="I150" s="295">
        <f>SUMIFS('7.  Persistence Report'!AZ$27:AZ$500,'7.  Persistence Report'!$D$27:$D$500,$B149,'7.  Persistence Report'!$J$27:$J$500,"Adjustment",'7.  Persistence Report'!$H$27:$H$500,"2015")</f>
        <v>0</v>
      </c>
      <c r="J150" s="295">
        <f>SUMIFS('7.  Persistence Report'!BA$27:BA$500,'7.  Persistence Report'!$D$27:$D$500,$B149,'7.  Persistence Report'!$J$27:$J$500,"Adjustment",'7.  Persistence Report'!$H$27:$H$500,"2015")</f>
        <v>0</v>
      </c>
      <c r="K150" s="295">
        <f>SUMIFS('7.  Persistence Report'!BB$27:BB$500,'7.  Persistence Report'!$D$27:$D$500,$B149,'7.  Persistence Report'!$J$27:$J$500,"Adjustment",'7.  Persistence Report'!$H$27:$H$500,"2015")</f>
        <v>0</v>
      </c>
      <c r="L150" s="295">
        <f>SUMIFS('7.  Persistence Report'!BC$27:BC$500,'7.  Persistence Report'!$D$27:$D$500,$B149,'7.  Persistence Report'!$J$27:$J$500,"Adjustment",'7.  Persistence Report'!$H$27:$H$500,"2015")</f>
        <v>0</v>
      </c>
      <c r="M150" s="295">
        <f>SUMIFS('7.  Persistence Report'!BD$27:BD$500,'7.  Persistence Report'!$D$27:$D$500,$B149,'7.  Persistence Report'!$J$27:$J$500,"Adjustment",'7.  Persistence Report'!$H$27:$H$500,"2015")</f>
        <v>0</v>
      </c>
      <c r="N150" s="295">
        <f>N149</f>
        <v>0</v>
      </c>
      <c r="O150" s="295">
        <f>SUMIFS('7.  Persistence Report'!P$27:P$500,'7.  Persistence Report'!$D$27:$D$500,$B149,'7.  Persistence Report'!$J$27:$J$500,"Adjustment",'7.  Persistence Report'!$H$27:$H$500,"2015")</f>
        <v>0</v>
      </c>
      <c r="P150" s="295">
        <f>SUMIFS('7.  Persistence Report'!Q$27:Q$500,'7.  Persistence Report'!$D$27:$D$500,$B149,'7.  Persistence Report'!$J$27:$J$500,"Adjustment",'7.  Persistence Report'!$H$27:$H$500,"2015")</f>
        <v>0</v>
      </c>
      <c r="Q150" s="295">
        <f>SUMIFS('7.  Persistence Report'!R$27:R$500,'7.  Persistence Report'!$D$27:$D$500,$B149,'7.  Persistence Report'!$J$27:$J$500,"Adjustment",'7.  Persistence Report'!$H$27:$H$500,"2015")</f>
        <v>0</v>
      </c>
      <c r="R150" s="295">
        <f>SUMIFS('7.  Persistence Report'!S$27:S$500,'7.  Persistence Report'!$D$27:$D$500,$B149,'7.  Persistence Report'!$J$27:$J$500,"Adjustment",'7.  Persistence Report'!$H$27:$H$500,"2015")</f>
        <v>0</v>
      </c>
      <c r="S150" s="295">
        <f>SUMIFS('7.  Persistence Report'!T$27:T$500,'7.  Persistence Report'!$D$27:$D$500,$B149,'7.  Persistence Report'!$J$27:$J$500,"Adjustment",'7.  Persistence Report'!$H$27:$H$500,"2015")</f>
        <v>0</v>
      </c>
      <c r="T150" s="295">
        <f>SUMIFS('7.  Persistence Report'!U$27:U$500,'7.  Persistence Report'!$D$27:$D$500,$B149,'7.  Persistence Report'!$J$27:$J$500,"Adjustment",'7.  Persistence Report'!$H$27:$H$500,"2015")</f>
        <v>0</v>
      </c>
      <c r="U150" s="295">
        <f>SUMIFS('7.  Persistence Report'!V$27:V$500,'7.  Persistence Report'!$D$27:$D$500,$B149,'7.  Persistence Report'!$J$27:$J$500,"Adjustment",'7.  Persistence Report'!$H$27:$H$500,"2015")</f>
        <v>0</v>
      </c>
      <c r="V150" s="295">
        <f>SUMIFS('7.  Persistence Report'!W$27:W$500,'7.  Persistence Report'!$D$27:$D$500,$B149,'7.  Persistence Report'!$J$27:$J$500,"Adjustment",'7.  Persistence Report'!$H$27:$H$500,"2015")</f>
        <v>0</v>
      </c>
      <c r="W150" s="295">
        <f>SUMIFS('7.  Persistence Report'!X$27:X$500,'7.  Persistence Report'!$D$27:$D$500,$B149,'7.  Persistence Report'!$J$27:$J$500,"Adjustment",'7.  Persistence Report'!$H$27:$H$500,"2015")</f>
        <v>0</v>
      </c>
      <c r="X150" s="295">
        <f>SUMIFS('7.  Persistence Report'!Y$27:Y$500,'7.  Persistence Report'!$D$27:$D$500,$B149,'7.  Persistence Report'!$J$27:$J$500,"Adjustment",'7.  Persistence Report'!$H$27:$H$500,"2015")</f>
        <v>0</v>
      </c>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f>SUMIFS('7.  Persistence Report'!AU$27:AU$500,'7.  Persistence Report'!$D$27:$D$500,$B153,'7.  Persistence Report'!$J$27:$J$500,"Current year savings",'7.  Persistence Report'!$H$27:$H$500,"2015")</f>
        <v>0</v>
      </c>
      <c r="E153" s="295">
        <f>SUMIFS('7.  Persistence Report'!AV$27:AV$500,'7.  Persistence Report'!$D$27:$D$500,$B153,'7.  Persistence Report'!$J$27:$J$500,"Current year savings",'7.  Persistence Report'!$H$27:$H$500,"2015")</f>
        <v>0</v>
      </c>
      <c r="F153" s="295">
        <f>SUMIFS('7.  Persistence Report'!AW$27:AW$500,'7.  Persistence Report'!$D$27:$D$500,$B153,'7.  Persistence Report'!$J$27:$J$500,"Current year savings",'7.  Persistence Report'!$H$27:$H$500,"2015")</f>
        <v>0</v>
      </c>
      <c r="G153" s="295">
        <f>SUMIFS('7.  Persistence Report'!AX$27:AX$500,'7.  Persistence Report'!$D$27:$D$500,$B153,'7.  Persistence Report'!$J$27:$J$500,"Current year savings",'7.  Persistence Report'!$H$27:$H$500,"2015")</f>
        <v>0</v>
      </c>
      <c r="H153" s="295">
        <f>SUMIFS('7.  Persistence Report'!AY$27:AY$500,'7.  Persistence Report'!$D$27:$D$500,$B153,'7.  Persistence Report'!$J$27:$J$500,"Current year savings",'7.  Persistence Report'!$H$27:$H$500,"2015")</f>
        <v>0</v>
      </c>
      <c r="I153" s="295">
        <f>SUMIFS('7.  Persistence Report'!AZ$27:AZ$500,'7.  Persistence Report'!$D$27:$D$500,$B153,'7.  Persistence Report'!$J$27:$J$500,"Current year savings",'7.  Persistence Report'!$H$27:$H$500,"2015")</f>
        <v>0</v>
      </c>
      <c r="J153" s="295">
        <f>SUMIFS('7.  Persistence Report'!BA$27:BA$500,'7.  Persistence Report'!$D$27:$D$500,$B153,'7.  Persistence Report'!$J$27:$J$500,"Current year savings",'7.  Persistence Report'!$H$27:$H$500,"2015")</f>
        <v>0</v>
      </c>
      <c r="K153" s="295">
        <f>SUMIFS('7.  Persistence Report'!BB$27:BB$500,'7.  Persistence Report'!$D$27:$D$500,$B153,'7.  Persistence Report'!$J$27:$J$500,"Current year savings",'7.  Persistence Report'!$H$27:$H$500,"2015")</f>
        <v>0</v>
      </c>
      <c r="L153" s="295">
        <f>SUMIFS('7.  Persistence Report'!BC$27:BC$500,'7.  Persistence Report'!$D$27:$D$500,$B153,'7.  Persistence Report'!$J$27:$J$500,"Current year savings",'7.  Persistence Report'!$H$27:$H$500,"2015")</f>
        <v>0</v>
      </c>
      <c r="M153" s="295">
        <f>SUMIFS('7.  Persistence Report'!BD$27:BD$500,'7.  Persistence Report'!$D$27:$D$500,$B153,'7.  Persistence Report'!$J$27:$J$500,"Current year savings",'7.  Persistence Report'!$H$27:$H$500,"2015")</f>
        <v>0</v>
      </c>
      <c r="N153" s="295">
        <v>12</v>
      </c>
      <c r="O153" s="295">
        <f>SUMIFS('7.  Persistence Report'!P$27:P$500,'7.  Persistence Report'!$D$27:$D$500,$B153,'7.  Persistence Report'!$J$27:$J$500,"Current year savings",'7.  Persistence Report'!$H$27:$H$500,"2015")</f>
        <v>0</v>
      </c>
      <c r="P153" s="295">
        <f>SUMIFS('7.  Persistence Report'!Q$27:Q$500,'7.  Persistence Report'!$D$27:$D$500,$B153,'7.  Persistence Report'!$J$27:$J$500,"Current year savings",'7.  Persistence Report'!$H$27:$H$500,"2015")</f>
        <v>0</v>
      </c>
      <c r="Q153" s="295">
        <f>SUMIFS('7.  Persistence Report'!R$27:R$500,'7.  Persistence Report'!$D$27:$D$500,$B153,'7.  Persistence Report'!$J$27:$J$500,"Current year savings",'7.  Persistence Report'!$H$27:$H$500,"2015")</f>
        <v>0</v>
      </c>
      <c r="R153" s="295">
        <f>SUMIFS('7.  Persistence Report'!S$27:S$500,'7.  Persistence Report'!$D$27:$D$500,$B153,'7.  Persistence Report'!$J$27:$J$500,"Current year savings",'7.  Persistence Report'!$H$27:$H$500,"2015")</f>
        <v>0</v>
      </c>
      <c r="S153" s="295">
        <f>SUMIFS('7.  Persistence Report'!T$27:T$500,'7.  Persistence Report'!$D$27:$D$500,$B153,'7.  Persistence Report'!$J$27:$J$500,"Current year savings",'7.  Persistence Report'!$H$27:$H$500,"2015")</f>
        <v>0</v>
      </c>
      <c r="T153" s="295">
        <f>SUMIFS('7.  Persistence Report'!U$27:U$500,'7.  Persistence Report'!$D$27:$D$500,$B153,'7.  Persistence Report'!$J$27:$J$500,"Current year savings",'7.  Persistence Report'!$H$27:$H$500,"2015")</f>
        <v>0</v>
      </c>
      <c r="U153" s="295">
        <f>SUMIFS('7.  Persistence Report'!V$27:V$500,'7.  Persistence Report'!$D$27:$D$500,$B153,'7.  Persistence Report'!$J$27:$J$500,"Current year savings",'7.  Persistence Report'!$H$27:$H$500,"2015")</f>
        <v>0</v>
      </c>
      <c r="V153" s="295">
        <f>SUMIFS('7.  Persistence Report'!W$27:W$500,'7.  Persistence Report'!$D$27:$D$500,$B153,'7.  Persistence Report'!$J$27:$J$500,"Current year savings",'7.  Persistence Report'!$H$27:$H$500,"2015")</f>
        <v>0</v>
      </c>
      <c r="W153" s="295">
        <f>SUMIFS('7.  Persistence Report'!X$27:X$500,'7.  Persistence Report'!$D$27:$D$500,$B153,'7.  Persistence Report'!$J$27:$J$500,"Current year savings",'7.  Persistence Report'!$H$27:$H$500,"2015")</f>
        <v>0</v>
      </c>
      <c r="X153" s="295">
        <f>SUMIFS('7.  Persistence Report'!Y$27:Y$500,'7.  Persistence Report'!$D$27:$D$500,$B153,'7.  Persistence Report'!$J$27:$J$500,"Current year savings",'7.  Persistence Report'!$H$27:$H$500,"2015")</f>
        <v>0</v>
      </c>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f>SUMIFS('7.  Persistence Report'!AU$27:AU$500,'7.  Persistence Report'!$D$27:$D$500,$B153,'7.  Persistence Report'!$J$27:$J$500,"Adjustment",'7.  Persistence Report'!$H$27:$H$500,"2015")</f>
        <v>0</v>
      </c>
      <c r="E154" s="295">
        <f>SUMIFS('7.  Persistence Report'!AV$27:AV$500,'7.  Persistence Report'!$D$27:$D$500,$B153,'7.  Persistence Report'!$J$27:$J$500,"Adjustment",'7.  Persistence Report'!$H$27:$H$500,"2015")</f>
        <v>0</v>
      </c>
      <c r="F154" s="295">
        <f>SUMIFS('7.  Persistence Report'!AW$27:AW$500,'7.  Persistence Report'!$D$27:$D$500,$B153,'7.  Persistence Report'!$J$27:$J$500,"Adjustment",'7.  Persistence Report'!$H$27:$H$500,"2015")</f>
        <v>0</v>
      </c>
      <c r="G154" s="295">
        <f>SUMIFS('7.  Persistence Report'!AX$27:AX$500,'7.  Persistence Report'!$D$27:$D$500,$B153,'7.  Persistence Report'!$J$27:$J$500,"Adjustment",'7.  Persistence Report'!$H$27:$H$500,"2015")</f>
        <v>0</v>
      </c>
      <c r="H154" s="295">
        <f>SUMIFS('7.  Persistence Report'!AY$27:AY$500,'7.  Persistence Report'!$D$27:$D$500,$B153,'7.  Persistence Report'!$J$27:$J$500,"Adjustment",'7.  Persistence Report'!$H$27:$H$500,"2015")</f>
        <v>0</v>
      </c>
      <c r="I154" s="295">
        <f>SUMIFS('7.  Persistence Report'!AZ$27:AZ$500,'7.  Persistence Report'!$D$27:$D$500,$B153,'7.  Persistence Report'!$J$27:$J$500,"Adjustment",'7.  Persistence Report'!$H$27:$H$500,"2015")</f>
        <v>0</v>
      </c>
      <c r="J154" s="295">
        <f>SUMIFS('7.  Persistence Report'!BA$27:BA$500,'7.  Persistence Report'!$D$27:$D$500,$B153,'7.  Persistence Report'!$J$27:$J$500,"Adjustment",'7.  Persistence Report'!$H$27:$H$500,"2015")</f>
        <v>0</v>
      </c>
      <c r="K154" s="295">
        <f>SUMIFS('7.  Persistence Report'!BB$27:BB$500,'7.  Persistence Report'!$D$27:$D$500,$B153,'7.  Persistence Report'!$J$27:$J$500,"Adjustment",'7.  Persistence Report'!$H$27:$H$500,"2015")</f>
        <v>0</v>
      </c>
      <c r="L154" s="295">
        <f>SUMIFS('7.  Persistence Report'!BC$27:BC$500,'7.  Persistence Report'!$D$27:$D$500,$B153,'7.  Persistence Report'!$J$27:$J$500,"Adjustment",'7.  Persistence Report'!$H$27:$H$500,"2015")</f>
        <v>0</v>
      </c>
      <c r="M154" s="295">
        <f>SUMIFS('7.  Persistence Report'!BD$27:BD$500,'7.  Persistence Report'!$D$27:$D$500,$B153,'7.  Persistence Report'!$J$27:$J$500,"Adjustment",'7.  Persistence Report'!$H$27:$H$500,"2015")</f>
        <v>0</v>
      </c>
      <c r="N154" s="295">
        <f>N153</f>
        <v>12</v>
      </c>
      <c r="O154" s="295">
        <f>SUMIFS('7.  Persistence Report'!P$27:P$500,'7.  Persistence Report'!$D$27:$D$500,$B153,'7.  Persistence Report'!$J$27:$J$500,"Adjustment",'7.  Persistence Report'!$H$27:$H$500,"2015")</f>
        <v>0</v>
      </c>
      <c r="P154" s="295">
        <f>SUMIFS('7.  Persistence Report'!Q$27:Q$500,'7.  Persistence Report'!$D$27:$D$500,$B153,'7.  Persistence Report'!$J$27:$J$500,"Adjustment",'7.  Persistence Report'!$H$27:$H$500,"2015")</f>
        <v>0</v>
      </c>
      <c r="Q154" s="295">
        <f>SUMIFS('7.  Persistence Report'!R$27:R$500,'7.  Persistence Report'!$D$27:$D$500,$B153,'7.  Persistence Report'!$J$27:$J$500,"Adjustment",'7.  Persistence Report'!$H$27:$H$500,"2015")</f>
        <v>0</v>
      </c>
      <c r="R154" s="295">
        <f>SUMIFS('7.  Persistence Report'!S$27:S$500,'7.  Persistence Report'!$D$27:$D$500,$B153,'7.  Persistence Report'!$J$27:$J$500,"Adjustment",'7.  Persistence Report'!$H$27:$H$500,"2015")</f>
        <v>0</v>
      </c>
      <c r="S154" s="295">
        <f>SUMIFS('7.  Persistence Report'!T$27:T$500,'7.  Persistence Report'!$D$27:$D$500,$B153,'7.  Persistence Report'!$J$27:$J$500,"Adjustment",'7.  Persistence Report'!$H$27:$H$500,"2015")</f>
        <v>0</v>
      </c>
      <c r="T154" s="295">
        <f>SUMIFS('7.  Persistence Report'!U$27:U$500,'7.  Persistence Report'!$D$27:$D$500,$B153,'7.  Persistence Report'!$J$27:$J$500,"Adjustment",'7.  Persistence Report'!$H$27:$H$500,"2015")</f>
        <v>0</v>
      </c>
      <c r="U154" s="295">
        <f>SUMIFS('7.  Persistence Report'!V$27:V$500,'7.  Persistence Report'!$D$27:$D$500,$B153,'7.  Persistence Report'!$J$27:$J$500,"Adjustment",'7.  Persistence Report'!$H$27:$H$500,"2015")</f>
        <v>0</v>
      </c>
      <c r="V154" s="295">
        <f>SUMIFS('7.  Persistence Report'!W$27:W$500,'7.  Persistence Report'!$D$27:$D$500,$B153,'7.  Persistence Report'!$J$27:$J$500,"Adjustment",'7.  Persistence Report'!$H$27:$H$500,"2015")</f>
        <v>0</v>
      </c>
      <c r="W154" s="295">
        <f>SUMIFS('7.  Persistence Report'!X$27:X$500,'7.  Persistence Report'!$D$27:$D$500,$B153,'7.  Persistence Report'!$J$27:$J$500,"Adjustment",'7.  Persistence Report'!$H$27:$H$500,"2015")</f>
        <v>0</v>
      </c>
      <c r="X154" s="295">
        <f>SUMIFS('7.  Persistence Report'!Y$27:Y$500,'7.  Persistence Report'!$D$27:$D$500,$B153,'7.  Persistence Report'!$J$27:$J$500,"Adjustment",'7.  Persistence Report'!$H$27:$H$500,"2015")</f>
        <v>0</v>
      </c>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f>SUMIFS('7.  Persistence Report'!AU$27:AU$500,'7.  Persistence Report'!$D$27:$D$500,$B156,'7.  Persistence Report'!$J$27:$J$500,"Current year savings",'7.  Persistence Report'!$H$27:$H$500,"2015")</f>
        <v>0</v>
      </c>
      <c r="E156" s="295">
        <f>SUMIFS('7.  Persistence Report'!AV$27:AV$500,'7.  Persistence Report'!$D$27:$D$500,$B156,'7.  Persistence Report'!$J$27:$J$500,"Current year savings",'7.  Persistence Report'!$H$27:$H$500,"2015")</f>
        <v>0</v>
      </c>
      <c r="F156" s="295">
        <f>SUMIFS('7.  Persistence Report'!AW$27:AW$500,'7.  Persistence Report'!$D$27:$D$500,$B156,'7.  Persistence Report'!$J$27:$J$500,"Current year savings",'7.  Persistence Report'!$H$27:$H$500,"2015")</f>
        <v>0</v>
      </c>
      <c r="G156" s="295">
        <f>SUMIFS('7.  Persistence Report'!AX$27:AX$500,'7.  Persistence Report'!$D$27:$D$500,$B156,'7.  Persistence Report'!$J$27:$J$500,"Current year savings",'7.  Persistence Report'!$H$27:$H$500,"2015")</f>
        <v>0</v>
      </c>
      <c r="H156" s="295">
        <f>SUMIFS('7.  Persistence Report'!AY$27:AY$500,'7.  Persistence Report'!$D$27:$D$500,$B156,'7.  Persistence Report'!$J$27:$J$500,"Current year savings",'7.  Persistence Report'!$H$27:$H$500,"2015")</f>
        <v>0</v>
      </c>
      <c r="I156" s="295">
        <f>SUMIFS('7.  Persistence Report'!AZ$27:AZ$500,'7.  Persistence Report'!$D$27:$D$500,$B156,'7.  Persistence Report'!$J$27:$J$500,"Current year savings",'7.  Persistence Report'!$H$27:$H$500,"2015")</f>
        <v>0</v>
      </c>
      <c r="J156" s="295">
        <f>SUMIFS('7.  Persistence Report'!BA$27:BA$500,'7.  Persistence Report'!$D$27:$D$500,$B156,'7.  Persistence Report'!$J$27:$J$500,"Current year savings",'7.  Persistence Report'!$H$27:$H$500,"2015")</f>
        <v>0</v>
      </c>
      <c r="K156" s="295">
        <f>SUMIFS('7.  Persistence Report'!BB$27:BB$500,'7.  Persistence Report'!$D$27:$D$500,$B156,'7.  Persistence Report'!$J$27:$J$500,"Current year savings",'7.  Persistence Report'!$H$27:$H$500,"2015")</f>
        <v>0</v>
      </c>
      <c r="L156" s="295">
        <f>SUMIFS('7.  Persistence Report'!BC$27:BC$500,'7.  Persistence Report'!$D$27:$D$500,$B156,'7.  Persistence Report'!$J$27:$J$500,"Current year savings",'7.  Persistence Report'!$H$27:$H$500,"2015")</f>
        <v>0</v>
      </c>
      <c r="M156" s="295">
        <f>SUMIFS('7.  Persistence Report'!BD$27:BD$500,'7.  Persistence Report'!$D$27:$D$500,$B156,'7.  Persistence Report'!$J$27:$J$500,"Current year savings",'7.  Persistence Report'!$H$27:$H$500,"2015")</f>
        <v>0</v>
      </c>
      <c r="N156" s="295">
        <v>12</v>
      </c>
      <c r="O156" s="295">
        <f>SUMIFS('7.  Persistence Report'!P$27:P$500,'7.  Persistence Report'!$D$27:$D$500,$B156,'7.  Persistence Report'!$J$27:$J$500,"Current year savings",'7.  Persistence Report'!$H$27:$H$500,"2015")</f>
        <v>0</v>
      </c>
      <c r="P156" s="295">
        <f>SUMIFS('7.  Persistence Report'!Q$27:Q$500,'7.  Persistence Report'!$D$27:$D$500,$B156,'7.  Persistence Report'!$J$27:$J$500,"Current year savings",'7.  Persistence Report'!$H$27:$H$500,"2015")</f>
        <v>0</v>
      </c>
      <c r="Q156" s="295">
        <f>SUMIFS('7.  Persistence Report'!R$27:R$500,'7.  Persistence Report'!$D$27:$D$500,$B156,'7.  Persistence Report'!$J$27:$J$500,"Current year savings",'7.  Persistence Report'!$H$27:$H$500,"2015")</f>
        <v>0</v>
      </c>
      <c r="R156" s="295">
        <f>SUMIFS('7.  Persistence Report'!S$27:S$500,'7.  Persistence Report'!$D$27:$D$500,$B156,'7.  Persistence Report'!$J$27:$J$500,"Current year savings",'7.  Persistence Report'!$H$27:$H$500,"2015")</f>
        <v>0</v>
      </c>
      <c r="S156" s="295">
        <f>SUMIFS('7.  Persistence Report'!T$27:T$500,'7.  Persistence Report'!$D$27:$D$500,$B156,'7.  Persistence Report'!$J$27:$J$500,"Current year savings",'7.  Persistence Report'!$H$27:$H$500,"2015")</f>
        <v>0</v>
      </c>
      <c r="T156" s="295">
        <f>SUMIFS('7.  Persistence Report'!U$27:U$500,'7.  Persistence Report'!$D$27:$D$500,$B156,'7.  Persistence Report'!$J$27:$J$500,"Current year savings",'7.  Persistence Report'!$H$27:$H$500,"2015")</f>
        <v>0</v>
      </c>
      <c r="U156" s="295">
        <f>SUMIFS('7.  Persistence Report'!V$27:V$500,'7.  Persistence Report'!$D$27:$D$500,$B156,'7.  Persistence Report'!$J$27:$J$500,"Current year savings",'7.  Persistence Report'!$H$27:$H$500,"2015")</f>
        <v>0</v>
      </c>
      <c r="V156" s="295">
        <f>SUMIFS('7.  Persistence Report'!W$27:W$500,'7.  Persistence Report'!$D$27:$D$500,$B156,'7.  Persistence Report'!$J$27:$J$500,"Current year savings",'7.  Persistence Report'!$H$27:$H$500,"2015")</f>
        <v>0</v>
      </c>
      <c r="W156" s="295">
        <f>SUMIFS('7.  Persistence Report'!X$27:X$500,'7.  Persistence Report'!$D$27:$D$500,$B156,'7.  Persistence Report'!$J$27:$J$500,"Current year savings",'7.  Persistence Report'!$H$27:$H$500,"2015")</f>
        <v>0</v>
      </c>
      <c r="X156" s="295">
        <f>SUMIFS('7.  Persistence Report'!Y$27:Y$500,'7.  Persistence Report'!$D$27:$D$500,$B156,'7.  Persistence Report'!$J$27:$J$500,"Current year savings",'7.  Persistence Report'!$H$27:$H$500,"2015")</f>
        <v>0</v>
      </c>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f>SUMIFS('7.  Persistence Report'!AU$27:AU$500,'7.  Persistence Report'!$D$27:$D$500,$B156,'7.  Persistence Report'!$J$27:$J$500,"Adjustment",'7.  Persistence Report'!$H$27:$H$500,"2015")</f>
        <v>0</v>
      </c>
      <c r="E157" s="295">
        <f>SUMIFS('7.  Persistence Report'!AV$27:AV$500,'7.  Persistence Report'!$D$27:$D$500,$B156,'7.  Persistence Report'!$J$27:$J$500,"Adjustment",'7.  Persistence Report'!$H$27:$H$500,"2015")</f>
        <v>0</v>
      </c>
      <c r="F157" s="295">
        <f>SUMIFS('7.  Persistence Report'!AW$27:AW$500,'7.  Persistence Report'!$D$27:$D$500,$B156,'7.  Persistence Report'!$J$27:$J$500,"Adjustment",'7.  Persistence Report'!$H$27:$H$500,"2015")</f>
        <v>0</v>
      </c>
      <c r="G157" s="295">
        <f>SUMIFS('7.  Persistence Report'!AX$27:AX$500,'7.  Persistence Report'!$D$27:$D$500,$B156,'7.  Persistence Report'!$J$27:$J$500,"Adjustment",'7.  Persistence Report'!$H$27:$H$500,"2015")</f>
        <v>0</v>
      </c>
      <c r="H157" s="295">
        <f>SUMIFS('7.  Persistence Report'!AY$27:AY$500,'7.  Persistence Report'!$D$27:$D$500,$B156,'7.  Persistence Report'!$J$27:$J$500,"Adjustment",'7.  Persistence Report'!$H$27:$H$500,"2015")</f>
        <v>0</v>
      </c>
      <c r="I157" s="295">
        <f>SUMIFS('7.  Persistence Report'!AZ$27:AZ$500,'7.  Persistence Report'!$D$27:$D$500,$B156,'7.  Persistence Report'!$J$27:$J$500,"Adjustment",'7.  Persistence Report'!$H$27:$H$500,"2015")</f>
        <v>0</v>
      </c>
      <c r="J157" s="295">
        <f>SUMIFS('7.  Persistence Report'!BA$27:BA$500,'7.  Persistence Report'!$D$27:$D$500,$B156,'7.  Persistence Report'!$J$27:$J$500,"Adjustment",'7.  Persistence Report'!$H$27:$H$500,"2015")</f>
        <v>0</v>
      </c>
      <c r="K157" s="295">
        <f>SUMIFS('7.  Persistence Report'!BB$27:BB$500,'7.  Persistence Report'!$D$27:$D$500,$B156,'7.  Persistence Report'!$J$27:$J$500,"Adjustment",'7.  Persistence Report'!$H$27:$H$500,"2015")</f>
        <v>0</v>
      </c>
      <c r="L157" s="295">
        <f>SUMIFS('7.  Persistence Report'!BC$27:BC$500,'7.  Persistence Report'!$D$27:$D$500,$B156,'7.  Persistence Report'!$J$27:$J$500,"Adjustment",'7.  Persistence Report'!$H$27:$H$500,"2015")</f>
        <v>0</v>
      </c>
      <c r="M157" s="295">
        <f>SUMIFS('7.  Persistence Report'!BD$27:BD$500,'7.  Persistence Report'!$D$27:$D$500,$B156,'7.  Persistence Report'!$J$27:$J$500,"Adjustment",'7.  Persistence Report'!$H$27:$H$500,"2015")</f>
        <v>0</v>
      </c>
      <c r="N157" s="295">
        <f>N156</f>
        <v>12</v>
      </c>
      <c r="O157" s="295">
        <f>SUMIFS('7.  Persistence Report'!P$27:P$500,'7.  Persistence Report'!$D$27:$D$500,$B156,'7.  Persistence Report'!$J$27:$J$500,"Adjustment",'7.  Persistence Report'!$H$27:$H$500,"2015")</f>
        <v>0</v>
      </c>
      <c r="P157" s="295">
        <f>SUMIFS('7.  Persistence Report'!Q$27:Q$500,'7.  Persistence Report'!$D$27:$D$500,$B156,'7.  Persistence Report'!$J$27:$J$500,"Adjustment",'7.  Persistence Report'!$H$27:$H$500,"2015")</f>
        <v>0</v>
      </c>
      <c r="Q157" s="295">
        <f>SUMIFS('7.  Persistence Report'!R$27:R$500,'7.  Persistence Report'!$D$27:$D$500,$B156,'7.  Persistence Report'!$J$27:$J$500,"Adjustment",'7.  Persistence Report'!$H$27:$H$500,"2015")</f>
        <v>0</v>
      </c>
      <c r="R157" s="295">
        <f>SUMIFS('7.  Persistence Report'!S$27:S$500,'7.  Persistence Report'!$D$27:$D$500,$B156,'7.  Persistence Report'!$J$27:$J$500,"Adjustment",'7.  Persistence Report'!$H$27:$H$500,"2015")</f>
        <v>0</v>
      </c>
      <c r="S157" s="295">
        <f>SUMIFS('7.  Persistence Report'!T$27:T$500,'7.  Persistence Report'!$D$27:$D$500,$B156,'7.  Persistence Report'!$J$27:$J$500,"Adjustment",'7.  Persistence Report'!$H$27:$H$500,"2015")</f>
        <v>0</v>
      </c>
      <c r="T157" s="295">
        <f>SUMIFS('7.  Persistence Report'!U$27:U$500,'7.  Persistence Report'!$D$27:$D$500,$B156,'7.  Persistence Report'!$J$27:$J$500,"Adjustment",'7.  Persistence Report'!$H$27:$H$500,"2015")</f>
        <v>0</v>
      </c>
      <c r="U157" s="295">
        <f>SUMIFS('7.  Persistence Report'!V$27:V$500,'7.  Persistence Report'!$D$27:$D$500,$B156,'7.  Persistence Report'!$J$27:$J$500,"Adjustment",'7.  Persistence Report'!$H$27:$H$500,"2015")</f>
        <v>0</v>
      </c>
      <c r="V157" s="295">
        <f>SUMIFS('7.  Persistence Report'!W$27:W$500,'7.  Persistence Report'!$D$27:$D$500,$B156,'7.  Persistence Report'!$J$27:$J$500,"Adjustment",'7.  Persistence Report'!$H$27:$H$500,"2015")</f>
        <v>0</v>
      </c>
      <c r="W157" s="295">
        <f>SUMIFS('7.  Persistence Report'!X$27:X$500,'7.  Persistence Report'!$D$27:$D$500,$B156,'7.  Persistence Report'!$J$27:$J$500,"Adjustment",'7.  Persistence Report'!$H$27:$H$500,"2015")</f>
        <v>0</v>
      </c>
      <c r="X157" s="295">
        <f>SUMIFS('7.  Persistence Report'!Y$27:Y$500,'7.  Persistence Report'!$D$27:$D$500,$B156,'7.  Persistence Report'!$J$27:$J$500,"Adjustment",'7.  Persistence Report'!$H$27:$H$500,"2015")</f>
        <v>0</v>
      </c>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f>SUMIFS('7.  Persistence Report'!AU$27:AU$500,'7.  Persistence Report'!$D$27:$D$500,$B159,'7.  Persistence Report'!$J$27:$J$500,"Current year savings",'7.  Persistence Report'!$H$27:$H$500,"2015")</f>
        <v>0</v>
      </c>
      <c r="E159" s="295">
        <f>SUMIFS('7.  Persistence Report'!AV$27:AV$500,'7.  Persistence Report'!$D$27:$D$500,$B159,'7.  Persistence Report'!$J$27:$J$500,"Current year savings",'7.  Persistence Report'!$H$27:$H$500,"2015")</f>
        <v>0</v>
      </c>
      <c r="F159" s="295">
        <f>SUMIFS('7.  Persistence Report'!AW$27:AW$500,'7.  Persistence Report'!$D$27:$D$500,$B159,'7.  Persistence Report'!$J$27:$J$500,"Current year savings",'7.  Persistence Report'!$H$27:$H$500,"2015")</f>
        <v>0</v>
      </c>
      <c r="G159" s="295">
        <f>SUMIFS('7.  Persistence Report'!AX$27:AX$500,'7.  Persistence Report'!$D$27:$D$500,$B159,'7.  Persistence Report'!$J$27:$J$500,"Current year savings",'7.  Persistence Report'!$H$27:$H$500,"2015")</f>
        <v>0</v>
      </c>
      <c r="H159" s="295">
        <f>SUMIFS('7.  Persistence Report'!AY$27:AY$500,'7.  Persistence Report'!$D$27:$D$500,$B159,'7.  Persistence Report'!$J$27:$J$500,"Current year savings",'7.  Persistence Report'!$H$27:$H$500,"2015")</f>
        <v>0</v>
      </c>
      <c r="I159" s="295">
        <f>SUMIFS('7.  Persistence Report'!AZ$27:AZ$500,'7.  Persistence Report'!$D$27:$D$500,$B159,'7.  Persistence Report'!$J$27:$J$500,"Current year savings",'7.  Persistence Report'!$H$27:$H$500,"2015")</f>
        <v>0</v>
      </c>
      <c r="J159" s="295">
        <f>SUMIFS('7.  Persistence Report'!BA$27:BA$500,'7.  Persistence Report'!$D$27:$D$500,$B159,'7.  Persistence Report'!$J$27:$J$500,"Current year savings",'7.  Persistence Report'!$H$27:$H$500,"2015")</f>
        <v>0</v>
      </c>
      <c r="K159" s="295">
        <f>SUMIFS('7.  Persistence Report'!BB$27:BB$500,'7.  Persistence Report'!$D$27:$D$500,$B159,'7.  Persistence Report'!$J$27:$J$500,"Current year savings",'7.  Persistence Report'!$H$27:$H$500,"2015")</f>
        <v>0</v>
      </c>
      <c r="L159" s="295">
        <f>SUMIFS('7.  Persistence Report'!BC$27:BC$500,'7.  Persistence Report'!$D$27:$D$500,$B159,'7.  Persistence Report'!$J$27:$J$500,"Current year savings",'7.  Persistence Report'!$H$27:$H$500,"2015")</f>
        <v>0</v>
      </c>
      <c r="M159" s="295">
        <f>SUMIFS('7.  Persistence Report'!BD$27:BD$500,'7.  Persistence Report'!$D$27:$D$500,$B159,'7.  Persistence Report'!$J$27:$J$500,"Current year savings",'7.  Persistence Report'!$H$27:$H$500,"2015")</f>
        <v>0</v>
      </c>
      <c r="N159" s="295">
        <v>12</v>
      </c>
      <c r="O159" s="295">
        <f>SUMIFS('7.  Persistence Report'!P$27:P$500,'7.  Persistence Report'!$D$27:$D$500,$B159,'7.  Persistence Report'!$J$27:$J$500,"Current year savings",'7.  Persistence Report'!$H$27:$H$500,"2015")</f>
        <v>0</v>
      </c>
      <c r="P159" s="295">
        <f>SUMIFS('7.  Persistence Report'!Q$27:Q$500,'7.  Persistence Report'!$D$27:$D$500,$B159,'7.  Persistence Report'!$J$27:$J$500,"Current year savings",'7.  Persistence Report'!$H$27:$H$500,"2015")</f>
        <v>0</v>
      </c>
      <c r="Q159" s="295">
        <f>SUMIFS('7.  Persistence Report'!R$27:R$500,'7.  Persistence Report'!$D$27:$D$500,$B159,'7.  Persistence Report'!$J$27:$J$500,"Current year savings",'7.  Persistence Report'!$H$27:$H$500,"2015")</f>
        <v>0</v>
      </c>
      <c r="R159" s="295">
        <f>SUMIFS('7.  Persistence Report'!S$27:S$500,'7.  Persistence Report'!$D$27:$D$500,$B159,'7.  Persistence Report'!$J$27:$J$500,"Current year savings",'7.  Persistence Report'!$H$27:$H$500,"2015")</f>
        <v>0</v>
      </c>
      <c r="S159" s="295">
        <f>SUMIFS('7.  Persistence Report'!T$27:T$500,'7.  Persistence Report'!$D$27:$D$500,$B159,'7.  Persistence Report'!$J$27:$J$500,"Current year savings",'7.  Persistence Report'!$H$27:$H$500,"2015")</f>
        <v>0</v>
      </c>
      <c r="T159" s="295">
        <f>SUMIFS('7.  Persistence Report'!U$27:U$500,'7.  Persistence Report'!$D$27:$D$500,$B159,'7.  Persistence Report'!$J$27:$J$500,"Current year savings",'7.  Persistence Report'!$H$27:$H$500,"2015")</f>
        <v>0</v>
      </c>
      <c r="U159" s="295">
        <f>SUMIFS('7.  Persistence Report'!V$27:V$500,'7.  Persistence Report'!$D$27:$D$500,$B159,'7.  Persistence Report'!$J$27:$J$500,"Current year savings",'7.  Persistence Report'!$H$27:$H$500,"2015")</f>
        <v>0</v>
      </c>
      <c r="V159" s="295">
        <f>SUMIFS('7.  Persistence Report'!W$27:W$500,'7.  Persistence Report'!$D$27:$D$500,$B159,'7.  Persistence Report'!$J$27:$J$500,"Current year savings",'7.  Persistence Report'!$H$27:$H$500,"2015")</f>
        <v>0</v>
      </c>
      <c r="W159" s="295">
        <f>SUMIFS('7.  Persistence Report'!X$27:X$500,'7.  Persistence Report'!$D$27:$D$500,$B159,'7.  Persistence Report'!$J$27:$J$500,"Current year savings",'7.  Persistence Report'!$H$27:$H$500,"2015")</f>
        <v>0</v>
      </c>
      <c r="X159" s="295">
        <f>SUMIFS('7.  Persistence Report'!Y$27:Y$500,'7.  Persistence Report'!$D$27:$D$500,$B159,'7.  Persistence Report'!$J$27:$J$500,"Current year savings",'7.  Persistence Report'!$H$27:$H$500,"2015")</f>
        <v>0</v>
      </c>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f>SUMIFS('7.  Persistence Report'!AU$27:AU$500,'7.  Persistence Report'!$D$27:$D$500,$B159,'7.  Persistence Report'!$J$27:$J$500,"Adjustment",'7.  Persistence Report'!$H$27:$H$500,"2015")</f>
        <v>0</v>
      </c>
      <c r="E160" s="295">
        <f>SUMIFS('7.  Persistence Report'!AV$27:AV$500,'7.  Persistence Report'!$D$27:$D$500,$B159,'7.  Persistence Report'!$J$27:$J$500,"Adjustment",'7.  Persistence Report'!$H$27:$H$500,"2015")</f>
        <v>0</v>
      </c>
      <c r="F160" s="295">
        <f>SUMIFS('7.  Persistence Report'!AW$27:AW$500,'7.  Persistence Report'!$D$27:$D$500,$B159,'7.  Persistence Report'!$J$27:$J$500,"Adjustment",'7.  Persistence Report'!$H$27:$H$500,"2015")</f>
        <v>0</v>
      </c>
      <c r="G160" s="295">
        <f>SUMIFS('7.  Persistence Report'!AX$27:AX$500,'7.  Persistence Report'!$D$27:$D$500,$B159,'7.  Persistence Report'!$J$27:$J$500,"Adjustment",'7.  Persistence Report'!$H$27:$H$500,"2015")</f>
        <v>0</v>
      </c>
      <c r="H160" s="295">
        <f>SUMIFS('7.  Persistence Report'!AY$27:AY$500,'7.  Persistence Report'!$D$27:$D$500,$B159,'7.  Persistence Report'!$J$27:$J$500,"Adjustment",'7.  Persistence Report'!$H$27:$H$500,"2015")</f>
        <v>0</v>
      </c>
      <c r="I160" s="295">
        <f>SUMIFS('7.  Persistence Report'!AZ$27:AZ$500,'7.  Persistence Report'!$D$27:$D$500,$B159,'7.  Persistence Report'!$J$27:$J$500,"Adjustment",'7.  Persistence Report'!$H$27:$H$500,"2015")</f>
        <v>0</v>
      </c>
      <c r="J160" s="295">
        <f>SUMIFS('7.  Persistence Report'!BA$27:BA$500,'7.  Persistence Report'!$D$27:$D$500,$B159,'7.  Persistence Report'!$J$27:$J$500,"Adjustment",'7.  Persistence Report'!$H$27:$H$500,"2015")</f>
        <v>0</v>
      </c>
      <c r="K160" s="295">
        <f>SUMIFS('7.  Persistence Report'!BB$27:BB$500,'7.  Persistence Report'!$D$27:$D$500,$B159,'7.  Persistence Report'!$J$27:$J$500,"Adjustment",'7.  Persistence Report'!$H$27:$H$500,"2015")</f>
        <v>0</v>
      </c>
      <c r="L160" s="295">
        <f>SUMIFS('7.  Persistence Report'!BC$27:BC$500,'7.  Persistence Report'!$D$27:$D$500,$B159,'7.  Persistence Report'!$J$27:$J$500,"Adjustment",'7.  Persistence Report'!$H$27:$H$500,"2015")</f>
        <v>0</v>
      </c>
      <c r="M160" s="295">
        <f>SUMIFS('7.  Persistence Report'!BD$27:BD$500,'7.  Persistence Report'!$D$27:$D$500,$B159,'7.  Persistence Report'!$J$27:$J$500,"Adjustment",'7.  Persistence Report'!$H$27:$H$500,"2015")</f>
        <v>0</v>
      </c>
      <c r="N160" s="295">
        <f>N159</f>
        <v>12</v>
      </c>
      <c r="O160" s="295">
        <f>SUMIFS('7.  Persistence Report'!P$27:P$500,'7.  Persistence Report'!$D$27:$D$500,$B159,'7.  Persistence Report'!$J$27:$J$500,"Adjustment",'7.  Persistence Report'!$H$27:$H$500,"2015")</f>
        <v>0</v>
      </c>
      <c r="P160" s="295">
        <f>SUMIFS('7.  Persistence Report'!Q$27:Q$500,'7.  Persistence Report'!$D$27:$D$500,$B159,'7.  Persistence Report'!$J$27:$J$500,"Adjustment",'7.  Persistence Report'!$H$27:$H$500,"2015")</f>
        <v>0</v>
      </c>
      <c r="Q160" s="295">
        <f>SUMIFS('7.  Persistence Report'!R$27:R$500,'7.  Persistence Report'!$D$27:$D$500,$B159,'7.  Persistence Report'!$J$27:$J$500,"Adjustment",'7.  Persistence Report'!$H$27:$H$500,"2015")</f>
        <v>0</v>
      </c>
      <c r="R160" s="295">
        <f>SUMIFS('7.  Persistence Report'!S$27:S$500,'7.  Persistence Report'!$D$27:$D$500,$B159,'7.  Persistence Report'!$J$27:$J$500,"Adjustment",'7.  Persistence Report'!$H$27:$H$500,"2015")</f>
        <v>0</v>
      </c>
      <c r="S160" s="295">
        <f>SUMIFS('7.  Persistence Report'!T$27:T$500,'7.  Persistence Report'!$D$27:$D$500,$B159,'7.  Persistence Report'!$J$27:$J$500,"Adjustment",'7.  Persistence Report'!$H$27:$H$500,"2015")</f>
        <v>0</v>
      </c>
      <c r="T160" s="295">
        <f>SUMIFS('7.  Persistence Report'!U$27:U$500,'7.  Persistence Report'!$D$27:$D$500,$B159,'7.  Persistence Report'!$J$27:$J$500,"Adjustment",'7.  Persistence Report'!$H$27:$H$500,"2015")</f>
        <v>0</v>
      </c>
      <c r="U160" s="295">
        <f>SUMIFS('7.  Persistence Report'!V$27:V$500,'7.  Persistence Report'!$D$27:$D$500,$B159,'7.  Persistence Report'!$J$27:$J$500,"Adjustment",'7.  Persistence Report'!$H$27:$H$500,"2015")</f>
        <v>0</v>
      </c>
      <c r="V160" s="295">
        <f>SUMIFS('7.  Persistence Report'!W$27:W$500,'7.  Persistence Report'!$D$27:$D$500,$B159,'7.  Persistence Report'!$J$27:$J$500,"Adjustment",'7.  Persistence Report'!$H$27:$H$500,"2015")</f>
        <v>0</v>
      </c>
      <c r="W160" s="295">
        <f>SUMIFS('7.  Persistence Report'!X$27:X$500,'7.  Persistence Report'!$D$27:$D$500,$B159,'7.  Persistence Report'!$J$27:$J$500,"Adjustment",'7.  Persistence Report'!$H$27:$H$500,"2015")</f>
        <v>0</v>
      </c>
      <c r="X160" s="295">
        <f>SUMIFS('7.  Persistence Report'!Y$27:Y$500,'7.  Persistence Report'!$D$27:$D$500,$B159,'7.  Persistence Report'!$J$27:$J$500,"Adjustment",'7.  Persistence Report'!$H$27:$H$500,"2015")</f>
        <v>0</v>
      </c>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f>SUMIFS('7.  Persistence Report'!AU$27:AU$500,'7.  Persistence Report'!$D$27:$D$500,$B162,'7.  Persistence Report'!$J$27:$J$500,"Current year savings",'7.  Persistence Report'!$H$27:$H$500,"2015")</f>
        <v>0</v>
      </c>
      <c r="E162" s="295">
        <f>SUMIFS('7.  Persistence Report'!AV$27:AV$500,'7.  Persistence Report'!$D$27:$D$500,$B162,'7.  Persistence Report'!$J$27:$J$500,"Current year savings",'7.  Persistence Report'!$H$27:$H$500,"2015")</f>
        <v>0</v>
      </c>
      <c r="F162" s="295">
        <f>SUMIFS('7.  Persistence Report'!AW$27:AW$500,'7.  Persistence Report'!$D$27:$D$500,$B162,'7.  Persistence Report'!$J$27:$J$500,"Current year savings",'7.  Persistence Report'!$H$27:$H$500,"2015")</f>
        <v>0</v>
      </c>
      <c r="G162" s="295">
        <f>SUMIFS('7.  Persistence Report'!AX$27:AX$500,'7.  Persistence Report'!$D$27:$D$500,$B162,'7.  Persistence Report'!$J$27:$J$500,"Current year savings",'7.  Persistence Report'!$H$27:$H$500,"2015")</f>
        <v>0</v>
      </c>
      <c r="H162" s="295">
        <f>SUMIFS('7.  Persistence Report'!AY$27:AY$500,'7.  Persistence Report'!$D$27:$D$500,$B162,'7.  Persistence Report'!$J$27:$J$500,"Current year savings",'7.  Persistence Report'!$H$27:$H$500,"2015")</f>
        <v>0</v>
      </c>
      <c r="I162" s="295">
        <f>SUMIFS('7.  Persistence Report'!AZ$27:AZ$500,'7.  Persistence Report'!$D$27:$D$500,$B162,'7.  Persistence Report'!$J$27:$J$500,"Current year savings",'7.  Persistence Report'!$H$27:$H$500,"2015")</f>
        <v>0</v>
      </c>
      <c r="J162" s="295">
        <f>SUMIFS('7.  Persistence Report'!BA$27:BA$500,'7.  Persistence Report'!$D$27:$D$500,$B162,'7.  Persistence Report'!$J$27:$J$500,"Current year savings",'7.  Persistence Report'!$H$27:$H$500,"2015")</f>
        <v>0</v>
      </c>
      <c r="K162" s="295">
        <f>SUMIFS('7.  Persistence Report'!BB$27:BB$500,'7.  Persistence Report'!$D$27:$D$500,$B162,'7.  Persistence Report'!$J$27:$J$500,"Current year savings",'7.  Persistence Report'!$H$27:$H$500,"2015")</f>
        <v>0</v>
      </c>
      <c r="L162" s="295">
        <f>SUMIFS('7.  Persistence Report'!BC$27:BC$500,'7.  Persistence Report'!$D$27:$D$500,$B162,'7.  Persistence Report'!$J$27:$J$500,"Current year savings",'7.  Persistence Report'!$H$27:$H$500,"2015")</f>
        <v>0</v>
      </c>
      <c r="M162" s="295">
        <f>SUMIFS('7.  Persistence Report'!BD$27:BD$500,'7.  Persistence Report'!$D$27:$D$500,$B162,'7.  Persistence Report'!$J$27:$J$500,"Current year savings",'7.  Persistence Report'!$H$27:$H$500,"2015")</f>
        <v>0</v>
      </c>
      <c r="N162" s="295">
        <v>12</v>
      </c>
      <c r="O162" s="295">
        <f>SUMIFS('7.  Persistence Report'!P$27:P$500,'7.  Persistence Report'!$D$27:$D$500,$B162,'7.  Persistence Report'!$J$27:$J$500,"Current year savings",'7.  Persistence Report'!$H$27:$H$500,"2015")</f>
        <v>0</v>
      </c>
      <c r="P162" s="295">
        <f>SUMIFS('7.  Persistence Report'!Q$27:Q$500,'7.  Persistence Report'!$D$27:$D$500,$B162,'7.  Persistence Report'!$J$27:$J$500,"Current year savings",'7.  Persistence Report'!$H$27:$H$500,"2015")</f>
        <v>0</v>
      </c>
      <c r="Q162" s="295">
        <f>SUMIFS('7.  Persistence Report'!R$27:R$500,'7.  Persistence Report'!$D$27:$D$500,$B162,'7.  Persistence Report'!$J$27:$J$500,"Current year savings",'7.  Persistence Report'!$H$27:$H$500,"2015")</f>
        <v>0</v>
      </c>
      <c r="R162" s="295">
        <f>SUMIFS('7.  Persistence Report'!S$27:S$500,'7.  Persistence Report'!$D$27:$D$500,$B162,'7.  Persistence Report'!$J$27:$J$500,"Current year savings",'7.  Persistence Report'!$H$27:$H$500,"2015")</f>
        <v>0</v>
      </c>
      <c r="S162" s="295">
        <f>SUMIFS('7.  Persistence Report'!T$27:T$500,'7.  Persistence Report'!$D$27:$D$500,$B162,'7.  Persistence Report'!$J$27:$J$500,"Current year savings",'7.  Persistence Report'!$H$27:$H$500,"2015")</f>
        <v>0</v>
      </c>
      <c r="T162" s="295">
        <f>SUMIFS('7.  Persistence Report'!U$27:U$500,'7.  Persistence Report'!$D$27:$D$500,$B162,'7.  Persistence Report'!$J$27:$J$500,"Current year savings",'7.  Persistence Report'!$H$27:$H$500,"2015")</f>
        <v>0</v>
      </c>
      <c r="U162" s="295">
        <f>SUMIFS('7.  Persistence Report'!V$27:V$500,'7.  Persistence Report'!$D$27:$D$500,$B162,'7.  Persistence Report'!$J$27:$J$500,"Current year savings",'7.  Persistence Report'!$H$27:$H$500,"2015")</f>
        <v>0</v>
      </c>
      <c r="V162" s="295">
        <f>SUMIFS('7.  Persistence Report'!W$27:W$500,'7.  Persistence Report'!$D$27:$D$500,$B162,'7.  Persistence Report'!$J$27:$J$500,"Current year savings",'7.  Persistence Report'!$H$27:$H$500,"2015")</f>
        <v>0</v>
      </c>
      <c r="W162" s="295">
        <f>SUMIFS('7.  Persistence Report'!X$27:X$500,'7.  Persistence Report'!$D$27:$D$500,$B162,'7.  Persistence Report'!$J$27:$J$500,"Current year savings",'7.  Persistence Report'!$H$27:$H$500,"2015")</f>
        <v>0</v>
      </c>
      <c r="X162" s="295">
        <f>SUMIFS('7.  Persistence Report'!Y$27:Y$500,'7.  Persistence Report'!$D$27:$D$500,$B162,'7.  Persistence Report'!$J$27:$J$500,"Current year savings",'7.  Persistence Report'!$H$27:$H$500,"2015")</f>
        <v>0</v>
      </c>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f>SUMIFS('7.  Persistence Report'!AU$27:AU$500,'7.  Persistence Report'!$D$27:$D$500,$B162,'7.  Persistence Report'!$J$27:$J$500,"Adjustment",'7.  Persistence Report'!$H$27:$H$500,"2015")</f>
        <v>0</v>
      </c>
      <c r="E163" s="295">
        <f>SUMIFS('7.  Persistence Report'!AV$27:AV$500,'7.  Persistence Report'!$D$27:$D$500,$B162,'7.  Persistence Report'!$J$27:$J$500,"Adjustment",'7.  Persistence Report'!$H$27:$H$500,"2015")</f>
        <v>0</v>
      </c>
      <c r="F163" s="295">
        <f>SUMIFS('7.  Persistence Report'!AW$27:AW$500,'7.  Persistence Report'!$D$27:$D$500,$B162,'7.  Persistence Report'!$J$27:$J$500,"Adjustment",'7.  Persistence Report'!$H$27:$H$500,"2015")</f>
        <v>0</v>
      </c>
      <c r="G163" s="295">
        <f>SUMIFS('7.  Persistence Report'!AX$27:AX$500,'7.  Persistence Report'!$D$27:$D$500,$B162,'7.  Persistence Report'!$J$27:$J$500,"Adjustment",'7.  Persistence Report'!$H$27:$H$500,"2015")</f>
        <v>0</v>
      </c>
      <c r="H163" s="295">
        <f>SUMIFS('7.  Persistence Report'!AY$27:AY$500,'7.  Persistence Report'!$D$27:$D$500,$B162,'7.  Persistence Report'!$J$27:$J$500,"Adjustment",'7.  Persistence Report'!$H$27:$H$500,"2015")</f>
        <v>0</v>
      </c>
      <c r="I163" s="295">
        <f>SUMIFS('7.  Persistence Report'!AZ$27:AZ$500,'7.  Persistence Report'!$D$27:$D$500,$B162,'7.  Persistence Report'!$J$27:$J$500,"Adjustment",'7.  Persistence Report'!$H$27:$H$500,"2015")</f>
        <v>0</v>
      </c>
      <c r="J163" s="295">
        <f>SUMIFS('7.  Persistence Report'!BA$27:BA$500,'7.  Persistence Report'!$D$27:$D$500,$B162,'7.  Persistence Report'!$J$27:$J$500,"Adjustment",'7.  Persistence Report'!$H$27:$H$500,"2015")</f>
        <v>0</v>
      </c>
      <c r="K163" s="295">
        <f>SUMIFS('7.  Persistence Report'!BB$27:BB$500,'7.  Persistence Report'!$D$27:$D$500,$B162,'7.  Persistence Report'!$J$27:$J$500,"Adjustment",'7.  Persistence Report'!$H$27:$H$500,"2015")</f>
        <v>0</v>
      </c>
      <c r="L163" s="295">
        <f>SUMIFS('7.  Persistence Report'!BC$27:BC$500,'7.  Persistence Report'!$D$27:$D$500,$B162,'7.  Persistence Report'!$J$27:$J$500,"Adjustment",'7.  Persistence Report'!$H$27:$H$500,"2015")</f>
        <v>0</v>
      </c>
      <c r="M163" s="295">
        <f>SUMIFS('7.  Persistence Report'!BD$27:BD$500,'7.  Persistence Report'!$D$27:$D$500,$B162,'7.  Persistence Report'!$J$27:$J$500,"Adjustment",'7.  Persistence Report'!$H$27:$H$500,"2015")</f>
        <v>0</v>
      </c>
      <c r="N163" s="295">
        <f>N162</f>
        <v>12</v>
      </c>
      <c r="O163" s="295">
        <f>SUMIFS('7.  Persistence Report'!P$27:P$500,'7.  Persistence Report'!$D$27:$D$500,$B162,'7.  Persistence Report'!$J$27:$J$500,"Adjustment",'7.  Persistence Report'!$H$27:$H$500,"2015")</f>
        <v>0</v>
      </c>
      <c r="P163" s="295">
        <f>SUMIFS('7.  Persistence Report'!Q$27:Q$500,'7.  Persistence Report'!$D$27:$D$500,$B162,'7.  Persistence Report'!$J$27:$J$500,"Adjustment",'7.  Persistence Report'!$H$27:$H$500,"2015")</f>
        <v>0</v>
      </c>
      <c r="Q163" s="295">
        <f>SUMIFS('7.  Persistence Report'!R$27:R$500,'7.  Persistence Report'!$D$27:$D$500,$B162,'7.  Persistence Report'!$J$27:$J$500,"Adjustment",'7.  Persistence Report'!$H$27:$H$500,"2015")</f>
        <v>0</v>
      </c>
      <c r="R163" s="295">
        <f>SUMIFS('7.  Persistence Report'!S$27:S$500,'7.  Persistence Report'!$D$27:$D$500,$B162,'7.  Persistence Report'!$J$27:$J$500,"Adjustment",'7.  Persistence Report'!$H$27:$H$500,"2015")</f>
        <v>0</v>
      </c>
      <c r="S163" s="295">
        <f>SUMIFS('7.  Persistence Report'!T$27:T$500,'7.  Persistence Report'!$D$27:$D$500,$B162,'7.  Persistence Report'!$J$27:$J$500,"Adjustment",'7.  Persistence Report'!$H$27:$H$500,"2015")</f>
        <v>0</v>
      </c>
      <c r="T163" s="295">
        <f>SUMIFS('7.  Persistence Report'!U$27:U$500,'7.  Persistence Report'!$D$27:$D$500,$B162,'7.  Persistence Report'!$J$27:$J$500,"Adjustment",'7.  Persistence Report'!$H$27:$H$500,"2015")</f>
        <v>0</v>
      </c>
      <c r="U163" s="295">
        <f>SUMIFS('7.  Persistence Report'!V$27:V$500,'7.  Persistence Report'!$D$27:$D$500,$B162,'7.  Persistence Report'!$J$27:$J$500,"Adjustment",'7.  Persistence Report'!$H$27:$H$500,"2015")</f>
        <v>0</v>
      </c>
      <c r="V163" s="295">
        <f>SUMIFS('7.  Persistence Report'!W$27:W$500,'7.  Persistence Report'!$D$27:$D$500,$B162,'7.  Persistence Report'!$J$27:$J$500,"Adjustment",'7.  Persistence Report'!$H$27:$H$500,"2015")</f>
        <v>0</v>
      </c>
      <c r="W163" s="295">
        <f>SUMIFS('7.  Persistence Report'!X$27:X$500,'7.  Persistence Report'!$D$27:$D$500,$B162,'7.  Persistence Report'!$J$27:$J$500,"Adjustment",'7.  Persistence Report'!$H$27:$H$500,"2015")</f>
        <v>0</v>
      </c>
      <c r="X163" s="295">
        <f>SUMIFS('7.  Persistence Report'!Y$27:Y$500,'7.  Persistence Report'!$D$27:$D$500,$B162,'7.  Persistence Report'!$J$27:$J$500,"Adjustment",'7.  Persistence Report'!$H$27:$H$500,"2015")</f>
        <v>0</v>
      </c>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f>SUMIFS('7.  Persistence Report'!AU$27:AU$500,'7.  Persistence Report'!$D$27:$D$500,$B165,'7.  Persistence Report'!$J$27:$J$500,"Current year savings",'7.  Persistence Report'!$H$27:$H$500,"2015")</f>
        <v>0</v>
      </c>
      <c r="E165" s="295">
        <f>SUMIFS('7.  Persistence Report'!AV$27:AV$500,'7.  Persistence Report'!$D$27:$D$500,$B165,'7.  Persistence Report'!$J$27:$J$500,"Current year savings",'7.  Persistence Report'!$H$27:$H$500,"2015")</f>
        <v>0</v>
      </c>
      <c r="F165" s="295">
        <f>SUMIFS('7.  Persistence Report'!AW$27:AW$500,'7.  Persistence Report'!$D$27:$D$500,$B165,'7.  Persistence Report'!$J$27:$J$500,"Current year savings",'7.  Persistence Report'!$H$27:$H$500,"2015")</f>
        <v>0</v>
      </c>
      <c r="G165" s="295">
        <f>SUMIFS('7.  Persistence Report'!AX$27:AX$500,'7.  Persistence Report'!$D$27:$D$500,$B165,'7.  Persistence Report'!$J$27:$J$500,"Current year savings",'7.  Persistence Report'!$H$27:$H$500,"2015")</f>
        <v>0</v>
      </c>
      <c r="H165" s="295">
        <f>SUMIFS('7.  Persistence Report'!AY$27:AY$500,'7.  Persistence Report'!$D$27:$D$500,$B165,'7.  Persistence Report'!$J$27:$J$500,"Current year savings",'7.  Persistence Report'!$H$27:$H$500,"2015")</f>
        <v>0</v>
      </c>
      <c r="I165" s="295">
        <f>SUMIFS('7.  Persistence Report'!AZ$27:AZ$500,'7.  Persistence Report'!$D$27:$D$500,$B165,'7.  Persistence Report'!$J$27:$J$500,"Current year savings",'7.  Persistence Report'!$H$27:$H$500,"2015")</f>
        <v>0</v>
      </c>
      <c r="J165" s="295">
        <f>SUMIFS('7.  Persistence Report'!BA$27:BA$500,'7.  Persistence Report'!$D$27:$D$500,$B165,'7.  Persistence Report'!$J$27:$J$500,"Current year savings",'7.  Persistence Report'!$H$27:$H$500,"2015")</f>
        <v>0</v>
      </c>
      <c r="K165" s="295">
        <f>SUMIFS('7.  Persistence Report'!BB$27:BB$500,'7.  Persistence Report'!$D$27:$D$500,$B165,'7.  Persistence Report'!$J$27:$J$500,"Current year savings",'7.  Persistence Report'!$H$27:$H$500,"2015")</f>
        <v>0</v>
      </c>
      <c r="L165" s="295">
        <f>SUMIFS('7.  Persistence Report'!BC$27:BC$500,'7.  Persistence Report'!$D$27:$D$500,$B165,'7.  Persistence Report'!$J$27:$J$500,"Current year savings",'7.  Persistence Report'!$H$27:$H$500,"2015")</f>
        <v>0</v>
      </c>
      <c r="M165" s="295">
        <f>SUMIFS('7.  Persistence Report'!BD$27:BD$500,'7.  Persistence Report'!$D$27:$D$500,$B165,'7.  Persistence Report'!$J$27:$J$500,"Current year savings",'7.  Persistence Report'!$H$27:$H$500,"2015")</f>
        <v>0</v>
      </c>
      <c r="N165" s="295">
        <v>12</v>
      </c>
      <c r="O165" s="295">
        <f>SUMIFS('7.  Persistence Report'!P$27:P$500,'7.  Persistence Report'!$D$27:$D$500,$B165,'7.  Persistence Report'!$J$27:$J$500,"Current year savings",'7.  Persistence Report'!$H$27:$H$500,"2015")</f>
        <v>0</v>
      </c>
      <c r="P165" s="295">
        <f>SUMIFS('7.  Persistence Report'!Q$27:Q$500,'7.  Persistence Report'!$D$27:$D$500,$B165,'7.  Persistence Report'!$J$27:$J$500,"Current year savings",'7.  Persistence Report'!$H$27:$H$500,"2015")</f>
        <v>0</v>
      </c>
      <c r="Q165" s="295">
        <f>SUMIFS('7.  Persistence Report'!R$27:R$500,'7.  Persistence Report'!$D$27:$D$500,$B165,'7.  Persistence Report'!$J$27:$J$500,"Current year savings",'7.  Persistence Report'!$H$27:$H$500,"2015")</f>
        <v>0</v>
      </c>
      <c r="R165" s="295">
        <f>SUMIFS('7.  Persistence Report'!S$27:S$500,'7.  Persistence Report'!$D$27:$D$500,$B165,'7.  Persistence Report'!$J$27:$J$500,"Current year savings",'7.  Persistence Report'!$H$27:$H$500,"2015")</f>
        <v>0</v>
      </c>
      <c r="S165" s="295">
        <f>SUMIFS('7.  Persistence Report'!T$27:T$500,'7.  Persistence Report'!$D$27:$D$500,$B165,'7.  Persistence Report'!$J$27:$J$500,"Current year savings",'7.  Persistence Report'!$H$27:$H$500,"2015")</f>
        <v>0</v>
      </c>
      <c r="T165" s="295">
        <f>SUMIFS('7.  Persistence Report'!U$27:U$500,'7.  Persistence Report'!$D$27:$D$500,$B165,'7.  Persistence Report'!$J$27:$J$500,"Current year savings",'7.  Persistence Report'!$H$27:$H$500,"2015")</f>
        <v>0</v>
      </c>
      <c r="U165" s="295">
        <f>SUMIFS('7.  Persistence Report'!V$27:V$500,'7.  Persistence Report'!$D$27:$D$500,$B165,'7.  Persistence Report'!$J$27:$J$500,"Current year savings",'7.  Persistence Report'!$H$27:$H$500,"2015")</f>
        <v>0</v>
      </c>
      <c r="V165" s="295">
        <f>SUMIFS('7.  Persistence Report'!W$27:W$500,'7.  Persistence Report'!$D$27:$D$500,$B165,'7.  Persistence Report'!$J$27:$J$500,"Current year savings",'7.  Persistence Report'!$H$27:$H$500,"2015")</f>
        <v>0</v>
      </c>
      <c r="W165" s="295">
        <f>SUMIFS('7.  Persistence Report'!X$27:X$500,'7.  Persistence Report'!$D$27:$D$500,$B165,'7.  Persistence Report'!$J$27:$J$500,"Current year savings",'7.  Persistence Report'!$H$27:$H$500,"2015")</f>
        <v>0</v>
      </c>
      <c r="X165" s="295">
        <f>SUMIFS('7.  Persistence Report'!Y$27:Y$500,'7.  Persistence Report'!$D$27:$D$500,$B165,'7.  Persistence Report'!$J$27:$J$500,"Current year savings",'7.  Persistence Report'!$H$27:$H$500,"2015")</f>
        <v>0</v>
      </c>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f>SUMIFS('7.  Persistence Report'!AU$27:AU$500,'7.  Persistence Report'!$D$27:$D$500,$B165,'7.  Persistence Report'!$J$27:$J$500,"Adjustment",'7.  Persistence Report'!$H$27:$H$500,"2015")</f>
        <v>0</v>
      </c>
      <c r="E166" s="295">
        <f>SUMIFS('7.  Persistence Report'!AV$27:AV$500,'7.  Persistence Report'!$D$27:$D$500,$B165,'7.  Persistence Report'!$J$27:$J$500,"Adjustment",'7.  Persistence Report'!$H$27:$H$500,"2015")</f>
        <v>0</v>
      </c>
      <c r="F166" s="295">
        <f>SUMIFS('7.  Persistence Report'!AW$27:AW$500,'7.  Persistence Report'!$D$27:$D$500,$B165,'7.  Persistence Report'!$J$27:$J$500,"Adjustment",'7.  Persistence Report'!$H$27:$H$500,"2015")</f>
        <v>0</v>
      </c>
      <c r="G166" s="295">
        <f>SUMIFS('7.  Persistence Report'!AX$27:AX$500,'7.  Persistence Report'!$D$27:$D$500,$B165,'7.  Persistence Report'!$J$27:$J$500,"Adjustment",'7.  Persistence Report'!$H$27:$H$500,"2015")</f>
        <v>0</v>
      </c>
      <c r="H166" s="295">
        <f>SUMIFS('7.  Persistence Report'!AY$27:AY$500,'7.  Persistence Report'!$D$27:$D$500,$B165,'7.  Persistence Report'!$J$27:$J$500,"Adjustment",'7.  Persistence Report'!$H$27:$H$500,"2015")</f>
        <v>0</v>
      </c>
      <c r="I166" s="295">
        <f>SUMIFS('7.  Persistence Report'!AZ$27:AZ$500,'7.  Persistence Report'!$D$27:$D$500,$B165,'7.  Persistence Report'!$J$27:$J$500,"Adjustment",'7.  Persistence Report'!$H$27:$H$500,"2015")</f>
        <v>0</v>
      </c>
      <c r="J166" s="295">
        <f>SUMIFS('7.  Persistence Report'!BA$27:BA$500,'7.  Persistence Report'!$D$27:$D$500,$B165,'7.  Persistence Report'!$J$27:$J$500,"Adjustment",'7.  Persistence Report'!$H$27:$H$500,"2015")</f>
        <v>0</v>
      </c>
      <c r="K166" s="295">
        <f>SUMIFS('7.  Persistence Report'!BB$27:BB$500,'7.  Persistence Report'!$D$27:$D$500,$B165,'7.  Persistence Report'!$J$27:$J$500,"Adjustment",'7.  Persistence Report'!$H$27:$H$500,"2015")</f>
        <v>0</v>
      </c>
      <c r="L166" s="295">
        <f>SUMIFS('7.  Persistence Report'!BC$27:BC$500,'7.  Persistence Report'!$D$27:$D$500,$B165,'7.  Persistence Report'!$J$27:$J$500,"Adjustment",'7.  Persistence Report'!$H$27:$H$500,"2015")</f>
        <v>0</v>
      </c>
      <c r="M166" s="295">
        <f>SUMIFS('7.  Persistence Report'!BD$27:BD$500,'7.  Persistence Report'!$D$27:$D$500,$B165,'7.  Persistence Report'!$J$27:$J$500,"Adjustment",'7.  Persistence Report'!$H$27:$H$500,"2015")</f>
        <v>0</v>
      </c>
      <c r="N166" s="295">
        <f>N165</f>
        <v>12</v>
      </c>
      <c r="O166" s="295">
        <f>SUMIFS('7.  Persistence Report'!P$27:P$500,'7.  Persistence Report'!$D$27:$D$500,$B165,'7.  Persistence Report'!$J$27:$J$500,"Adjustment",'7.  Persistence Report'!$H$27:$H$500,"2015")</f>
        <v>0</v>
      </c>
      <c r="P166" s="295">
        <f>SUMIFS('7.  Persistence Report'!Q$27:Q$500,'7.  Persistence Report'!$D$27:$D$500,$B165,'7.  Persistence Report'!$J$27:$J$500,"Adjustment",'7.  Persistence Report'!$H$27:$H$500,"2015")</f>
        <v>0</v>
      </c>
      <c r="Q166" s="295">
        <f>SUMIFS('7.  Persistence Report'!R$27:R$500,'7.  Persistence Report'!$D$27:$D$500,$B165,'7.  Persistence Report'!$J$27:$J$500,"Adjustment",'7.  Persistence Report'!$H$27:$H$500,"2015")</f>
        <v>0</v>
      </c>
      <c r="R166" s="295">
        <f>SUMIFS('7.  Persistence Report'!S$27:S$500,'7.  Persistence Report'!$D$27:$D$500,$B165,'7.  Persistence Report'!$J$27:$J$500,"Adjustment",'7.  Persistence Report'!$H$27:$H$500,"2015")</f>
        <v>0</v>
      </c>
      <c r="S166" s="295">
        <f>SUMIFS('7.  Persistence Report'!T$27:T$500,'7.  Persistence Report'!$D$27:$D$500,$B165,'7.  Persistence Report'!$J$27:$J$500,"Adjustment",'7.  Persistence Report'!$H$27:$H$500,"2015")</f>
        <v>0</v>
      </c>
      <c r="T166" s="295">
        <f>SUMIFS('7.  Persistence Report'!U$27:U$500,'7.  Persistence Report'!$D$27:$D$500,$B165,'7.  Persistence Report'!$J$27:$J$500,"Adjustment",'7.  Persistence Report'!$H$27:$H$500,"2015")</f>
        <v>0</v>
      </c>
      <c r="U166" s="295">
        <f>SUMIFS('7.  Persistence Report'!V$27:V$500,'7.  Persistence Report'!$D$27:$D$500,$B165,'7.  Persistence Report'!$J$27:$J$500,"Adjustment",'7.  Persistence Report'!$H$27:$H$500,"2015")</f>
        <v>0</v>
      </c>
      <c r="V166" s="295">
        <f>SUMIFS('7.  Persistence Report'!W$27:W$500,'7.  Persistence Report'!$D$27:$D$500,$B165,'7.  Persistence Report'!$J$27:$J$500,"Adjustment",'7.  Persistence Report'!$H$27:$H$500,"2015")</f>
        <v>0</v>
      </c>
      <c r="W166" s="295">
        <f>SUMIFS('7.  Persistence Report'!X$27:X$500,'7.  Persistence Report'!$D$27:$D$500,$B165,'7.  Persistence Report'!$J$27:$J$500,"Adjustment",'7.  Persistence Report'!$H$27:$H$500,"2015")</f>
        <v>0</v>
      </c>
      <c r="X166" s="295">
        <f>SUMIFS('7.  Persistence Report'!Y$27:Y$500,'7.  Persistence Report'!$D$27:$D$500,$B165,'7.  Persistence Report'!$J$27:$J$500,"Adjustment",'7.  Persistence Report'!$H$27:$H$500,"2015")</f>
        <v>0</v>
      </c>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f>SUMIFS('7.  Persistence Report'!AU$27:AU$500,'7.  Persistence Report'!$D$27:$D$500,$B168,'7.  Persistence Report'!$J$27:$J$500,"Current year savings",'7.  Persistence Report'!$H$27:$H$500,"2015")</f>
        <v>0</v>
      </c>
      <c r="E168" s="295">
        <f>SUMIFS('7.  Persistence Report'!AV$27:AV$500,'7.  Persistence Report'!$D$27:$D$500,$B168,'7.  Persistence Report'!$J$27:$J$500,"Current year savings",'7.  Persistence Report'!$H$27:$H$500,"2015")</f>
        <v>0</v>
      </c>
      <c r="F168" s="295">
        <f>SUMIFS('7.  Persistence Report'!AW$27:AW$500,'7.  Persistence Report'!$D$27:$D$500,$B168,'7.  Persistence Report'!$J$27:$J$500,"Current year savings",'7.  Persistence Report'!$H$27:$H$500,"2015")</f>
        <v>0</v>
      </c>
      <c r="G168" s="295">
        <f>SUMIFS('7.  Persistence Report'!AX$27:AX$500,'7.  Persistence Report'!$D$27:$D$500,$B168,'7.  Persistence Report'!$J$27:$J$500,"Current year savings",'7.  Persistence Report'!$H$27:$H$500,"2015")</f>
        <v>0</v>
      </c>
      <c r="H168" s="295">
        <f>SUMIFS('7.  Persistence Report'!AY$27:AY$500,'7.  Persistence Report'!$D$27:$D$500,$B168,'7.  Persistence Report'!$J$27:$J$500,"Current year savings",'7.  Persistence Report'!$H$27:$H$500,"2015")</f>
        <v>0</v>
      </c>
      <c r="I168" s="295">
        <f>SUMIFS('7.  Persistence Report'!AZ$27:AZ$500,'7.  Persistence Report'!$D$27:$D$500,$B168,'7.  Persistence Report'!$J$27:$J$500,"Current year savings",'7.  Persistence Report'!$H$27:$H$500,"2015")</f>
        <v>0</v>
      </c>
      <c r="J168" s="295">
        <f>SUMIFS('7.  Persistence Report'!BA$27:BA$500,'7.  Persistence Report'!$D$27:$D$500,$B168,'7.  Persistence Report'!$J$27:$J$500,"Current year savings",'7.  Persistence Report'!$H$27:$H$500,"2015")</f>
        <v>0</v>
      </c>
      <c r="K168" s="295">
        <f>SUMIFS('7.  Persistence Report'!BB$27:BB$500,'7.  Persistence Report'!$D$27:$D$500,$B168,'7.  Persistence Report'!$J$27:$J$500,"Current year savings",'7.  Persistence Report'!$H$27:$H$500,"2015")</f>
        <v>0</v>
      </c>
      <c r="L168" s="295">
        <f>SUMIFS('7.  Persistence Report'!BC$27:BC$500,'7.  Persistence Report'!$D$27:$D$500,$B168,'7.  Persistence Report'!$J$27:$J$500,"Current year savings",'7.  Persistence Report'!$H$27:$H$500,"2015")</f>
        <v>0</v>
      </c>
      <c r="M168" s="295">
        <f>SUMIFS('7.  Persistence Report'!BD$27:BD$500,'7.  Persistence Report'!$D$27:$D$500,$B168,'7.  Persistence Report'!$J$27:$J$500,"Current year savings",'7.  Persistence Report'!$H$27:$H$500,"2015")</f>
        <v>0</v>
      </c>
      <c r="N168" s="295">
        <v>12</v>
      </c>
      <c r="O168" s="295">
        <f>SUMIFS('7.  Persistence Report'!P$27:P$500,'7.  Persistence Report'!$D$27:$D$500,$B168,'7.  Persistence Report'!$J$27:$J$500,"Current year savings",'7.  Persistence Report'!$H$27:$H$500,"2015")</f>
        <v>0</v>
      </c>
      <c r="P168" s="295">
        <f>SUMIFS('7.  Persistence Report'!Q$27:Q$500,'7.  Persistence Report'!$D$27:$D$500,$B168,'7.  Persistence Report'!$J$27:$J$500,"Current year savings",'7.  Persistence Report'!$H$27:$H$500,"2015")</f>
        <v>0</v>
      </c>
      <c r="Q168" s="295">
        <f>SUMIFS('7.  Persistence Report'!R$27:R$500,'7.  Persistence Report'!$D$27:$D$500,$B168,'7.  Persistence Report'!$J$27:$J$500,"Current year savings",'7.  Persistence Report'!$H$27:$H$500,"2015")</f>
        <v>0</v>
      </c>
      <c r="R168" s="295">
        <f>SUMIFS('7.  Persistence Report'!S$27:S$500,'7.  Persistence Report'!$D$27:$D$500,$B168,'7.  Persistence Report'!$J$27:$J$500,"Current year savings",'7.  Persistence Report'!$H$27:$H$500,"2015")</f>
        <v>0</v>
      </c>
      <c r="S168" s="295">
        <f>SUMIFS('7.  Persistence Report'!T$27:T$500,'7.  Persistence Report'!$D$27:$D$500,$B168,'7.  Persistence Report'!$J$27:$J$500,"Current year savings",'7.  Persistence Report'!$H$27:$H$500,"2015")</f>
        <v>0</v>
      </c>
      <c r="T168" s="295">
        <f>SUMIFS('7.  Persistence Report'!U$27:U$500,'7.  Persistence Report'!$D$27:$D$500,$B168,'7.  Persistence Report'!$J$27:$J$500,"Current year savings",'7.  Persistence Report'!$H$27:$H$500,"2015")</f>
        <v>0</v>
      </c>
      <c r="U168" s="295">
        <f>SUMIFS('7.  Persistence Report'!V$27:V$500,'7.  Persistence Report'!$D$27:$D$500,$B168,'7.  Persistence Report'!$J$27:$J$500,"Current year savings",'7.  Persistence Report'!$H$27:$H$500,"2015")</f>
        <v>0</v>
      </c>
      <c r="V168" s="295">
        <f>SUMIFS('7.  Persistence Report'!W$27:W$500,'7.  Persistence Report'!$D$27:$D$500,$B168,'7.  Persistence Report'!$J$27:$J$500,"Current year savings",'7.  Persistence Report'!$H$27:$H$500,"2015")</f>
        <v>0</v>
      </c>
      <c r="W168" s="295">
        <f>SUMIFS('7.  Persistence Report'!X$27:X$500,'7.  Persistence Report'!$D$27:$D$500,$B168,'7.  Persistence Report'!$J$27:$J$500,"Current year savings",'7.  Persistence Report'!$H$27:$H$500,"2015")</f>
        <v>0</v>
      </c>
      <c r="X168" s="295">
        <f>SUMIFS('7.  Persistence Report'!Y$27:Y$500,'7.  Persistence Report'!$D$27:$D$500,$B168,'7.  Persistence Report'!$J$27:$J$500,"Current year savings",'7.  Persistence Report'!$H$27:$H$500,"2015")</f>
        <v>0</v>
      </c>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f>SUMIFS('7.  Persistence Report'!AU$27:AU$500,'7.  Persistence Report'!$D$27:$D$500,$B168,'7.  Persistence Report'!$J$27:$J$500,"Adjustment",'7.  Persistence Report'!$H$27:$H$500,"2015")</f>
        <v>0</v>
      </c>
      <c r="E169" s="295">
        <f>SUMIFS('7.  Persistence Report'!AV$27:AV$500,'7.  Persistence Report'!$D$27:$D$500,$B168,'7.  Persistence Report'!$J$27:$J$500,"Adjustment",'7.  Persistence Report'!$H$27:$H$500,"2015")</f>
        <v>0</v>
      </c>
      <c r="F169" s="295">
        <f>SUMIFS('7.  Persistence Report'!AW$27:AW$500,'7.  Persistence Report'!$D$27:$D$500,$B168,'7.  Persistence Report'!$J$27:$J$500,"Adjustment",'7.  Persistence Report'!$H$27:$H$500,"2015")</f>
        <v>0</v>
      </c>
      <c r="G169" s="295">
        <f>SUMIFS('7.  Persistence Report'!AX$27:AX$500,'7.  Persistence Report'!$D$27:$D$500,$B168,'7.  Persistence Report'!$J$27:$J$500,"Adjustment",'7.  Persistence Report'!$H$27:$H$500,"2015")</f>
        <v>0</v>
      </c>
      <c r="H169" s="295">
        <f>SUMIFS('7.  Persistence Report'!AY$27:AY$500,'7.  Persistence Report'!$D$27:$D$500,$B168,'7.  Persistence Report'!$J$27:$J$500,"Adjustment",'7.  Persistence Report'!$H$27:$H$500,"2015")</f>
        <v>0</v>
      </c>
      <c r="I169" s="295">
        <f>SUMIFS('7.  Persistence Report'!AZ$27:AZ$500,'7.  Persistence Report'!$D$27:$D$500,$B168,'7.  Persistence Report'!$J$27:$J$500,"Adjustment",'7.  Persistence Report'!$H$27:$H$500,"2015")</f>
        <v>0</v>
      </c>
      <c r="J169" s="295">
        <f>SUMIFS('7.  Persistence Report'!BA$27:BA$500,'7.  Persistence Report'!$D$27:$D$500,$B168,'7.  Persistence Report'!$J$27:$J$500,"Adjustment",'7.  Persistence Report'!$H$27:$H$500,"2015")</f>
        <v>0</v>
      </c>
      <c r="K169" s="295">
        <f>SUMIFS('7.  Persistence Report'!BB$27:BB$500,'7.  Persistence Report'!$D$27:$D$500,$B168,'7.  Persistence Report'!$J$27:$J$500,"Adjustment",'7.  Persistence Report'!$H$27:$H$500,"2015")</f>
        <v>0</v>
      </c>
      <c r="L169" s="295">
        <f>SUMIFS('7.  Persistence Report'!BC$27:BC$500,'7.  Persistence Report'!$D$27:$D$500,$B168,'7.  Persistence Report'!$J$27:$J$500,"Adjustment",'7.  Persistence Report'!$H$27:$H$500,"2015")</f>
        <v>0</v>
      </c>
      <c r="M169" s="295">
        <f>SUMIFS('7.  Persistence Report'!BD$27:BD$500,'7.  Persistence Report'!$D$27:$D$500,$B168,'7.  Persistence Report'!$J$27:$J$500,"Adjustment",'7.  Persistence Report'!$H$27:$H$500,"2015")</f>
        <v>0</v>
      </c>
      <c r="N169" s="295">
        <f>N168</f>
        <v>12</v>
      </c>
      <c r="O169" s="295">
        <f>SUMIFS('7.  Persistence Report'!P$27:P$500,'7.  Persistence Report'!$D$27:$D$500,$B168,'7.  Persistence Report'!$J$27:$J$500,"Adjustment",'7.  Persistence Report'!$H$27:$H$500,"2015")</f>
        <v>0</v>
      </c>
      <c r="P169" s="295">
        <f>SUMIFS('7.  Persistence Report'!Q$27:Q$500,'7.  Persistence Report'!$D$27:$D$500,$B168,'7.  Persistence Report'!$J$27:$J$500,"Adjustment",'7.  Persistence Report'!$H$27:$H$500,"2015")</f>
        <v>0</v>
      </c>
      <c r="Q169" s="295">
        <f>SUMIFS('7.  Persistence Report'!R$27:R$500,'7.  Persistence Report'!$D$27:$D$500,$B168,'7.  Persistence Report'!$J$27:$J$500,"Adjustment",'7.  Persistence Report'!$H$27:$H$500,"2015")</f>
        <v>0</v>
      </c>
      <c r="R169" s="295">
        <f>SUMIFS('7.  Persistence Report'!S$27:S$500,'7.  Persistence Report'!$D$27:$D$500,$B168,'7.  Persistence Report'!$J$27:$J$500,"Adjustment",'7.  Persistence Report'!$H$27:$H$500,"2015")</f>
        <v>0</v>
      </c>
      <c r="S169" s="295">
        <f>SUMIFS('7.  Persistence Report'!T$27:T$500,'7.  Persistence Report'!$D$27:$D$500,$B168,'7.  Persistence Report'!$J$27:$J$500,"Adjustment",'7.  Persistence Report'!$H$27:$H$500,"2015")</f>
        <v>0</v>
      </c>
      <c r="T169" s="295">
        <f>SUMIFS('7.  Persistence Report'!U$27:U$500,'7.  Persistence Report'!$D$27:$D$500,$B168,'7.  Persistence Report'!$J$27:$J$500,"Adjustment",'7.  Persistence Report'!$H$27:$H$500,"2015")</f>
        <v>0</v>
      </c>
      <c r="U169" s="295">
        <f>SUMIFS('7.  Persistence Report'!V$27:V$500,'7.  Persistence Report'!$D$27:$D$500,$B168,'7.  Persistence Report'!$J$27:$J$500,"Adjustment",'7.  Persistence Report'!$H$27:$H$500,"2015")</f>
        <v>0</v>
      </c>
      <c r="V169" s="295">
        <f>SUMIFS('7.  Persistence Report'!W$27:W$500,'7.  Persistence Report'!$D$27:$D$500,$B168,'7.  Persistence Report'!$J$27:$J$500,"Adjustment",'7.  Persistence Report'!$H$27:$H$500,"2015")</f>
        <v>0</v>
      </c>
      <c r="W169" s="295">
        <f>SUMIFS('7.  Persistence Report'!X$27:X$500,'7.  Persistence Report'!$D$27:$D$500,$B168,'7.  Persistence Report'!$J$27:$J$500,"Adjustment",'7.  Persistence Report'!$H$27:$H$500,"2015")</f>
        <v>0</v>
      </c>
      <c r="X169" s="295">
        <f>SUMIFS('7.  Persistence Report'!Y$27:Y$500,'7.  Persistence Report'!$D$27:$D$500,$B168,'7.  Persistence Report'!$J$27:$J$500,"Adjustment",'7.  Persistence Report'!$H$27:$H$500,"2015")</f>
        <v>0</v>
      </c>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f>SUMIFS('7.  Persistence Report'!AU$27:AU$500,'7.  Persistence Report'!$D$27:$D$500,$B171,'7.  Persistence Report'!$J$27:$J$500,"Current year savings",'7.  Persistence Report'!$H$27:$H$500,"2015")</f>
        <v>0</v>
      </c>
      <c r="E171" s="295">
        <f>SUMIFS('7.  Persistence Report'!AV$27:AV$500,'7.  Persistence Report'!$D$27:$D$500,$B171,'7.  Persistence Report'!$J$27:$J$500,"Current year savings",'7.  Persistence Report'!$H$27:$H$500,"2015")</f>
        <v>0</v>
      </c>
      <c r="F171" s="295">
        <f>SUMIFS('7.  Persistence Report'!AW$27:AW$500,'7.  Persistence Report'!$D$27:$D$500,$B171,'7.  Persistence Report'!$J$27:$J$500,"Current year savings",'7.  Persistence Report'!$H$27:$H$500,"2015")</f>
        <v>0</v>
      </c>
      <c r="G171" s="295">
        <f>SUMIFS('7.  Persistence Report'!AX$27:AX$500,'7.  Persistence Report'!$D$27:$D$500,$B171,'7.  Persistence Report'!$J$27:$J$500,"Current year savings",'7.  Persistence Report'!$H$27:$H$500,"2015")</f>
        <v>0</v>
      </c>
      <c r="H171" s="295">
        <f>SUMIFS('7.  Persistence Report'!AY$27:AY$500,'7.  Persistence Report'!$D$27:$D$500,$B171,'7.  Persistence Report'!$J$27:$J$500,"Current year savings",'7.  Persistence Report'!$H$27:$H$500,"2015")</f>
        <v>0</v>
      </c>
      <c r="I171" s="295">
        <f>SUMIFS('7.  Persistence Report'!AZ$27:AZ$500,'7.  Persistence Report'!$D$27:$D$500,$B171,'7.  Persistence Report'!$J$27:$J$500,"Current year savings",'7.  Persistence Report'!$H$27:$H$500,"2015")</f>
        <v>0</v>
      </c>
      <c r="J171" s="295">
        <f>SUMIFS('7.  Persistence Report'!BA$27:BA$500,'7.  Persistence Report'!$D$27:$D$500,$B171,'7.  Persistence Report'!$J$27:$J$500,"Current year savings",'7.  Persistence Report'!$H$27:$H$500,"2015")</f>
        <v>0</v>
      </c>
      <c r="K171" s="295">
        <f>SUMIFS('7.  Persistence Report'!BB$27:BB$500,'7.  Persistence Report'!$D$27:$D$500,$B171,'7.  Persistence Report'!$J$27:$J$500,"Current year savings",'7.  Persistence Report'!$H$27:$H$500,"2015")</f>
        <v>0</v>
      </c>
      <c r="L171" s="295">
        <f>SUMIFS('7.  Persistence Report'!BC$27:BC$500,'7.  Persistence Report'!$D$27:$D$500,$B171,'7.  Persistence Report'!$J$27:$J$500,"Current year savings",'7.  Persistence Report'!$H$27:$H$500,"2015")</f>
        <v>0</v>
      </c>
      <c r="M171" s="295">
        <f>SUMIFS('7.  Persistence Report'!BD$27:BD$500,'7.  Persistence Report'!$D$27:$D$500,$B171,'7.  Persistence Report'!$J$27:$J$500,"Current year savings",'7.  Persistence Report'!$H$27:$H$500,"2015")</f>
        <v>0</v>
      </c>
      <c r="N171" s="291"/>
      <c r="O171" s="295">
        <f>SUMIFS('7.  Persistence Report'!P$27:P$500,'7.  Persistence Report'!$D$27:$D$500,$B171,'7.  Persistence Report'!$J$27:$J$500,"Current year savings",'7.  Persistence Report'!$H$27:$H$500,"2015")</f>
        <v>0</v>
      </c>
      <c r="P171" s="295">
        <f>SUMIFS('7.  Persistence Report'!Q$27:Q$500,'7.  Persistence Report'!$D$27:$D$500,$B171,'7.  Persistence Report'!$J$27:$J$500,"Current year savings",'7.  Persistence Report'!$H$27:$H$500,"2015")</f>
        <v>0</v>
      </c>
      <c r="Q171" s="295">
        <f>SUMIFS('7.  Persistence Report'!R$27:R$500,'7.  Persistence Report'!$D$27:$D$500,$B171,'7.  Persistence Report'!$J$27:$J$500,"Current year savings",'7.  Persistence Report'!$H$27:$H$500,"2015")</f>
        <v>0</v>
      </c>
      <c r="R171" s="295">
        <f>SUMIFS('7.  Persistence Report'!S$27:S$500,'7.  Persistence Report'!$D$27:$D$500,$B171,'7.  Persistence Report'!$J$27:$J$500,"Current year savings",'7.  Persistence Report'!$H$27:$H$500,"2015")</f>
        <v>0</v>
      </c>
      <c r="S171" s="295">
        <f>SUMIFS('7.  Persistence Report'!T$27:T$500,'7.  Persistence Report'!$D$27:$D$500,$B171,'7.  Persistence Report'!$J$27:$J$500,"Current year savings",'7.  Persistence Report'!$H$27:$H$500,"2015")</f>
        <v>0</v>
      </c>
      <c r="T171" s="295">
        <f>SUMIFS('7.  Persistence Report'!U$27:U$500,'7.  Persistence Report'!$D$27:$D$500,$B171,'7.  Persistence Report'!$J$27:$J$500,"Current year savings",'7.  Persistence Report'!$H$27:$H$500,"2015")</f>
        <v>0</v>
      </c>
      <c r="U171" s="295">
        <f>SUMIFS('7.  Persistence Report'!V$27:V$500,'7.  Persistence Report'!$D$27:$D$500,$B171,'7.  Persistence Report'!$J$27:$J$500,"Current year savings",'7.  Persistence Report'!$H$27:$H$500,"2015")</f>
        <v>0</v>
      </c>
      <c r="V171" s="295">
        <f>SUMIFS('7.  Persistence Report'!W$27:W$500,'7.  Persistence Report'!$D$27:$D$500,$B171,'7.  Persistence Report'!$J$27:$J$500,"Current year savings",'7.  Persistence Report'!$H$27:$H$500,"2015")</f>
        <v>0</v>
      </c>
      <c r="W171" s="295">
        <f>SUMIFS('7.  Persistence Report'!X$27:X$500,'7.  Persistence Report'!$D$27:$D$500,$B171,'7.  Persistence Report'!$J$27:$J$500,"Current year savings",'7.  Persistence Report'!$H$27:$H$500,"2015")</f>
        <v>0</v>
      </c>
      <c r="X171" s="295">
        <f>SUMIFS('7.  Persistence Report'!Y$27:Y$500,'7.  Persistence Report'!$D$27:$D$500,$B171,'7.  Persistence Report'!$J$27:$J$500,"Current year savings",'7.  Persistence Report'!$H$27:$H$500,"2015")</f>
        <v>0</v>
      </c>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f>SUMIFS('7.  Persistence Report'!AU$27:AU$500,'7.  Persistence Report'!$D$27:$D$500,$B171,'7.  Persistence Report'!$J$27:$J$500,"Adjustment",'7.  Persistence Report'!$H$27:$H$500,"2015")</f>
        <v>0</v>
      </c>
      <c r="E172" s="295">
        <f>SUMIFS('7.  Persistence Report'!AV$27:AV$500,'7.  Persistence Report'!$D$27:$D$500,$B171,'7.  Persistence Report'!$J$27:$J$500,"Adjustment",'7.  Persistence Report'!$H$27:$H$500,"2015")</f>
        <v>0</v>
      </c>
      <c r="F172" s="295">
        <f>SUMIFS('7.  Persistence Report'!AW$27:AW$500,'7.  Persistence Report'!$D$27:$D$500,$B171,'7.  Persistence Report'!$J$27:$J$500,"Adjustment",'7.  Persistence Report'!$H$27:$H$500,"2015")</f>
        <v>0</v>
      </c>
      <c r="G172" s="295">
        <f>SUMIFS('7.  Persistence Report'!AX$27:AX$500,'7.  Persistence Report'!$D$27:$D$500,$B171,'7.  Persistence Report'!$J$27:$J$500,"Adjustment",'7.  Persistence Report'!$H$27:$H$500,"2015")</f>
        <v>0</v>
      </c>
      <c r="H172" s="295">
        <f>SUMIFS('7.  Persistence Report'!AY$27:AY$500,'7.  Persistence Report'!$D$27:$D$500,$B171,'7.  Persistence Report'!$J$27:$J$500,"Adjustment",'7.  Persistence Report'!$H$27:$H$500,"2015")</f>
        <v>0</v>
      </c>
      <c r="I172" s="295">
        <f>SUMIFS('7.  Persistence Report'!AZ$27:AZ$500,'7.  Persistence Report'!$D$27:$D$500,$B171,'7.  Persistence Report'!$J$27:$J$500,"Adjustment",'7.  Persistence Report'!$H$27:$H$500,"2015")</f>
        <v>0</v>
      </c>
      <c r="J172" s="295">
        <f>SUMIFS('7.  Persistence Report'!BA$27:BA$500,'7.  Persistence Report'!$D$27:$D$500,$B171,'7.  Persistence Report'!$J$27:$J$500,"Adjustment",'7.  Persistence Report'!$H$27:$H$500,"2015")</f>
        <v>0</v>
      </c>
      <c r="K172" s="295">
        <f>SUMIFS('7.  Persistence Report'!BB$27:BB$500,'7.  Persistence Report'!$D$27:$D$500,$B171,'7.  Persistence Report'!$J$27:$J$500,"Adjustment",'7.  Persistence Report'!$H$27:$H$500,"2015")</f>
        <v>0</v>
      </c>
      <c r="L172" s="295">
        <f>SUMIFS('7.  Persistence Report'!BC$27:BC$500,'7.  Persistence Report'!$D$27:$D$500,$B171,'7.  Persistence Report'!$J$27:$J$500,"Adjustment",'7.  Persistence Report'!$H$27:$H$500,"2015")</f>
        <v>0</v>
      </c>
      <c r="M172" s="295">
        <f>SUMIFS('7.  Persistence Report'!BD$27:BD$500,'7.  Persistence Report'!$D$27:$D$500,$B171,'7.  Persistence Report'!$J$27:$J$500,"Adjustment",'7.  Persistence Report'!$H$27:$H$500,"2015")</f>
        <v>0</v>
      </c>
      <c r="N172" s="468"/>
      <c r="O172" s="295">
        <f>SUMIFS('7.  Persistence Report'!P$27:P$500,'7.  Persistence Report'!$D$27:$D$500,$B171,'7.  Persistence Report'!$J$27:$J$500,"Adjustment",'7.  Persistence Report'!$H$27:$H$500,"2015")</f>
        <v>0</v>
      </c>
      <c r="P172" s="295">
        <f>SUMIFS('7.  Persistence Report'!Q$27:Q$500,'7.  Persistence Report'!$D$27:$D$500,$B171,'7.  Persistence Report'!$J$27:$J$500,"Adjustment",'7.  Persistence Report'!$H$27:$H$500,"2015")</f>
        <v>0</v>
      </c>
      <c r="Q172" s="295">
        <f>SUMIFS('7.  Persistence Report'!R$27:R$500,'7.  Persistence Report'!$D$27:$D$500,$B171,'7.  Persistence Report'!$J$27:$J$500,"Adjustment",'7.  Persistence Report'!$H$27:$H$500,"2015")</f>
        <v>0</v>
      </c>
      <c r="R172" s="295">
        <f>SUMIFS('7.  Persistence Report'!S$27:S$500,'7.  Persistence Report'!$D$27:$D$500,$B171,'7.  Persistence Report'!$J$27:$J$500,"Adjustment",'7.  Persistence Report'!$H$27:$H$500,"2015")</f>
        <v>0</v>
      </c>
      <c r="S172" s="295">
        <f>SUMIFS('7.  Persistence Report'!T$27:T$500,'7.  Persistence Report'!$D$27:$D$500,$B171,'7.  Persistence Report'!$J$27:$J$500,"Adjustment",'7.  Persistence Report'!$H$27:$H$500,"2015")</f>
        <v>0</v>
      </c>
      <c r="T172" s="295">
        <f>SUMIFS('7.  Persistence Report'!U$27:U$500,'7.  Persistence Report'!$D$27:$D$500,$B171,'7.  Persistence Report'!$J$27:$J$500,"Adjustment",'7.  Persistence Report'!$H$27:$H$500,"2015")</f>
        <v>0</v>
      </c>
      <c r="U172" s="295">
        <f>SUMIFS('7.  Persistence Report'!V$27:V$500,'7.  Persistence Report'!$D$27:$D$500,$B171,'7.  Persistence Report'!$J$27:$J$500,"Adjustment",'7.  Persistence Report'!$H$27:$H$500,"2015")</f>
        <v>0</v>
      </c>
      <c r="V172" s="295">
        <f>SUMIFS('7.  Persistence Report'!W$27:W$500,'7.  Persistence Report'!$D$27:$D$500,$B171,'7.  Persistence Report'!$J$27:$J$500,"Adjustment",'7.  Persistence Report'!$H$27:$H$500,"2015")</f>
        <v>0</v>
      </c>
      <c r="W172" s="295">
        <f>SUMIFS('7.  Persistence Report'!X$27:X$500,'7.  Persistence Report'!$D$27:$D$500,$B171,'7.  Persistence Report'!$J$27:$J$500,"Adjustment",'7.  Persistence Report'!$H$27:$H$500,"2015")</f>
        <v>0</v>
      </c>
      <c r="X172" s="295">
        <f>SUMIFS('7.  Persistence Report'!Y$27:Y$500,'7.  Persistence Report'!$D$27:$D$500,$B171,'7.  Persistence Report'!$J$27:$J$500,"Adjustment",'7.  Persistence Report'!$H$27:$H$500,"2015")</f>
        <v>0</v>
      </c>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f>SUMIFS('7.  Persistence Report'!AU$27:AU$500,'7.  Persistence Report'!$D$27:$D$500,$B174,'7.  Persistence Report'!$J$27:$J$500,"Current year savings",'7.  Persistence Report'!$H$27:$H$500,"2015")</f>
        <v>0</v>
      </c>
      <c r="E174" s="295">
        <f>SUMIFS('7.  Persistence Report'!AV$27:AV$500,'7.  Persistence Report'!$D$27:$D$500,$B174,'7.  Persistence Report'!$J$27:$J$500,"Current year savings",'7.  Persistence Report'!$H$27:$H$500,"2015")</f>
        <v>0</v>
      </c>
      <c r="F174" s="295">
        <f>SUMIFS('7.  Persistence Report'!AW$27:AW$500,'7.  Persistence Report'!$D$27:$D$500,$B174,'7.  Persistence Report'!$J$27:$J$500,"Current year savings",'7.  Persistence Report'!$H$27:$H$500,"2015")</f>
        <v>0</v>
      </c>
      <c r="G174" s="295">
        <f>SUMIFS('7.  Persistence Report'!AX$27:AX$500,'7.  Persistence Report'!$D$27:$D$500,$B174,'7.  Persistence Report'!$J$27:$J$500,"Current year savings",'7.  Persistence Report'!$H$27:$H$500,"2015")</f>
        <v>0</v>
      </c>
      <c r="H174" s="295">
        <f>SUMIFS('7.  Persistence Report'!AY$27:AY$500,'7.  Persistence Report'!$D$27:$D$500,$B174,'7.  Persistence Report'!$J$27:$J$500,"Current year savings",'7.  Persistence Report'!$H$27:$H$500,"2015")</f>
        <v>0</v>
      </c>
      <c r="I174" s="295">
        <f>SUMIFS('7.  Persistence Report'!AZ$27:AZ$500,'7.  Persistence Report'!$D$27:$D$500,$B174,'7.  Persistence Report'!$J$27:$J$500,"Current year savings",'7.  Persistence Report'!$H$27:$H$500,"2015")</f>
        <v>0</v>
      </c>
      <c r="J174" s="295">
        <f>SUMIFS('7.  Persistence Report'!BA$27:BA$500,'7.  Persistence Report'!$D$27:$D$500,$B174,'7.  Persistence Report'!$J$27:$J$500,"Current year savings",'7.  Persistence Report'!$H$27:$H$500,"2015")</f>
        <v>0</v>
      </c>
      <c r="K174" s="295">
        <f>SUMIFS('7.  Persistence Report'!BB$27:BB$500,'7.  Persistence Report'!$D$27:$D$500,$B174,'7.  Persistence Report'!$J$27:$J$500,"Current year savings",'7.  Persistence Report'!$H$27:$H$500,"2015")</f>
        <v>0</v>
      </c>
      <c r="L174" s="295">
        <f>SUMIFS('7.  Persistence Report'!BC$27:BC$500,'7.  Persistence Report'!$D$27:$D$500,$B174,'7.  Persistence Report'!$J$27:$J$500,"Current year savings",'7.  Persistence Report'!$H$27:$H$500,"2015")</f>
        <v>0</v>
      </c>
      <c r="M174" s="295">
        <f>SUMIFS('7.  Persistence Report'!BD$27:BD$500,'7.  Persistence Report'!$D$27:$D$500,$B174,'7.  Persistence Report'!$J$27:$J$500,"Current year savings",'7.  Persistence Report'!$H$27:$H$500,"2015")</f>
        <v>0</v>
      </c>
      <c r="N174" s="295">
        <v>12</v>
      </c>
      <c r="O174" s="295">
        <f>SUMIFS('7.  Persistence Report'!P$27:P$500,'7.  Persistence Report'!$D$27:$D$500,$B174,'7.  Persistence Report'!$J$27:$J$500,"Current year savings",'7.  Persistence Report'!$H$27:$H$500,"2015")</f>
        <v>0</v>
      </c>
      <c r="P174" s="295">
        <f>SUMIFS('7.  Persistence Report'!Q$27:Q$500,'7.  Persistence Report'!$D$27:$D$500,$B174,'7.  Persistence Report'!$J$27:$J$500,"Current year savings",'7.  Persistence Report'!$H$27:$H$500,"2015")</f>
        <v>0</v>
      </c>
      <c r="Q174" s="295">
        <f>SUMIFS('7.  Persistence Report'!R$27:R$500,'7.  Persistence Report'!$D$27:$D$500,$B174,'7.  Persistence Report'!$J$27:$J$500,"Current year savings",'7.  Persistence Report'!$H$27:$H$500,"2015")</f>
        <v>0</v>
      </c>
      <c r="R174" s="295">
        <f>SUMIFS('7.  Persistence Report'!S$27:S$500,'7.  Persistence Report'!$D$27:$D$500,$B174,'7.  Persistence Report'!$J$27:$J$500,"Current year savings",'7.  Persistence Report'!$H$27:$H$500,"2015")</f>
        <v>0</v>
      </c>
      <c r="S174" s="295">
        <f>SUMIFS('7.  Persistence Report'!T$27:T$500,'7.  Persistence Report'!$D$27:$D$500,$B174,'7.  Persistence Report'!$J$27:$J$500,"Current year savings",'7.  Persistence Report'!$H$27:$H$500,"2015")</f>
        <v>0</v>
      </c>
      <c r="T174" s="295">
        <f>SUMIFS('7.  Persistence Report'!U$27:U$500,'7.  Persistence Report'!$D$27:$D$500,$B174,'7.  Persistence Report'!$J$27:$J$500,"Current year savings",'7.  Persistence Report'!$H$27:$H$500,"2015")</f>
        <v>0</v>
      </c>
      <c r="U174" s="295">
        <f>SUMIFS('7.  Persistence Report'!V$27:V$500,'7.  Persistence Report'!$D$27:$D$500,$B174,'7.  Persistence Report'!$J$27:$J$500,"Current year savings",'7.  Persistence Report'!$H$27:$H$500,"2015")</f>
        <v>0</v>
      </c>
      <c r="V174" s="295">
        <f>SUMIFS('7.  Persistence Report'!W$27:W$500,'7.  Persistence Report'!$D$27:$D$500,$B174,'7.  Persistence Report'!$J$27:$J$500,"Current year savings",'7.  Persistence Report'!$H$27:$H$500,"2015")</f>
        <v>0</v>
      </c>
      <c r="W174" s="295">
        <f>SUMIFS('7.  Persistence Report'!X$27:X$500,'7.  Persistence Report'!$D$27:$D$500,$B174,'7.  Persistence Report'!$J$27:$J$500,"Current year savings",'7.  Persistence Report'!$H$27:$H$500,"2015")</f>
        <v>0</v>
      </c>
      <c r="X174" s="295">
        <f>SUMIFS('7.  Persistence Report'!Y$27:Y$500,'7.  Persistence Report'!$D$27:$D$500,$B174,'7.  Persistence Report'!$J$27:$J$500,"Current year savings",'7.  Persistence Report'!$H$27:$H$500,"2015")</f>
        <v>0</v>
      </c>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f>SUMIFS('7.  Persistence Report'!AU$27:AU$500,'7.  Persistence Report'!$D$27:$D$500,$B174,'7.  Persistence Report'!$J$27:$J$500,"Adjustment",'7.  Persistence Report'!$H$27:$H$500,"2015")</f>
        <v>0</v>
      </c>
      <c r="E175" s="295">
        <f>SUMIFS('7.  Persistence Report'!AV$27:AV$500,'7.  Persistence Report'!$D$27:$D$500,$B174,'7.  Persistence Report'!$J$27:$J$500,"Adjustment",'7.  Persistence Report'!$H$27:$H$500,"2015")</f>
        <v>0</v>
      </c>
      <c r="F175" s="295">
        <f>SUMIFS('7.  Persistence Report'!AW$27:AW$500,'7.  Persistence Report'!$D$27:$D$500,$B174,'7.  Persistence Report'!$J$27:$J$500,"Adjustment",'7.  Persistence Report'!$H$27:$H$500,"2015")</f>
        <v>0</v>
      </c>
      <c r="G175" s="295">
        <f>SUMIFS('7.  Persistence Report'!AX$27:AX$500,'7.  Persistence Report'!$D$27:$D$500,$B174,'7.  Persistence Report'!$J$27:$J$500,"Adjustment",'7.  Persistence Report'!$H$27:$H$500,"2015")</f>
        <v>0</v>
      </c>
      <c r="H175" s="295">
        <f>SUMIFS('7.  Persistence Report'!AY$27:AY$500,'7.  Persistence Report'!$D$27:$D$500,$B174,'7.  Persistence Report'!$J$27:$J$500,"Adjustment",'7.  Persistence Report'!$H$27:$H$500,"2015")</f>
        <v>0</v>
      </c>
      <c r="I175" s="295">
        <f>SUMIFS('7.  Persistence Report'!AZ$27:AZ$500,'7.  Persistence Report'!$D$27:$D$500,$B174,'7.  Persistence Report'!$J$27:$J$500,"Adjustment",'7.  Persistence Report'!$H$27:$H$500,"2015")</f>
        <v>0</v>
      </c>
      <c r="J175" s="295">
        <f>SUMIFS('7.  Persistence Report'!BA$27:BA$500,'7.  Persistence Report'!$D$27:$D$500,$B174,'7.  Persistence Report'!$J$27:$J$500,"Adjustment",'7.  Persistence Report'!$H$27:$H$500,"2015")</f>
        <v>0</v>
      </c>
      <c r="K175" s="295">
        <f>SUMIFS('7.  Persistence Report'!BB$27:BB$500,'7.  Persistence Report'!$D$27:$D$500,$B174,'7.  Persistence Report'!$J$27:$J$500,"Adjustment",'7.  Persistence Report'!$H$27:$H$500,"2015")</f>
        <v>0</v>
      </c>
      <c r="L175" s="295">
        <f>SUMIFS('7.  Persistence Report'!BC$27:BC$500,'7.  Persistence Report'!$D$27:$D$500,$B174,'7.  Persistence Report'!$J$27:$J$500,"Adjustment",'7.  Persistence Report'!$H$27:$H$500,"2015")</f>
        <v>0</v>
      </c>
      <c r="M175" s="295">
        <f>SUMIFS('7.  Persistence Report'!BD$27:BD$500,'7.  Persistence Report'!$D$27:$D$500,$B174,'7.  Persistence Report'!$J$27:$J$500,"Adjustment",'7.  Persistence Report'!$H$27:$H$500,"2015")</f>
        <v>0</v>
      </c>
      <c r="N175" s="295">
        <f>N174</f>
        <v>12</v>
      </c>
      <c r="O175" s="295">
        <f>SUMIFS('7.  Persistence Report'!P$27:P$500,'7.  Persistence Report'!$D$27:$D$500,$B174,'7.  Persistence Report'!$J$27:$J$500,"Adjustment",'7.  Persistence Report'!$H$27:$H$500,"2015")</f>
        <v>0</v>
      </c>
      <c r="P175" s="295">
        <f>SUMIFS('7.  Persistence Report'!Q$27:Q$500,'7.  Persistence Report'!$D$27:$D$500,$B174,'7.  Persistence Report'!$J$27:$J$500,"Adjustment",'7.  Persistence Report'!$H$27:$H$500,"2015")</f>
        <v>0</v>
      </c>
      <c r="Q175" s="295">
        <f>SUMIFS('7.  Persistence Report'!R$27:R$500,'7.  Persistence Report'!$D$27:$D$500,$B174,'7.  Persistence Report'!$J$27:$J$500,"Adjustment",'7.  Persistence Report'!$H$27:$H$500,"2015")</f>
        <v>0</v>
      </c>
      <c r="R175" s="295">
        <f>SUMIFS('7.  Persistence Report'!S$27:S$500,'7.  Persistence Report'!$D$27:$D$500,$B174,'7.  Persistence Report'!$J$27:$J$500,"Adjustment",'7.  Persistence Report'!$H$27:$H$500,"2015")</f>
        <v>0</v>
      </c>
      <c r="S175" s="295">
        <f>SUMIFS('7.  Persistence Report'!T$27:T$500,'7.  Persistence Report'!$D$27:$D$500,$B174,'7.  Persistence Report'!$J$27:$J$500,"Adjustment",'7.  Persistence Report'!$H$27:$H$500,"2015")</f>
        <v>0</v>
      </c>
      <c r="T175" s="295">
        <f>SUMIFS('7.  Persistence Report'!U$27:U$500,'7.  Persistence Report'!$D$27:$D$500,$B174,'7.  Persistence Report'!$J$27:$J$500,"Adjustment",'7.  Persistence Report'!$H$27:$H$500,"2015")</f>
        <v>0</v>
      </c>
      <c r="U175" s="295">
        <f>SUMIFS('7.  Persistence Report'!V$27:V$500,'7.  Persistence Report'!$D$27:$D$500,$B174,'7.  Persistence Report'!$J$27:$J$500,"Adjustment",'7.  Persistence Report'!$H$27:$H$500,"2015")</f>
        <v>0</v>
      </c>
      <c r="V175" s="295">
        <f>SUMIFS('7.  Persistence Report'!W$27:W$500,'7.  Persistence Report'!$D$27:$D$500,$B174,'7.  Persistence Report'!$J$27:$J$500,"Adjustment",'7.  Persistence Report'!$H$27:$H$500,"2015")</f>
        <v>0</v>
      </c>
      <c r="W175" s="295">
        <f>SUMIFS('7.  Persistence Report'!X$27:X$500,'7.  Persistence Report'!$D$27:$D$500,$B174,'7.  Persistence Report'!$J$27:$J$500,"Adjustment",'7.  Persistence Report'!$H$27:$H$500,"2015")</f>
        <v>0</v>
      </c>
      <c r="X175" s="295">
        <f>SUMIFS('7.  Persistence Report'!Y$27:Y$500,'7.  Persistence Report'!$D$27:$D$500,$B174,'7.  Persistence Report'!$J$27:$J$500,"Adjustment",'7.  Persistence Report'!$H$27:$H$500,"2015")</f>
        <v>0</v>
      </c>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f>SUMIFS('7.  Persistence Report'!AU$27:AU$500,'7.  Persistence Report'!$D$27:$D$500,$B177,'7.  Persistence Report'!$J$27:$J$500,"Current year savings",'7.  Persistence Report'!$H$27:$H$500,"2015")</f>
        <v>0</v>
      </c>
      <c r="E177" s="295">
        <f>SUMIFS('7.  Persistence Report'!AV$27:AV$500,'7.  Persistence Report'!$D$27:$D$500,$B177,'7.  Persistence Report'!$J$27:$J$500,"Current year savings",'7.  Persistence Report'!$H$27:$H$500,"2015")</f>
        <v>0</v>
      </c>
      <c r="F177" s="295">
        <f>SUMIFS('7.  Persistence Report'!AW$27:AW$500,'7.  Persistence Report'!$D$27:$D$500,$B177,'7.  Persistence Report'!$J$27:$J$500,"Current year savings",'7.  Persistence Report'!$H$27:$H$500,"2015")</f>
        <v>0</v>
      </c>
      <c r="G177" s="295">
        <f>SUMIFS('7.  Persistence Report'!AX$27:AX$500,'7.  Persistence Report'!$D$27:$D$500,$B177,'7.  Persistence Report'!$J$27:$J$500,"Current year savings",'7.  Persistence Report'!$H$27:$H$500,"2015")</f>
        <v>0</v>
      </c>
      <c r="H177" s="295">
        <f>SUMIFS('7.  Persistence Report'!AY$27:AY$500,'7.  Persistence Report'!$D$27:$D$500,$B177,'7.  Persistence Report'!$J$27:$J$500,"Current year savings",'7.  Persistence Report'!$H$27:$H$500,"2015")</f>
        <v>0</v>
      </c>
      <c r="I177" s="295">
        <f>SUMIFS('7.  Persistence Report'!AZ$27:AZ$500,'7.  Persistence Report'!$D$27:$D$500,$B177,'7.  Persistence Report'!$J$27:$J$500,"Current year savings",'7.  Persistence Report'!$H$27:$H$500,"2015")</f>
        <v>0</v>
      </c>
      <c r="J177" s="295">
        <f>SUMIFS('7.  Persistence Report'!BA$27:BA$500,'7.  Persistence Report'!$D$27:$D$500,$B177,'7.  Persistence Report'!$J$27:$J$500,"Current year savings",'7.  Persistence Report'!$H$27:$H$500,"2015")</f>
        <v>0</v>
      </c>
      <c r="K177" s="295">
        <f>SUMIFS('7.  Persistence Report'!BB$27:BB$500,'7.  Persistence Report'!$D$27:$D$500,$B177,'7.  Persistence Report'!$J$27:$J$500,"Current year savings",'7.  Persistence Report'!$H$27:$H$500,"2015")</f>
        <v>0</v>
      </c>
      <c r="L177" s="295">
        <f>SUMIFS('7.  Persistence Report'!BC$27:BC$500,'7.  Persistence Report'!$D$27:$D$500,$B177,'7.  Persistence Report'!$J$27:$J$500,"Current year savings",'7.  Persistence Report'!$H$27:$H$500,"2015")</f>
        <v>0</v>
      </c>
      <c r="M177" s="295">
        <f>SUMIFS('7.  Persistence Report'!BD$27:BD$500,'7.  Persistence Report'!$D$27:$D$500,$B177,'7.  Persistence Report'!$J$27:$J$500,"Current year savings",'7.  Persistence Report'!$H$27:$H$500,"2015")</f>
        <v>0</v>
      </c>
      <c r="N177" s="295">
        <v>12</v>
      </c>
      <c r="O177" s="295">
        <f>SUMIFS('7.  Persistence Report'!P$27:P$500,'7.  Persistence Report'!$D$27:$D$500,$B177,'7.  Persistence Report'!$J$27:$J$500,"Current year savings",'7.  Persistence Report'!$H$27:$H$500,"2015")</f>
        <v>0</v>
      </c>
      <c r="P177" s="295">
        <f>SUMIFS('7.  Persistence Report'!Q$27:Q$500,'7.  Persistence Report'!$D$27:$D$500,$B177,'7.  Persistence Report'!$J$27:$J$500,"Current year savings",'7.  Persistence Report'!$H$27:$H$500,"2015")</f>
        <v>0</v>
      </c>
      <c r="Q177" s="295">
        <f>SUMIFS('7.  Persistence Report'!R$27:R$500,'7.  Persistence Report'!$D$27:$D$500,$B177,'7.  Persistence Report'!$J$27:$J$500,"Current year savings",'7.  Persistence Report'!$H$27:$H$500,"2015")</f>
        <v>0</v>
      </c>
      <c r="R177" s="295">
        <f>SUMIFS('7.  Persistence Report'!S$27:S$500,'7.  Persistence Report'!$D$27:$D$500,$B177,'7.  Persistence Report'!$J$27:$J$500,"Current year savings",'7.  Persistence Report'!$H$27:$H$500,"2015")</f>
        <v>0</v>
      </c>
      <c r="S177" s="295">
        <f>SUMIFS('7.  Persistence Report'!T$27:T$500,'7.  Persistence Report'!$D$27:$D$500,$B177,'7.  Persistence Report'!$J$27:$J$500,"Current year savings",'7.  Persistence Report'!$H$27:$H$500,"2015")</f>
        <v>0</v>
      </c>
      <c r="T177" s="295">
        <f>SUMIFS('7.  Persistence Report'!U$27:U$500,'7.  Persistence Report'!$D$27:$D$500,$B177,'7.  Persistence Report'!$J$27:$J$500,"Current year savings",'7.  Persistence Report'!$H$27:$H$500,"2015")</f>
        <v>0</v>
      </c>
      <c r="U177" s="295">
        <f>SUMIFS('7.  Persistence Report'!V$27:V$500,'7.  Persistence Report'!$D$27:$D$500,$B177,'7.  Persistence Report'!$J$27:$J$500,"Current year savings",'7.  Persistence Report'!$H$27:$H$500,"2015")</f>
        <v>0</v>
      </c>
      <c r="V177" s="295">
        <f>SUMIFS('7.  Persistence Report'!W$27:W$500,'7.  Persistence Report'!$D$27:$D$500,$B177,'7.  Persistence Report'!$J$27:$J$500,"Current year savings",'7.  Persistence Report'!$H$27:$H$500,"2015")</f>
        <v>0</v>
      </c>
      <c r="W177" s="295">
        <f>SUMIFS('7.  Persistence Report'!X$27:X$500,'7.  Persistence Report'!$D$27:$D$500,$B177,'7.  Persistence Report'!$J$27:$J$500,"Current year savings",'7.  Persistence Report'!$H$27:$H$500,"2015")</f>
        <v>0</v>
      </c>
      <c r="X177" s="295">
        <f>SUMIFS('7.  Persistence Report'!Y$27:Y$500,'7.  Persistence Report'!$D$27:$D$500,$B177,'7.  Persistence Report'!$J$27:$J$500,"Current year savings",'7.  Persistence Report'!$H$27:$H$500,"2015")</f>
        <v>0</v>
      </c>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f>SUMIFS('7.  Persistence Report'!AU$27:AU$500,'7.  Persistence Report'!$D$27:$D$500,$B177,'7.  Persistence Report'!$J$27:$J$500,"Adjustment",'7.  Persistence Report'!$H$27:$H$500,"2015")</f>
        <v>0</v>
      </c>
      <c r="E178" s="295">
        <f>SUMIFS('7.  Persistence Report'!AV$27:AV$500,'7.  Persistence Report'!$D$27:$D$500,$B177,'7.  Persistence Report'!$J$27:$J$500,"Adjustment",'7.  Persistence Report'!$H$27:$H$500,"2015")</f>
        <v>0</v>
      </c>
      <c r="F178" s="295">
        <f>SUMIFS('7.  Persistence Report'!AW$27:AW$500,'7.  Persistence Report'!$D$27:$D$500,$B177,'7.  Persistence Report'!$J$27:$J$500,"Adjustment",'7.  Persistence Report'!$H$27:$H$500,"2015")</f>
        <v>0</v>
      </c>
      <c r="G178" s="295">
        <f>SUMIFS('7.  Persistence Report'!AX$27:AX$500,'7.  Persistence Report'!$D$27:$D$500,$B177,'7.  Persistence Report'!$J$27:$J$500,"Adjustment",'7.  Persistence Report'!$H$27:$H$500,"2015")</f>
        <v>0</v>
      </c>
      <c r="H178" s="295">
        <f>SUMIFS('7.  Persistence Report'!AY$27:AY$500,'7.  Persistence Report'!$D$27:$D$500,$B177,'7.  Persistence Report'!$J$27:$J$500,"Adjustment",'7.  Persistence Report'!$H$27:$H$500,"2015")</f>
        <v>0</v>
      </c>
      <c r="I178" s="295">
        <f>SUMIFS('7.  Persistence Report'!AZ$27:AZ$500,'7.  Persistence Report'!$D$27:$D$500,$B177,'7.  Persistence Report'!$J$27:$J$500,"Adjustment",'7.  Persistence Report'!$H$27:$H$500,"2015")</f>
        <v>0</v>
      </c>
      <c r="J178" s="295">
        <f>SUMIFS('7.  Persistence Report'!BA$27:BA$500,'7.  Persistence Report'!$D$27:$D$500,$B177,'7.  Persistence Report'!$J$27:$J$500,"Adjustment",'7.  Persistence Report'!$H$27:$H$500,"2015")</f>
        <v>0</v>
      </c>
      <c r="K178" s="295">
        <f>SUMIFS('7.  Persistence Report'!BB$27:BB$500,'7.  Persistence Report'!$D$27:$D$500,$B177,'7.  Persistence Report'!$J$27:$J$500,"Adjustment",'7.  Persistence Report'!$H$27:$H$500,"2015")</f>
        <v>0</v>
      </c>
      <c r="L178" s="295">
        <f>SUMIFS('7.  Persistence Report'!BC$27:BC$500,'7.  Persistence Report'!$D$27:$D$500,$B177,'7.  Persistence Report'!$J$27:$J$500,"Adjustment",'7.  Persistence Report'!$H$27:$H$500,"2015")</f>
        <v>0</v>
      </c>
      <c r="M178" s="295">
        <f>SUMIFS('7.  Persistence Report'!BD$27:BD$500,'7.  Persistence Report'!$D$27:$D$500,$B177,'7.  Persistence Report'!$J$27:$J$500,"Adjustment",'7.  Persistence Report'!$H$27:$H$500,"2015")</f>
        <v>0</v>
      </c>
      <c r="N178" s="295">
        <f>N177</f>
        <v>12</v>
      </c>
      <c r="O178" s="295">
        <f>SUMIFS('7.  Persistence Report'!P$27:P$500,'7.  Persistence Report'!$D$27:$D$500,$B177,'7.  Persistence Report'!$J$27:$J$500,"Adjustment",'7.  Persistence Report'!$H$27:$H$500,"2015")</f>
        <v>0</v>
      </c>
      <c r="P178" s="295">
        <f>SUMIFS('7.  Persistence Report'!Q$27:Q$500,'7.  Persistence Report'!$D$27:$D$500,$B177,'7.  Persistence Report'!$J$27:$J$500,"Adjustment",'7.  Persistence Report'!$H$27:$H$500,"2015")</f>
        <v>0</v>
      </c>
      <c r="Q178" s="295">
        <f>SUMIFS('7.  Persistence Report'!R$27:R$500,'7.  Persistence Report'!$D$27:$D$500,$B177,'7.  Persistence Report'!$J$27:$J$500,"Adjustment",'7.  Persistence Report'!$H$27:$H$500,"2015")</f>
        <v>0</v>
      </c>
      <c r="R178" s="295">
        <f>SUMIFS('7.  Persistence Report'!S$27:S$500,'7.  Persistence Report'!$D$27:$D$500,$B177,'7.  Persistence Report'!$J$27:$J$500,"Adjustment",'7.  Persistence Report'!$H$27:$H$500,"2015")</f>
        <v>0</v>
      </c>
      <c r="S178" s="295">
        <f>SUMIFS('7.  Persistence Report'!T$27:T$500,'7.  Persistence Report'!$D$27:$D$500,$B177,'7.  Persistence Report'!$J$27:$J$500,"Adjustment",'7.  Persistence Report'!$H$27:$H$500,"2015")</f>
        <v>0</v>
      </c>
      <c r="T178" s="295">
        <f>SUMIFS('7.  Persistence Report'!U$27:U$500,'7.  Persistence Report'!$D$27:$D$500,$B177,'7.  Persistence Report'!$J$27:$J$500,"Adjustment",'7.  Persistence Report'!$H$27:$H$500,"2015")</f>
        <v>0</v>
      </c>
      <c r="U178" s="295">
        <f>SUMIFS('7.  Persistence Report'!V$27:V$500,'7.  Persistence Report'!$D$27:$D$500,$B177,'7.  Persistence Report'!$J$27:$J$500,"Adjustment",'7.  Persistence Report'!$H$27:$H$500,"2015")</f>
        <v>0</v>
      </c>
      <c r="V178" s="295">
        <f>SUMIFS('7.  Persistence Report'!W$27:W$500,'7.  Persistence Report'!$D$27:$D$500,$B177,'7.  Persistence Report'!$J$27:$J$500,"Adjustment",'7.  Persistence Report'!$H$27:$H$500,"2015")</f>
        <v>0</v>
      </c>
      <c r="W178" s="295">
        <f>SUMIFS('7.  Persistence Report'!X$27:X$500,'7.  Persistence Report'!$D$27:$D$500,$B177,'7.  Persistence Report'!$J$27:$J$500,"Adjustment",'7.  Persistence Report'!$H$27:$H$500,"2015")</f>
        <v>0</v>
      </c>
      <c r="X178" s="295">
        <f>SUMIFS('7.  Persistence Report'!Y$27:Y$500,'7.  Persistence Report'!$D$27:$D$500,$B177,'7.  Persistence Report'!$J$27:$J$500,"Adjustment",'7.  Persistence Report'!$H$27:$H$500,"2015")</f>
        <v>0</v>
      </c>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f>SUMIFS('7.  Persistence Report'!AU$27:AU$500,'7.  Persistence Report'!$D$27:$D$500,$B180,'7.  Persistence Report'!$J$27:$J$500,"Current year savings",'7.  Persistence Report'!$H$27:$H$500,"2015")</f>
        <v>0</v>
      </c>
      <c r="E180" s="295">
        <f>SUMIFS('7.  Persistence Report'!AV$27:AV$500,'7.  Persistence Report'!$D$27:$D$500,$B180,'7.  Persistence Report'!$J$27:$J$500,"Current year savings",'7.  Persistence Report'!$H$27:$H$500,"2015")</f>
        <v>0</v>
      </c>
      <c r="F180" s="295">
        <f>SUMIFS('7.  Persistence Report'!AW$27:AW$500,'7.  Persistence Report'!$D$27:$D$500,$B180,'7.  Persistence Report'!$J$27:$J$500,"Current year savings",'7.  Persistence Report'!$H$27:$H$500,"2015")</f>
        <v>0</v>
      </c>
      <c r="G180" s="295">
        <f>SUMIFS('7.  Persistence Report'!AX$27:AX$500,'7.  Persistence Report'!$D$27:$D$500,$B180,'7.  Persistence Report'!$J$27:$J$500,"Current year savings",'7.  Persistence Report'!$H$27:$H$500,"2015")</f>
        <v>0</v>
      </c>
      <c r="H180" s="295">
        <f>SUMIFS('7.  Persistence Report'!AY$27:AY$500,'7.  Persistence Report'!$D$27:$D$500,$B180,'7.  Persistence Report'!$J$27:$J$500,"Current year savings",'7.  Persistence Report'!$H$27:$H$500,"2015")</f>
        <v>0</v>
      </c>
      <c r="I180" s="295">
        <f>SUMIFS('7.  Persistence Report'!AZ$27:AZ$500,'7.  Persistence Report'!$D$27:$D$500,$B180,'7.  Persistence Report'!$J$27:$J$500,"Current year savings",'7.  Persistence Report'!$H$27:$H$500,"2015")</f>
        <v>0</v>
      </c>
      <c r="J180" s="295">
        <f>SUMIFS('7.  Persistence Report'!BA$27:BA$500,'7.  Persistence Report'!$D$27:$D$500,$B180,'7.  Persistence Report'!$J$27:$J$500,"Current year savings",'7.  Persistence Report'!$H$27:$H$500,"2015")</f>
        <v>0</v>
      </c>
      <c r="K180" s="295">
        <f>SUMIFS('7.  Persistence Report'!BB$27:BB$500,'7.  Persistence Report'!$D$27:$D$500,$B180,'7.  Persistence Report'!$J$27:$J$500,"Current year savings",'7.  Persistence Report'!$H$27:$H$500,"2015")</f>
        <v>0</v>
      </c>
      <c r="L180" s="295">
        <f>SUMIFS('7.  Persistence Report'!BC$27:BC$500,'7.  Persistence Report'!$D$27:$D$500,$B180,'7.  Persistence Report'!$J$27:$J$500,"Current year savings",'7.  Persistence Report'!$H$27:$H$500,"2015")</f>
        <v>0</v>
      </c>
      <c r="M180" s="295">
        <f>SUMIFS('7.  Persistence Report'!BD$27:BD$500,'7.  Persistence Report'!$D$27:$D$500,$B180,'7.  Persistence Report'!$J$27:$J$500,"Current year savings",'7.  Persistence Report'!$H$27:$H$500,"2015")</f>
        <v>0</v>
      </c>
      <c r="N180" s="295">
        <v>12</v>
      </c>
      <c r="O180" s="295">
        <f>SUMIFS('7.  Persistence Report'!P$27:P$500,'7.  Persistence Report'!$D$27:$D$500,$B180,'7.  Persistence Report'!$J$27:$J$500,"Current year savings",'7.  Persistence Report'!$H$27:$H$500,"2015")</f>
        <v>0</v>
      </c>
      <c r="P180" s="295">
        <f>SUMIFS('7.  Persistence Report'!Q$27:Q$500,'7.  Persistence Report'!$D$27:$D$500,$B180,'7.  Persistence Report'!$J$27:$J$500,"Current year savings",'7.  Persistence Report'!$H$27:$H$500,"2015")</f>
        <v>0</v>
      </c>
      <c r="Q180" s="295">
        <f>SUMIFS('7.  Persistence Report'!R$27:R$500,'7.  Persistence Report'!$D$27:$D$500,$B180,'7.  Persistence Report'!$J$27:$J$500,"Current year savings",'7.  Persistence Report'!$H$27:$H$500,"2015")</f>
        <v>0</v>
      </c>
      <c r="R180" s="295">
        <f>SUMIFS('7.  Persistence Report'!S$27:S$500,'7.  Persistence Report'!$D$27:$D$500,$B180,'7.  Persistence Report'!$J$27:$J$500,"Current year savings",'7.  Persistence Report'!$H$27:$H$500,"2015")</f>
        <v>0</v>
      </c>
      <c r="S180" s="295">
        <f>SUMIFS('7.  Persistence Report'!T$27:T$500,'7.  Persistence Report'!$D$27:$D$500,$B180,'7.  Persistence Report'!$J$27:$J$500,"Current year savings",'7.  Persistence Report'!$H$27:$H$500,"2015")</f>
        <v>0</v>
      </c>
      <c r="T180" s="295">
        <f>SUMIFS('7.  Persistence Report'!U$27:U$500,'7.  Persistence Report'!$D$27:$D$500,$B180,'7.  Persistence Report'!$J$27:$J$500,"Current year savings",'7.  Persistence Report'!$H$27:$H$500,"2015")</f>
        <v>0</v>
      </c>
      <c r="U180" s="295">
        <f>SUMIFS('7.  Persistence Report'!V$27:V$500,'7.  Persistence Report'!$D$27:$D$500,$B180,'7.  Persistence Report'!$J$27:$J$500,"Current year savings",'7.  Persistence Report'!$H$27:$H$500,"2015")</f>
        <v>0</v>
      </c>
      <c r="V180" s="295">
        <f>SUMIFS('7.  Persistence Report'!W$27:W$500,'7.  Persistence Report'!$D$27:$D$500,$B180,'7.  Persistence Report'!$J$27:$J$500,"Current year savings",'7.  Persistence Report'!$H$27:$H$500,"2015")</f>
        <v>0</v>
      </c>
      <c r="W180" s="295">
        <f>SUMIFS('7.  Persistence Report'!X$27:X$500,'7.  Persistence Report'!$D$27:$D$500,$B180,'7.  Persistence Report'!$J$27:$J$500,"Current year savings",'7.  Persistence Report'!$H$27:$H$500,"2015")</f>
        <v>0</v>
      </c>
      <c r="X180" s="295">
        <f>SUMIFS('7.  Persistence Report'!Y$27:Y$500,'7.  Persistence Report'!$D$27:$D$500,$B180,'7.  Persistence Report'!$J$27:$J$500,"Current year savings",'7.  Persistence Report'!$H$27:$H$500,"2015")</f>
        <v>0</v>
      </c>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f>SUMIFS('7.  Persistence Report'!AU$27:AU$500,'7.  Persistence Report'!$D$27:$D$500,$B180,'7.  Persistence Report'!$J$27:$J$500,"Adjustment",'7.  Persistence Report'!$H$27:$H$500,"2015")</f>
        <v>0</v>
      </c>
      <c r="E181" s="295">
        <f>SUMIFS('7.  Persistence Report'!AV$27:AV$500,'7.  Persistence Report'!$D$27:$D$500,$B180,'7.  Persistence Report'!$J$27:$J$500,"Adjustment",'7.  Persistence Report'!$H$27:$H$500,"2015")</f>
        <v>0</v>
      </c>
      <c r="F181" s="295">
        <f>SUMIFS('7.  Persistence Report'!AW$27:AW$500,'7.  Persistence Report'!$D$27:$D$500,$B180,'7.  Persistence Report'!$J$27:$J$500,"Adjustment",'7.  Persistence Report'!$H$27:$H$500,"2015")</f>
        <v>0</v>
      </c>
      <c r="G181" s="295">
        <f>SUMIFS('7.  Persistence Report'!AX$27:AX$500,'7.  Persistence Report'!$D$27:$D$500,$B180,'7.  Persistence Report'!$J$27:$J$500,"Adjustment",'7.  Persistence Report'!$H$27:$H$500,"2015")</f>
        <v>0</v>
      </c>
      <c r="H181" s="295">
        <f>SUMIFS('7.  Persistence Report'!AY$27:AY$500,'7.  Persistence Report'!$D$27:$D$500,$B180,'7.  Persistence Report'!$J$27:$J$500,"Adjustment",'7.  Persistence Report'!$H$27:$H$500,"2015")</f>
        <v>0</v>
      </c>
      <c r="I181" s="295">
        <f>SUMIFS('7.  Persistence Report'!AZ$27:AZ$500,'7.  Persistence Report'!$D$27:$D$500,$B180,'7.  Persistence Report'!$J$27:$J$500,"Adjustment",'7.  Persistence Report'!$H$27:$H$500,"2015")</f>
        <v>0</v>
      </c>
      <c r="J181" s="295">
        <f>SUMIFS('7.  Persistence Report'!BA$27:BA$500,'7.  Persistence Report'!$D$27:$D$500,$B180,'7.  Persistence Report'!$J$27:$J$500,"Adjustment",'7.  Persistence Report'!$H$27:$H$500,"2015")</f>
        <v>0</v>
      </c>
      <c r="K181" s="295">
        <f>SUMIFS('7.  Persistence Report'!BB$27:BB$500,'7.  Persistence Report'!$D$27:$D$500,$B180,'7.  Persistence Report'!$J$27:$J$500,"Adjustment",'7.  Persistence Report'!$H$27:$H$500,"2015")</f>
        <v>0</v>
      </c>
      <c r="L181" s="295">
        <f>SUMIFS('7.  Persistence Report'!BC$27:BC$500,'7.  Persistence Report'!$D$27:$D$500,$B180,'7.  Persistence Report'!$J$27:$J$500,"Adjustment",'7.  Persistence Report'!$H$27:$H$500,"2015")</f>
        <v>0</v>
      </c>
      <c r="M181" s="295">
        <f>SUMIFS('7.  Persistence Report'!BD$27:BD$500,'7.  Persistence Report'!$D$27:$D$500,$B180,'7.  Persistence Report'!$J$27:$J$500,"Adjustment",'7.  Persistence Report'!$H$27:$H$500,"2015")</f>
        <v>0</v>
      </c>
      <c r="N181" s="295">
        <f>N180</f>
        <v>12</v>
      </c>
      <c r="O181" s="295">
        <f>SUMIFS('7.  Persistence Report'!P$27:P$500,'7.  Persistence Report'!$D$27:$D$500,$B180,'7.  Persistence Report'!$J$27:$J$500,"Adjustment",'7.  Persistence Report'!$H$27:$H$500,"2015")</f>
        <v>0</v>
      </c>
      <c r="P181" s="295">
        <f>SUMIFS('7.  Persistence Report'!Q$27:Q$500,'7.  Persistence Report'!$D$27:$D$500,$B180,'7.  Persistence Report'!$J$27:$J$500,"Adjustment",'7.  Persistence Report'!$H$27:$H$500,"2015")</f>
        <v>0</v>
      </c>
      <c r="Q181" s="295">
        <f>SUMIFS('7.  Persistence Report'!R$27:R$500,'7.  Persistence Report'!$D$27:$D$500,$B180,'7.  Persistence Report'!$J$27:$J$500,"Adjustment",'7.  Persistence Report'!$H$27:$H$500,"2015")</f>
        <v>0</v>
      </c>
      <c r="R181" s="295">
        <f>SUMIFS('7.  Persistence Report'!S$27:S$500,'7.  Persistence Report'!$D$27:$D$500,$B180,'7.  Persistence Report'!$J$27:$J$500,"Adjustment",'7.  Persistence Report'!$H$27:$H$500,"2015")</f>
        <v>0</v>
      </c>
      <c r="S181" s="295">
        <f>SUMIFS('7.  Persistence Report'!T$27:T$500,'7.  Persistence Report'!$D$27:$D$500,$B180,'7.  Persistence Report'!$J$27:$J$500,"Adjustment",'7.  Persistence Report'!$H$27:$H$500,"2015")</f>
        <v>0</v>
      </c>
      <c r="T181" s="295">
        <f>SUMIFS('7.  Persistence Report'!U$27:U$500,'7.  Persistence Report'!$D$27:$D$500,$B180,'7.  Persistence Report'!$J$27:$J$500,"Adjustment",'7.  Persistence Report'!$H$27:$H$500,"2015")</f>
        <v>0</v>
      </c>
      <c r="U181" s="295">
        <f>SUMIFS('7.  Persistence Report'!V$27:V$500,'7.  Persistence Report'!$D$27:$D$500,$B180,'7.  Persistence Report'!$J$27:$J$500,"Adjustment",'7.  Persistence Report'!$H$27:$H$500,"2015")</f>
        <v>0</v>
      </c>
      <c r="V181" s="295">
        <f>SUMIFS('7.  Persistence Report'!W$27:W$500,'7.  Persistence Report'!$D$27:$D$500,$B180,'7.  Persistence Report'!$J$27:$J$500,"Adjustment",'7.  Persistence Report'!$H$27:$H$500,"2015")</f>
        <v>0</v>
      </c>
      <c r="W181" s="295">
        <f>SUMIFS('7.  Persistence Report'!X$27:X$500,'7.  Persistence Report'!$D$27:$D$500,$B180,'7.  Persistence Report'!$J$27:$J$500,"Adjustment",'7.  Persistence Report'!$H$27:$H$500,"2015")</f>
        <v>0</v>
      </c>
      <c r="X181" s="295">
        <f>SUMIFS('7.  Persistence Report'!Y$27:Y$500,'7.  Persistence Report'!$D$27:$D$500,$B180,'7.  Persistence Report'!$J$27:$J$500,"Adjustment",'7.  Persistence Report'!$H$27:$H$500,"2015")</f>
        <v>0</v>
      </c>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f>SUMIFS('7.  Persistence Report'!AU$27:AU$500,'7.  Persistence Report'!$D$27:$D$500,$B183,'7.  Persistence Report'!$J$27:$J$500,"Current year savings",'7.  Persistence Report'!$H$27:$H$500,"2015")</f>
        <v>0</v>
      </c>
      <c r="E183" s="295">
        <f>SUMIFS('7.  Persistence Report'!AV$27:AV$500,'7.  Persistence Report'!$D$27:$D$500,$B183,'7.  Persistence Report'!$J$27:$J$500,"Current year savings",'7.  Persistence Report'!$H$27:$H$500,"2015")</f>
        <v>0</v>
      </c>
      <c r="F183" s="295">
        <f>SUMIFS('7.  Persistence Report'!AW$27:AW$500,'7.  Persistence Report'!$D$27:$D$500,$B183,'7.  Persistence Report'!$J$27:$J$500,"Current year savings",'7.  Persistence Report'!$H$27:$H$500,"2015")</f>
        <v>0</v>
      </c>
      <c r="G183" s="295">
        <f>SUMIFS('7.  Persistence Report'!AX$27:AX$500,'7.  Persistence Report'!$D$27:$D$500,$B183,'7.  Persistence Report'!$J$27:$J$500,"Current year savings",'7.  Persistence Report'!$H$27:$H$500,"2015")</f>
        <v>0</v>
      </c>
      <c r="H183" s="295">
        <f>SUMIFS('7.  Persistence Report'!AY$27:AY$500,'7.  Persistence Report'!$D$27:$D$500,$B183,'7.  Persistence Report'!$J$27:$J$500,"Current year savings",'7.  Persistence Report'!$H$27:$H$500,"2015")</f>
        <v>0</v>
      </c>
      <c r="I183" s="295">
        <f>SUMIFS('7.  Persistence Report'!AZ$27:AZ$500,'7.  Persistence Report'!$D$27:$D$500,$B183,'7.  Persistence Report'!$J$27:$J$500,"Current year savings",'7.  Persistence Report'!$H$27:$H$500,"2015")</f>
        <v>0</v>
      </c>
      <c r="J183" s="295">
        <f>SUMIFS('7.  Persistence Report'!BA$27:BA$500,'7.  Persistence Report'!$D$27:$D$500,$B183,'7.  Persistence Report'!$J$27:$J$500,"Current year savings",'7.  Persistence Report'!$H$27:$H$500,"2015")</f>
        <v>0</v>
      </c>
      <c r="K183" s="295">
        <f>SUMIFS('7.  Persistence Report'!BB$27:BB$500,'7.  Persistence Report'!$D$27:$D$500,$B183,'7.  Persistence Report'!$J$27:$J$500,"Current year savings",'7.  Persistence Report'!$H$27:$H$500,"2015")</f>
        <v>0</v>
      </c>
      <c r="L183" s="295">
        <f>SUMIFS('7.  Persistence Report'!BC$27:BC$500,'7.  Persistence Report'!$D$27:$D$500,$B183,'7.  Persistence Report'!$J$27:$J$500,"Current year savings",'7.  Persistence Report'!$H$27:$H$500,"2015")</f>
        <v>0</v>
      </c>
      <c r="M183" s="295">
        <f>SUMIFS('7.  Persistence Report'!BD$27:BD$500,'7.  Persistence Report'!$D$27:$D$500,$B183,'7.  Persistence Report'!$J$27:$J$500,"Current year savings",'7.  Persistence Report'!$H$27:$H$500,"2015")</f>
        <v>0</v>
      </c>
      <c r="N183" s="295">
        <v>12</v>
      </c>
      <c r="O183" s="295">
        <f>SUMIFS('7.  Persistence Report'!P$27:P$500,'7.  Persistence Report'!$D$27:$D$500,$B183,'7.  Persistence Report'!$J$27:$J$500,"Current year savings",'7.  Persistence Report'!$H$27:$H$500,"2015")</f>
        <v>0</v>
      </c>
      <c r="P183" s="295">
        <f>SUMIFS('7.  Persistence Report'!Q$27:Q$500,'7.  Persistence Report'!$D$27:$D$500,$B183,'7.  Persistence Report'!$J$27:$J$500,"Current year savings",'7.  Persistence Report'!$H$27:$H$500,"2015")</f>
        <v>0</v>
      </c>
      <c r="Q183" s="295">
        <f>SUMIFS('7.  Persistence Report'!R$27:R$500,'7.  Persistence Report'!$D$27:$D$500,$B183,'7.  Persistence Report'!$J$27:$J$500,"Current year savings",'7.  Persistence Report'!$H$27:$H$500,"2015")</f>
        <v>0</v>
      </c>
      <c r="R183" s="295">
        <f>SUMIFS('7.  Persistence Report'!S$27:S$500,'7.  Persistence Report'!$D$27:$D$500,$B183,'7.  Persistence Report'!$J$27:$J$500,"Current year savings",'7.  Persistence Report'!$H$27:$H$500,"2015")</f>
        <v>0</v>
      </c>
      <c r="S183" s="295">
        <f>SUMIFS('7.  Persistence Report'!T$27:T$500,'7.  Persistence Report'!$D$27:$D$500,$B183,'7.  Persistence Report'!$J$27:$J$500,"Current year savings",'7.  Persistence Report'!$H$27:$H$500,"2015")</f>
        <v>0</v>
      </c>
      <c r="T183" s="295">
        <f>SUMIFS('7.  Persistence Report'!U$27:U$500,'7.  Persistence Report'!$D$27:$D$500,$B183,'7.  Persistence Report'!$J$27:$J$500,"Current year savings",'7.  Persistence Report'!$H$27:$H$500,"2015")</f>
        <v>0</v>
      </c>
      <c r="U183" s="295">
        <f>SUMIFS('7.  Persistence Report'!V$27:V$500,'7.  Persistence Report'!$D$27:$D$500,$B183,'7.  Persistence Report'!$J$27:$J$500,"Current year savings",'7.  Persistence Report'!$H$27:$H$500,"2015")</f>
        <v>0</v>
      </c>
      <c r="V183" s="295">
        <f>SUMIFS('7.  Persistence Report'!W$27:W$500,'7.  Persistence Report'!$D$27:$D$500,$B183,'7.  Persistence Report'!$J$27:$J$500,"Current year savings",'7.  Persistence Report'!$H$27:$H$500,"2015")</f>
        <v>0</v>
      </c>
      <c r="W183" s="295">
        <f>SUMIFS('7.  Persistence Report'!X$27:X$500,'7.  Persistence Report'!$D$27:$D$500,$B183,'7.  Persistence Report'!$J$27:$J$500,"Current year savings",'7.  Persistence Report'!$H$27:$H$500,"2015")</f>
        <v>0</v>
      </c>
      <c r="X183" s="295">
        <f>SUMIFS('7.  Persistence Report'!Y$27:Y$500,'7.  Persistence Report'!$D$27:$D$500,$B183,'7.  Persistence Report'!$J$27:$J$500,"Current year savings",'7.  Persistence Report'!$H$27:$H$500,"2015")</f>
        <v>0</v>
      </c>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f>SUMIFS('7.  Persistence Report'!AU$27:AU$500,'7.  Persistence Report'!$D$27:$D$500,$B183,'7.  Persistence Report'!$J$27:$J$500,"Adjustment",'7.  Persistence Report'!$H$27:$H$500,"2015")</f>
        <v>0</v>
      </c>
      <c r="E184" s="295">
        <f>SUMIFS('7.  Persistence Report'!AV$27:AV$500,'7.  Persistence Report'!$D$27:$D$500,$B183,'7.  Persistence Report'!$J$27:$J$500,"Adjustment",'7.  Persistence Report'!$H$27:$H$500,"2015")</f>
        <v>0</v>
      </c>
      <c r="F184" s="295">
        <f>SUMIFS('7.  Persistence Report'!AW$27:AW$500,'7.  Persistence Report'!$D$27:$D$500,$B183,'7.  Persistence Report'!$J$27:$J$500,"Adjustment",'7.  Persistence Report'!$H$27:$H$500,"2015")</f>
        <v>0</v>
      </c>
      <c r="G184" s="295">
        <f>SUMIFS('7.  Persistence Report'!AX$27:AX$500,'7.  Persistence Report'!$D$27:$D$500,$B183,'7.  Persistence Report'!$J$27:$J$500,"Adjustment",'7.  Persistence Report'!$H$27:$H$500,"2015")</f>
        <v>0</v>
      </c>
      <c r="H184" s="295">
        <f>SUMIFS('7.  Persistence Report'!AY$27:AY$500,'7.  Persistence Report'!$D$27:$D$500,$B183,'7.  Persistence Report'!$J$27:$J$500,"Adjustment",'7.  Persistence Report'!$H$27:$H$500,"2015")</f>
        <v>0</v>
      </c>
      <c r="I184" s="295">
        <f>SUMIFS('7.  Persistence Report'!AZ$27:AZ$500,'7.  Persistence Report'!$D$27:$D$500,$B183,'7.  Persistence Report'!$J$27:$J$500,"Adjustment",'7.  Persistence Report'!$H$27:$H$500,"2015")</f>
        <v>0</v>
      </c>
      <c r="J184" s="295">
        <f>SUMIFS('7.  Persistence Report'!BA$27:BA$500,'7.  Persistence Report'!$D$27:$D$500,$B183,'7.  Persistence Report'!$J$27:$J$500,"Adjustment",'7.  Persistence Report'!$H$27:$H$500,"2015")</f>
        <v>0</v>
      </c>
      <c r="K184" s="295">
        <f>SUMIFS('7.  Persistence Report'!BB$27:BB$500,'7.  Persistence Report'!$D$27:$D$500,$B183,'7.  Persistence Report'!$J$27:$J$500,"Adjustment",'7.  Persistence Report'!$H$27:$H$500,"2015")</f>
        <v>0</v>
      </c>
      <c r="L184" s="295">
        <f>SUMIFS('7.  Persistence Report'!BC$27:BC$500,'7.  Persistence Report'!$D$27:$D$500,$B183,'7.  Persistence Report'!$J$27:$J$500,"Adjustment",'7.  Persistence Report'!$H$27:$H$500,"2015")</f>
        <v>0</v>
      </c>
      <c r="M184" s="295">
        <f>SUMIFS('7.  Persistence Report'!BD$27:BD$500,'7.  Persistence Report'!$D$27:$D$500,$B183,'7.  Persistence Report'!$J$27:$J$500,"Adjustment",'7.  Persistence Report'!$H$27:$H$500,"2015")</f>
        <v>0</v>
      </c>
      <c r="N184" s="295">
        <f>N183</f>
        <v>12</v>
      </c>
      <c r="O184" s="295">
        <f>SUMIFS('7.  Persistence Report'!P$27:P$500,'7.  Persistence Report'!$D$27:$D$500,$B183,'7.  Persistence Report'!$J$27:$J$500,"Adjustment",'7.  Persistence Report'!$H$27:$H$500,"2015")</f>
        <v>0</v>
      </c>
      <c r="P184" s="295">
        <f>SUMIFS('7.  Persistence Report'!Q$27:Q$500,'7.  Persistence Report'!$D$27:$D$500,$B183,'7.  Persistence Report'!$J$27:$J$500,"Adjustment",'7.  Persistence Report'!$H$27:$H$500,"2015")</f>
        <v>0</v>
      </c>
      <c r="Q184" s="295">
        <f>SUMIFS('7.  Persistence Report'!R$27:R$500,'7.  Persistence Report'!$D$27:$D$500,$B183,'7.  Persistence Report'!$J$27:$J$500,"Adjustment",'7.  Persistence Report'!$H$27:$H$500,"2015")</f>
        <v>0</v>
      </c>
      <c r="R184" s="295">
        <f>SUMIFS('7.  Persistence Report'!S$27:S$500,'7.  Persistence Report'!$D$27:$D$500,$B183,'7.  Persistence Report'!$J$27:$J$500,"Adjustment",'7.  Persistence Report'!$H$27:$H$500,"2015")</f>
        <v>0</v>
      </c>
      <c r="S184" s="295">
        <f>SUMIFS('7.  Persistence Report'!T$27:T$500,'7.  Persistence Report'!$D$27:$D$500,$B183,'7.  Persistence Report'!$J$27:$J$500,"Adjustment",'7.  Persistence Report'!$H$27:$H$500,"2015")</f>
        <v>0</v>
      </c>
      <c r="T184" s="295">
        <f>SUMIFS('7.  Persistence Report'!U$27:U$500,'7.  Persistence Report'!$D$27:$D$500,$B183,'7.  Persistence Report'!$J$27:$J$500,"Adjustment",'7.  Persistence Report'!$H$27:$H$500,"2015")</f>
        <v>0</v>
      </c>
      <c r="U184" s="295">
        <f>SUMIFS('7.  Persistence Report'!V$27:V$500,'7.  Persistence Report'!$D$27:$D$500,$B183,'7.  Persistence Report'!$J$27:$J$500,"Adjustment",'7.  Persistence Report'!$H$27:$H$500,"2015")</f>
        <v>0</v>
      </c>
      <c r="V184" s="295">
        <f>SUMIFS('7.  Persistence Report'!W$27:W$500,'7.  Persistence Report'!$D$27:$D$500,$B183,'7.  Persistence Report'!$J$27:$J$500,"Adjustment",'7.  Persistence Report'!$H$27:$H$500,"2015")</f>
        <v>0</v>
      </c>
      <c r="W184" s="295">
        <f>SUMIFS('7.  Persistence Report'!X$27:X$500,'7.  Persistence Report'!$D$27:$D$500,$B183,'7.  Persistence Report'!$J$27:$J$500,"Adjustment",'7.  Persistence Report'!$H$27:$H$500,"2015")</f>
        <v>0</v>
      </c>
      <c r="X184" s="295">
        <f>SUMIFS('7.  Persistence Report'!Y$27:Y$500,'7.  Persistence Report'!$D$27:$D$500,$B183,'7.  Persistence Report'!$J$27:$J$500,"Adjustment",'7.  Persistence Report'!$H$27:$H$500,"2015")</f>
        <v>0</v>
      </c>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f>SUMIFS('7.  Persistence Report'!AU$27:AU$500,'7.  Persistence Report'!$D$27:$D$500,$B186,'7.  Persistence Report'!$J$27:$J$500,"Current year savings",'7.  Persistence Report'!$H$27:$H$500,"2015")</f>
        <v>0</v>
      </c>
      <c r="E186" s="295">
        <f>SUMIFS('7.  Persistence Report'!AV$27:AV$500,'7.  Persistence Report'!$D$27:$D$500,$B186,'7.  Persistence Report'!$J$27:$J$500,"Current year savings",'7.  Persistence Report'!$H$27:$H$500,"2015")</f>
        <v>0</v>
      </c>
      <c r="F186" s="295">
        <f>SUMIFS('7.  Persistence Report'!AW$27:AW$500,'7.  Persistence Report'!$D$27:$D$500,$B186,'7.  Persistence Report'!$J$27:$J$500,"Current year savings",'7.  Persistence Report'!$H$27:$H$500,"2015")</f>
        <v>0</v>
      </c>
      <c r="G186" s="295">
        <f>SUMIFS('7.  Persistence Report'!AX$27:AX$500,'7.  Persistence Report'!$D$27:$D$500,$B186,'7.  Persistence Report'!$J$27:$J$500,"Current year savings",'7.  Persistence Report'!$H$27:$H$500,"2015")</f>
        <v>0</v>
      </c>
      <c r="H186" s="295">
        <f>SUMIFS('7.  Persistence Report'!AY$27:AY$500,'7.  Persistence Report'!$D$27:$D$500,$B186,'7.  Persistence Report'!$J$27:$J$500,"Current year savings",'7.  Persistence Report'!$H$27:$H$500,"2015")</f>
        <v>0</v>
      </c>
      <c r="I186" s="295">
        <f>SUMIFS('7.  Persistence Report'!AZ$27:AZ$500,'7.  Persistence Report'!$D$27:$D$500,$B186,'7.  Persistence Report'!$J$27:$J$500,"Current year savings",'7.  Persistence Report'!$H$27:$H$500,"2015")</f>
        <v>0</v>
      </c>
      <c r="J186" s="295">
        <f>SUMIFS('7.  Persistence Report'!BA$27:BA$500,'7.  Persistence Report'!$D$27:$D$500,$B186,'7.  Persistence Report'!$J$27:$J$500,"Current year savings",'7.  Persistence Report'!$H$27:$H$500,"2015")</f>
        <v>0</v>
      </c>
      <c r="K186" s="295">
        <f>SUMIFS('7.  Persistence Report'!BB$27:BB$500,'7.  Persistence Report'!$D$27:$D$500,$B186,'7.  Persistence Report'!$J$27:$J$500,"Current year savings",'7.  Persistence Report'!$H$27:$H$500,"2015")</f>
        <v>0</v>
      </c>
      <c r="L186" s="295">
        <f>SUMIFS('7.  Persistence Report'!BC$27:BC$500,'7.  Persistence Report'!$D$27:$D$500,$B186,'7.  Persistence Report'!$J$27:$J$500,"Current year savings",'7.  Persistence Report'!$H$27:$H$500,"2015")</f>
        <v>0</v>
      </c>
      <c r="M186" s="295">
        <f>SUMIFS('7.  Persistence Report'!BD$27:BD$500,'7.  Persistence Report'!$D$27:$D$500,$B186,'7.  Persistence Report'!$J$27:$J$500,"Current year savings",'7.  Persistence Report'!$H$27:$H$500,"2015")</f>
        <v>0</v>
      </c>
      <c r="N186" s="295">
        <v>12</v>
      </c>
      <c r="O186" s="295">
        <f>SUMIFS('7.  Persistence Report'!P$27:P$500,'7.  Persistence Report'!$D$27:$D$500,$B186,'7.  Persistence Report'!$J$27:$J$500,"Current year savings",'7.  Persistence Report'!$H$27:$H$500,"2015")</f>
        <v>0</v>
      </c>
      <c r="P186" s="295">
        <f>SUMIFS('7.  Persistence Report'!Q$27:Q$500,'7.  Persistence Report'!$D$27:$D$500,$B186,'7.  Persistence Report'!$J$27:$J$500,"Current year savings",'7.  Persistence Report'!$H$27:$H$500,"2015")</f>
        <v>0</v>
      </c>
      <c r="Q186" s="295">
        <f>SUMIFS('7.  Persistence Report'!R$27:R$500,'7.  Persistence Report'!$D$27:$D$500,$B186,'7.  Persistence Report'!$J$27:$J$500,"Current year savings",'7.  Persistence Report'!$H$27:$H$500,"2015")</f>
        <v>0</v>
      </c>
      <c r="R186" s="295">
        <f>SUMIFS('7.  Persistence Report'!S$27:S$500,'7.  Persistence Report'!$D$27:$D$500,$B186,'7.  Persistence Report'!$J$27:$J$500,"Current year savings",'7.  Persistence Report'!$H$27:$H$500,"2015")</f>
        <v>0</v>
      </c>
      <c r="S186" s="295">
        <f>SUMIFS('7.  Persistence Report'!T$27:T$500,'7.  Persistence Report'!$D$27:$D$500,$B186,'7.  Persistence Report'!$J$27:$J$500,"Current year savings",'7.  Persistence Report'!$H$27:$H$500,"2015")</f>
        <v>0</v>
      </c>
      <c r="T186" s="295">
        <f>SUMIFS('7.  Persistence Report'!U$27:U$500,'7.  Persistence Report'!$D$27:$D$500,$B186,'7.  Persistence Report'!$J$27:$J$500,"Current year savings",'7.  Persistence Report'!$H$27:$H$500,"2015")</f>
        <v>0</v>
      </c>
      <c r="U186" s="295">
        <f>SUMIFS('7.  Persistence Report'!V$27:V$500,'7.  Persistence Report'!$D$27:$D$500,$B186,'7.  Persistence Report'!$J$27:$J$500,"Current year savings",'7.  Persistence Report'!$H$27:$H$500,"2015")</f>
        <v>0</v>
      </c>
      <c r="V186" s="295">
        <f>SUMIFS('7.  Persistence Report'!W$27:W$500,'7.  Persistence Report'!$D$27:$D$500,$B186,'7.  Persistence Report'!$J$27:$J$500,"Current year savings",'7.  Persistence Report'!$H$27:$H$500,"2015")</f>
        <v>0</v>
      </c>
      <c r="W186" s="295">
        <f>SUMIFS('7.  Persistence Report'!X$27:X$500,'7.  Persistence Report'!$D$27:$D$500,$B186,'7.  Persistence Report'!$J$27:$J$500,"Current year savings",'7.  Persistence Report'!$H$27:$H$500,"2015")</f>
        <v>0</v>
      </c>
      <c r="X186" s="295">
        <f>SUMIFS('7.  Persistence Report'!Y$27:Y$500,'7.  Persistence Report'!$D$27:$D$500,$B186,'7.  Persistence Report'!$J$27:$J$500,"Current year savings",'7.  Persistence Report'!$H$27:$H$500,"2015")</f>
        <v>0</v>
      </c>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f>SUMIFS('7.  Persistence Report'!AU$27:AU$500,'7.  Persistence Report'!$D$27:$D$500,$B186,'7.  Persistence Report'!$J$27:$J$500,"Adjustment",'7.  Persistence Report'!$H$27:$H$500,"2015")</f>
        <v>0</v>
      </c>
      <c r="E187" s="295">
        <f>SUMIFS('7.  Persistence Report'!AV$27:AV$500,'7.  Persistence Report'!$D$27:$D$500,$B186,'7.  Persistence Report'!$J$27:$J$500,"Adjustment",'7.  Persistence Report'!$H$27:$H$500,"2015")</f>
        <v>0</v>
      </c>
      <c r="F187" s="295">
        <f>SUMIFS('7.  Persistence Report'!AW$27:AW$500,'7.  Persistence Report'!$D$27:$D$500,$B186,'7.  Persistence Report'!$J$27:$J$500,"Adjustment",'7.  Persistence Report'!$H$27:$H$500,"2015")</f>
        <v>0</v>
      </c>
      <c r="G187" s="295">
        <f>SUMIFS('7.  Persistence Report'!AX$27:AX$500,'7.  Persistence Report'!$D$27:$D$500,$B186,'7.  Persistence Report'!$J$27:$J$500,"Adjustment",'7.  Persistence Report'!$H$27:$H$500,"2015")</f>
        <v>0</v>
      </c>
      <c r="H187" s="295">
        <f>SUMIFS('7.  Persistence Report'!AY$27:AY$500,'7.  Persistence Report'!$D$27:$D$500,$B186,'7.  Persistence Report'!$J$27:$J$500,"Adjustment",'7.  Persistence Report'!$H$27:$H$500,"2015")</f>
        <v>0</v>
      </c>
      <c r="I187" s="295">
        <f>SUMIFS('7.  Persistence Report'!AZ$27:AZ$500,'7.  Persistence Report'!$D$27:$D$500,$B186,'7.  Persistence Report'!$J$27:$J$500,"Adjustment",'7.  Persistence Report'!$H$27:$H$500,"2015")</f>
        <v>0</v>
      </c>
      <c r="J187" s="295">
        <f>SUMIFS('7.  Persistence Report'!BA$27:BA$500,'7.  Persistence Report'!$D$27:$D$500,$B186,'7.  Persistence Report'!$J$27:$J$500,"Adjustment",'7.  Persistence Report'!$H$27:$H$500,"2015")</f>
        <v>0</v>
      </c>
      <c r="K187" s="295">
        <f>SUMIFS('7.  Persistence Report'!BB$27:BB$500,'7.  Persistence Report'!$D$27:$D$500,$B186,'7.  Persistence Report'!$J$27:$J$500,"Adjustment",'7.  Persistence Report'!$H$27:$H$500,"2015")</f>
        <v>0</v>
      </c>
      <c r="L187" s="295">
        <f>SUMIFS('7.  Persistence Report'!BC$27:BC$500,'7.  Persistence Report'!$D$27:$D$500,$B186,'7.  Persistence Report'!$J$27:$J$500,"Adjustment",'7.  Persistence Report'!$H$27:$H$500,"2015")</f>
        <v>0</v>
      </c>
      <c r="M187" s="295">
        <f>SUMIFS('7.  Persistence Report'!BD$27:BD$500,'7.  Persistence Report'!$D$27:$D$500,$B186,'7.  Persistence Report'!$J$27:$J$500,"Adjustment",'7.  Persistence Report'!$H$27:$H$500,"2015")</f>
        <v>0</v>
      </c>
      <c r="N187" s="295">
        <f>N186</f>
        <v>12</v>
      </c>
      <c r="O187" s="295">
        <f>SUMIFS('7.  Persistence Report'!P$27:P$500,'7.  Persistence Report'!$D$27:$D$500,$B186,'7.  Persistence Report'!$J$27:$J$500,"Adjustment",'7.  Persistence Report'!$H$27:$H$500,"2015")</f>
        <v>0</v>
      </c>
      <c r="P187" s="295">
        <f>SUMIFS('7.  Persistence Report'!Q$27:Q$500,'7.  Persistence Report'!$D$27:$D$500,$B186,'7.  Persistence Report'!$J$27:$J$500,"Adjustment",'7.  Persistence Report'!$H$27:$H$500,"2015")</f>
        <v>0</v>
      </c>
      <c r="Q187" s="295">
        <f>SUMIFS('7.  Persistence Report'!R$27:R$500,'7.  Persistence Report'!$D$27:$D$500,$B186,'7.  Persistence Report'!$J$27:$J$500,"Adjustment",'7.  Persistence Report'!$H$27:$H$500,"2015")</f>
        <v>0</v>
      </c>
      <c r="R187" s="295">
        <f>SUMIFS('7.  Persistence Report'!S$27:S$500,'7.  Persistence Report'!$D$27:$D$500,$B186,'7.  Persistence Report'!$J$27:$J$500,"Adjustment",'7.  Persistence Report'!$H$27:$H$500,"2015")</f>
        <v>0</v>
      </c>
      <c r="S187" s="295">
        <f>SUMIFS('7.  Persistence Report'!T$27:T$500,'7.  Persistence Report'!$D$27:$D$500,$B186,'7.  Persistence Report'!$J$27:$J$500,"Adjustment",'7.  Persistence Report'!$H$27:$H$500,"2015")</f>
        <v>0</v>
      </c>
      <c r="T187" s="295">
        <f>SUMIFS('7.  Persistence Report'!U$27:U$500,'7.  Persistence Report'!$D$27:$D$500,$B186,'7.  Persistence Report'!$J$27:$J$500,"Adjustment",'7.  Persistence Report'!$H$27:$H$500,"2015")</f>
        <v>0</v>
      </c>
      <c r="U187" s="295">
        <f>SUMIFS('7.  Persistence Report'!V$27:V$500,'7.  Persistence Report'!$D$27:$D$500,$B186,'7.  Persistence Report'!$J$27:$J$500,"Adjustment",'7.  Persistence Report'!$H$27:$H$500,"2015")</f>
        <v>0</v>
      </c>
      <c r="V187" s="295">
        <f>SUMIFS('7.  Persistence Report'!W$27:W$500,'7.  Persistence Report'!$D$27:$D$500,$B186,'7.  Persistence Report'!$J$27:$J$500,"Adjustment",'7.  Persistence Report'!$H$27:$H$500,"2015")</f>
        <v>0</v>
      </c>
      <c r="W187" s="295">
        <f>SUMIFS('7.  Persistence Report'!X$27:X$500,'7.  Persistence Report'!$D$27:$D$500,$B186,'7.  Persistence Report'!$J$27:$J$500,"Adjustment",'7.  Persistence Report'!$H$27:$H$500,"2015")</f>
        <v>0</v>
      </c>
      <c r="X187" s="295">
        <f>SUMIFS('7.  Persistence Report'!Y$27:Y$500,'7.  Persistence Report'!$D$27:$D$500,$B186,'7.  Persistence Report'!$J$27:$J$500,"Adjustment",'7.  Persistence Report'!$H$27:$H$500,"2015")</f>
        <v>0</v>
      </c>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f>SUMIFS('7.  Persistence Report'!AU$27:AU$500,'7.  Persistence Report'!$D$27:$D$500,$B189,'7.  Persistence Report'!$J$27:$J$500,"Current year savings",'7.  Persistence Report'!$H$27:$H$500,"2015")</f>
        <v>0</v>
      </c>
      <c r="E189" s="295">
        <f>SUMIFS('7.  Persistence Report'!AV$27:AV$500,'7.  Persistence Report'!$D$27:$D$500,$B189,'7.  Persistence Report'!$J$27:$J$500,"Current year savings",'7.  Persistence Report'!$H$27:$H$500,"2015")</f>
        <v>0</v>
      </c>
      <c r="F189" s="295">
        <f>SUMIFS('7.  Persistence Report'!AW$27:AW$500,'7.  Persistence Report'!$D$27:$D$500,$B189,'7.  Persistence Report'!$J$27:$J$500,"Current year savings",'7.  Persistence Report'!$H$27:$H$500,"2015")</f>
        <v>0</v>
      </c>
      <c r="G189" s="295">
        <f>SUMIFS('7.  Persistence Report'!AX$27:AX$500,'7.  Persistence Report'!$D$27:$D$500,$B189,'7.  Persistence Report'!$J$27:$J$500,"Current year savings",'7.  Persistence Report'!$H$27:$H$500,"2015")</f>
        <v>0</v>
      </c>
      <c r="H189" s="295">
        <f>SUMIFS('7.  Persistence Report'!AY$27:AY$500,'7.  Persistence Report'!$D$27:$D$500,$B189,'7.  Persistence Report'!$J$27:$J$500,"Current year savings",'7.  Persistence Report'!$H$27:$H$500,"2015")</f>
        <v>0</v>
      </c>
      <c r="I189" s="295">
        <f>SUMIFS('7.  Persistence Report'!AZ$27:AZ$500,'7.  Persistence Report'!$D$27:$D$500,$B189,'7.  Persistence Report'!$J$27:$J$500,"Current year savings",'7.  Persistence Report'!$H$27:$H$500,"2015")</f>
        <v>0</v>
      </c>
      <c r="J189" s="295">
        <f>SUMIFS('7.  Persistence Report'!BA$27:BA$500,'7.  Persistence Report'!$D$27:$D$500,$B189,'7.  Persistence Report'!$J$27:$J$500,"Current year savings",'7.  Persistence Report'!$H$27:$H$500,"2015")</f>
        <v>0</v>
      </c>
      <c r="K189" s="295">
        <f>SUMIFS('7.  Persistence Report'!BB$27:BB$500,'7.  Persistence Report'!$D$27:$D$500,$B189,'7.  Persistence Report'!$J$27:$J$500,"Current year savings",'7.  Persistence Report'!$H$27:$H$500,"2015")</f>
        <v>0</v>
      </c>
      <c r="L189" s="295">
        <f>SUMIFS('7.  Persistence Report'!BC$27:BC$500,'7.  Persistence Report'!$D$27:$D$500,$B189,'7.  Persistence Report'!$J$27:$J$500,"Current year savings",'7.  Persistence Report'!$H$27:$H$500,"2015")</f>
        <v>0</v>
      </c>
      <c r="M189" s="295">
        <f>SUMIFS('7.  Persistence Report'!BD$27:BD$500,'7.  Persistence Report'!$D$27:$D$500,$B189,'7.  Persistence Report'!$J$27:$J$500,"Current year savings",'7.  Persistence Report'!$H$27:$H$500,"2015")</f>
        <v>0</v>
      </c>
      <c r="N189" s="295">
        <v>12</v>
      </c>
      <c r="O189" s="295">
        <f>SUMIFS('7.  Persistence Report'!P$27:P$500,'7.  Persistence Report'!$D$27:$D$500,$B189,'7.  Persistence Report'!$J$27:$J$500,"Current year savings",'7.  Persistence Report'!$H$27:$H$500,"2015")</f>
        <v>0</v>
      </c>
      <c r="P189" s="295">
        <f>SUMIFS('7.  Persistence Report'!Q$27:Q$500,'7.  Persistence Report'!$D$27:$D$500,$B189,'7.  Persistence Report'!$J$27:$J$500,"Current year savings",'7.  Persistence Report'!$H$27:$H$500,"2015")</f>
        <v>0</v>
      </c>
      <c r="Q189" s="295">
        <f>SUMIFS('7.  Persistence Report'!R$27:R$500,'7.  Persistence Report'!$D$27:$D$500,$B189,'7.  Persistence Report'!$J$27:$J$500,"Current year savings",'7.  Persistence Report'!$H$27:$H$500,"2015")</f>
        <v>0</v>
      </c>
      <c r="R189" s="295">
        <f>SUMIFS('7.  Persistence Report'!S$27:S$500,'7.  Persistence Report'!$D$27:$D$500,$B189,'7.  Persistence Report'!$J$27:$J$500,"Current year savings",'7.  Persistence Report'!$H$27:$H$500,"2015")</f>
        <v>0</v>
      </c>
      <c r="S189" s="295">
        <f>SUMIFS('7.  Persistence Report'!T$27:T$500,'7.  Persistence Report'!$D$27:$D$500,$B189,'7.  Persistence Report'!$J$27:$J$500,"Current year savings",'7.  Persistence Report'!$H$27:$H$500,"2015")</f>
        <v>0</v>
      </c>
      <c r="T189" s="295">
        <f>SUMIFS('7.  Persistence Report'!U$27:U$500,'7.  Persistence Report'!$D$27:$D$500,$B189,'7.  Persistence Report'!$J$27:$J$500,"Current year savings",'7.  Persistence Report'!$H$27:$H$500,"2015")</f>
        <v>0</v>
      </c>
      <c r="U189" s="295">
        <f>SUMIFS('7.  Persistence Report'!V$27:V$500,'7.  Persistence Report'!$D$27:$D$500,$B189,'7.  Persistence Report'!$J$27:$J$500,"Current year savings",'7.  Persistence Report'!$H$27:$H$500,"2015")</f>
        <v>0</v>
      </c>
      <c r="V189" s="295">
        <f>SUMIFS('7.  Persistence Report'!W$27:W$500,'7.  Persistence Report'!$D$27:$D$500,$B189,'7.  Persistence Report'!$J$27:$J$500,"Current year savings",'7.  Persistence Report'!$H$27:$H$500,"2015")</f>
        <v>0</v>
      </c>
      <c r="W189" s="295">
        <f>SUMIFS('7.  Persistence Report'!X$27:X$500,'7.  Persistence Report'!$D$27:$D$500,$B189,'7.  Persistence Report'!$J$27:$J$500,"Current year savings",'7.  Persistence Report'!$H$27:$H$500,"2015")</f>
        <v>0</v>
      </c>
      <c r="X189" s="295">
        <f>SUMIFS('7.  Persistence Report'!Y$27:Y$500,'7.  Persistence Report'!$D$27:$D$500,$B189,'7.  Persistence Report'!$J$27:$J$500,"Current year savings",'7.  Persistence Report'!$H$27:$H$500,"2015")</f>
        <v>0</v>
      </c>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f>SUMIFS('7.  Persistence Report'!AU$27:AU$500,'7.  Persistence Report'!$D$27:$D$500,$B189,'7.  Persistence Report'!$J$27:$J$500,"Adjustment",'7.  Persistence Report'!$H$27:$H$500,"2015")</f>
        <v>0</v>
      </c>
      <c r="E190" s="295">
        <f>SUMIFS('7.  Persistence Report'!AV$27:AV$500,'7.  Persistence Report'!$D$27:$D$500,$B189,'7.  Persistence Report'!$J$27:$J$500,"Adjustment",'7.  Persistence Report'!$H$27:$H$500,"2015")</f>
        <v>0</v>
      </c>
      <c r="F190" s="295">
        <f>SUMIFS('7.  Persistence Report'!AW$27:AW$500,'7.  Persistence Report'!$D$27:$D$500,$B189,'7.  Persistence Report'!$J$27:$J$500,"Adjustment",'7.  Persistence Report'!$H$27:$H$500,"2015")</f>
        <v>0</v>
      </c>
      <c r="G190" s="295">
        <f>SUMIFS('7.  Persistence Report'!AX$27:AX$500,'7.  Persistence Report'!$D$27:$D$500,$B189,'7.  Persistence Report'!$J$27:$J$500,"Adjustment",'7.  Persistence Report'!$H$27:$H$500,"2015")</f>
        <v>0</v>
      </c>
      <c r="H190" s="295">
        <f>SUMIFS('7.  Persistence Report'!AY$27:AY$500,'7.  Persistence Report'!$D$27:$D$500,$B189,'7.  Persistence Report'!$J$27:$J$500,"Adjustment",'7.  Persistence Report'!$H$27:$H$500,"2015")</f>
        <v>0</v>
      </c>
      <c r="I190" s="295">
        <f>SUMIFS('7.  Persistence Report'!AZ$27:AZ$500,'7.  Persistence Report'!$D$27:$D$500,$B189,'7.  Persistence Report'!$J$27:$J$500,"Adjustment",'7.  Persistence Report'!$H$27:$H$500,"2015")</f>
        <v>0</v>
      </c>
      <c r="J190" s="295">
        <f>SUMIFS('7.  Persistence Report'!BA$27:BA$500,'7.  Persistence Report'!$D$27:$D$500,$B189,'7.  Persistence Report'!$J$27:$J$500,"Adjustment",'7.  Persistence Report'!$H$27:$H$500,"2015")</f>
        <v>0</v>
      </c>
      <c r="K190" s="295">
        <f>SUMIFS('7.  Persistence Report'!BB$27:BB$500,'7.  Persistence Report'!$D$27:$D$500,$B189,'7.  Persistence Report'!$J$27:$J$500,"Adjustment",'7.  Persistence Report'!$H$27:$H$500,"2015")</f>
        <v>0</v>
      </c>
      <c r="L190" s="295">
        <f>SUMIFS('7.  Persistence Report'!BC$27:BC$500,'7.  Persistence Report'!$D$27:$D$500,$B189,'7.  Persistence Report'!$J$27:$J$500,"Adjustment",'7.  Persistence Report'!$H$27:$H$500,"2015")</f>
        <v>0</v>
      </c>
      <c r="M190" s="295">
        <f>SUMIFS('7.  Persistence Report'!BD$27:BD$500,'7.  Persistence Report'!$D$27:$D$500,$B189,'7.  Persistence Report'!$J$27:$J$500,"Adjustment",'7.  Persistence Report'!$H$27:$H$500,"2015")</f>
        <v>0</v>
      </c>
      <c r="N190" s="295">
        <f>N189</f>
        <v>12</v>
      </c>
      <c r="O190" s="295">
        <f>SUMIFS('7.  Persistence Report'!P$27:P$500,'7.  Persistence Report'!$D$27:$D$500,$B189,'7.  Persistence Report'!$J$27:$J$500,"Adjustment",'7.  Persistence Report'!$H$27:$H$500,"2015")</f>
        <v>0</v>
      </c>
      <c r="P190" s="295">
        <f>SUMIFS('7.  Persistence Report'!Q$27:Q$500,'7.  Persistence Report'!$D$27:$D$500,$B189,'7.  Persistence Report'!$J$27:$J$500,"Adjustment",'7.  Persistence Report'!$H$27:$H$500,"2015")</f>
        <v>0</v>
      </c>
      <c r="Q190" s="295">
        <f>SUMIFS('7.  Persistence Report'!R$27:R$500,'7.  Persistence Report'!$D$27:$D$500,$B189,'7.  Persistence Report'!$J$27:$J$500,"Adjustment",'7.  Persistence Report'!$H$27:$H$500,"2015")</f>
        <v>0</v>
      </c>
      <c r="R190" s="295">
        <f>SUMIFS('7.  Persistence Report'!S$27:S$500,'7.  Persistence Report'!$D$27:$D$500,$B189,'7.  Persistence Report'!$J$27:$J$500,"Adjustment",'7.  Persistence Report'!$H$27:$H$500,"2015")</f>
        <v>0</v>
      </c>
      <c r="S190" s="295">
        <f>SUMIFS('7.  Persistence Report'!T$27:T$500,'7.  Persistence Report'!$D$27:$D$500,$B189,'7.  Persistence Report'!$J$27:$J$500,"Adjustment",'7.  Persistence Report'!$H$27:$H$500,"2015")</f>
        <v>0</v>
      </c>
      <c r="T190" s="295">
        <f>SUMIFS('7.  Persistence Report'!U$27:U$500,'7.  Persistence Report'!$D$27:$D$500,$B189,'7.  Persistence Report'!$J$27:$J$500,"Adjustment",'7.  Persistence Report'!$H$27:$H$500,"2015")</f>
        <v>0</v>
      </c>
      <c r="U190" s="295">
        <f>SUMIFS('7.  Persistence Report'!V$27:V$500,'7.  Persistence Report'!$D$27:$D$500,$B189,'7.  Persistence Report'!$J$27:$J$500,"Adjustment",'7.  Persistence Report'!$H$27:$H$500,"2015")</f>
        <v>0</v>
      </c>
      <c r="V190" s="295">
        <f>SUMIFS('7.  Persistence Report'!W$27:W$500,'7.  Persistence Report'!$D$27:$D$500,$B189,'7.  Persistence Report'!$J$27:$J$500,"Adjustment",'7.  Persistence Report'!$H$27:$H$500,"2015")</f>
        <v>0</v>
      </c>
      <c r="W190" s="295">
        <f>SUMIFS('7.  Persistence Report'!X$27:X$500,'7.  Persistence Report'!$D$27:$D$500,$B189,'7.  Persistence Report'!$J$27:$J$500,"Adjustment",'7.  Persistence Report'!$H$27:$H$500,"2015")</f>
        <v>0</v>
      </c>
      <c r="X190" s="295">
        <f>SUMIFS('7.  Persistence Report'!Y$27:Y$500,'7.  Persistence Report'!$D$27:$D$500,$B189,'7.  Persistence Report'!$J$27:$J$500,"Adjustment",'7.  Persistence Report'!$H$27:$H$500,"2015")</f>
        <v>0</v>
      </c>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f>SUMIFS('7.  Persistence Report'!AU$27:AU$500,'7.  Persistence Report'!$D$27:$D$500,$B192,'7.  Persistence Report'!$J$27:$J$500,"Current year savings",'7.  Persistence Report'!$H$27:$H$500,"2015")</f>
        <v>0</v>
      </c>
      <c r="E192" s="295">
        <f>SUMIFS('7.  Persistence Report'!AV$27:AV$500,'7.  Persistence Report'!$D$27:$D$500,$B192,'7.  Persistence Report'!$J$27:$J$500,"Current year savings",'7.  Persistence Report'!$H$27:$H$500,"2015")</f>
        <v>0</v>
      </c>
      <c r="F192" s="295">
        <f>SUMIFS('7.  Persistence Report'!AW$27:AW$500,'7.  Persistence Report'!$D$27:$D$500,$B192,'7.  Persistence Report'!$J$27:$J$500,"Current year savings",'7.  Persistence Report'!$H$27:$H$500,"2015")</f>
        <v>0</v>
      </c>
      <c r="G192" s="295">
        <f>SUMIFS('7.  Persistence Report'!AX$27:AX$500,'7.  Persistence Report'!$D$27:$D$500,$B192,'7.  Persistence Report'!$J$27:$J$500,"Current year savings",'7.  Persistence Report'!$H$27:$H$500,"2015")</f>
        <v>0</v>
      </c>
      <c r="H192" s="295">
        <f>SUMIFS('7.  Persistence Report'!AY$27:AY$500,'7.  Persistence Report'!$D$27:$D$500,$B192,'7.  Persistence Report'!$J$27:$J$500,"Current year savings",'7.  Persistence Report'!$H$27:$H$500,"2015")</f>
        <v>0</v>
      </c>
      <c r="I192" s="295">
        <f>SUMIFS('7.  Persistence Report'!AZ$27:AZ$500,'7.  Persistence Report'!$D$27:$D$500,$B192,'7.  Persistence Report'!$J$27:$J$500,"Current year savings",'7.  Persistence Report'!$H$27:$H$500,"2015")</f>
        <v>0</v>
      </c>
      <c r="J192" s="295">
        <f>SUMIFS('7.  Persistence Report'!BA$27:BA$500,'7.  Persistence Report'!$D$27:$D$500,$B192,'7.  Persistence Report'!$J$27:$J$500,"Current year savings",'7.  Persistence Report'!$H$27:$H$500,"2015")</f>
        <v>0</v>
      </c>
      <c r="K192" s="295">
        <f>SUMIFS('7.  Persistence Report'!BB$27:BB$500,'7.  Persistence Report'!$D$27:$D$500,$B192,'7.  Persistence Report'!$J$27:$J$500,"Current year savings",'7.  Persistence Report'!$H$27:$H$500,"2015")</f>
        <v>0</v>
      </c>
      <c r="L192" s="295">
        <f>SUMIFS('7.  Persistence Report'!BC$27:BC$500,'7.  Persistence Report'!$D$27:$D$500,$B192,'7.  Persistence Report'!$J$27:$J$500,"Current year savings",'7.  Persistence Report'!$H$27:$H$500,"2015")</f>
        <v>0</v>
      </c>
      <c r="M192" s="295">
        <f>SUMIFS('7.  Persistence Report'!BD$27:BD$500,'7.  Persistence Report'!$D$27:$D$500,$B192,'7.  Persistence Report'!$J$27:$J$500,"Current year savings",'7.  Persistence Report'!$H$27:$H$500,"2015")</f>
        <v>0</v>
      </c>
      <c r="N192" s="295">
        <v>12</v>
      </c>
      <c r="O192" s="295">
        <f>SUMIFS('7.  Persistence Report'!P$27:P$500,'7.  Persistence Report'!$D$27:$D$500,$B192,'7.  Persistence Report'!$J$27:$J$500,"Current year savings",'7.  Persistence Report'!$H$27:$H$500,"2015")</f>
        <v>0</v>
      </c>
      <c r="P192" s="295">
        <f>SUMIFS('7.  Persistence Report'!Q$27:Q$500,'7.  Persistence Report'!$D$27:$D$500,$B192,'7.  Persistence Report'!$J$27:$J$500,"Current year savings",'7.  Persistence Report'!$H$27:$H$500,"2015")</f>
        <v>0</v>
      </c>
      <c r="Q192" s="295">
        <f>SUMIFS('7.  Persistence Report'!R$27:R$500,'7.  Persistence Report'!$D$27:$D$500,$B192,'7.  Persistence Report'!$J$27:$J$500,"Current year savings",'7.  Persistence Report'!$H$27:$H$500,"2015")</f>
        <v>0</v>
      </c>
      <c r="R192" s="295">
        <f>SUMIFS('7.  Persistence Report'!S$27:S$500,'7.  Persistence Report'!$D$27:$D$500,$B192,'7.  Persistence Report'!$J$27:$J$500,"Current year savings",'7.  Persistence Report'!$H$27:$H$500,"2015")</f>
        <v>0</v>
      </c>
      <c r="S192" s="295">
        <f>SUMIFS('7.  Persistence Report'!T$27:T$500,'7.  Persistence Report'!$D$27:$D$500,$B192,'7.  Persistence Report'!$J$27:$J$500,"Current year savings",'7.  Persistence Report'!$H$27:$H$500,"2015")</f>
        <v>0</v>
      </c>
      <c r="T192" s="295">
        <f>SUMIFS('7.  Persistence Report'!U$27:U$500,'7.  Persistence Report'!$D$27:$D$500,$B192,'7.  Persistence Report'!$J$27:$J$500,"Current year savings",'7.  Persistence Report'!$H$27:$H$500,"2015")</f>
        <v>0</v>
      </c>
      <c r="U192" s="295">
        <f>SUMIFS('7.  Persistence Report'!V$27:V$500,'7.  Persistence Report'!$D$27:$D$500,$B192,'7.  Persistence Report'!$J$27:$J$500,"Current year savings",'7.  Persistence Report'!$H$27:$H$500,"2015")</f>
        <v>0</v>
      </c>
      <c r="V192" s="295">
        <f>SUMIFS('7.  Persistence Report'!W$27:W$500,'7.  Persistence Report'!$D$27:$D$500,$B192,'7.  Persistence Report'!$J$27:$J$500,"Current year savings",'7.  Persistence Report'!$H$27:$H$500,"2015")</f>
        <v>0</v>
      </c>
      <c r="W192" s="295">
        <f>SUMIFS('7.  Persistence Report'!X$27:X$500,'7.  Persistence Report'!$D$27:$D$500,$B192,'7.  Persistence Report'!$J$27:$J$500,"Current year savings",'7.  Persistence Report'!$H$27:$H$500,"2015")</f>
        <v>0</v>
      </c>
      <c r="X192" s="295">
        <f>SUMIFS('7.  Persistence Report'!Y$27:Y$500,'7.  Persistence Report'!$D$27:$D$500,$B192,'7.  Persistence Report'!$J$27:$J$500,"Current year savings",'7.  Persistence Report'!$H$27:$H$500,"2015")</f>
        <v>0</v>
      </c>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f>SUMIFS('7.  Persistence Report'!AU$27:AU$500,'7.  Persistence Report'!$D$27:$D$500,$B192,'7.  Persistence Report'!$J$27:$J$500,"Adjustment",'7.  Persistence Report'!$H$27:$H$500,"2015")</f>
        <v>0</v>
      </c>
      <c r="E193" s="295">
        <f>SUMIFS('7.  Persistence Report'!AV$27:AV$500,'7.  Persistence Report'!$D$27:$D$500,$B192,'7.  Persistence Report'!$J$27:$J$500,"Adjustment",'7.  Persistence Report'!$H$27:$H$500,"2015")</f>
        <v>0</v>
      </c>
      <c r="F193" s="295">
        <f>SUMIFS('7.  Persistence Report'!AW$27:AW$500,'7.  Persistence Report'!$D$27:$D$500,$B192,'7.  Persistence Report'!$J$27:$J$500,"Adjustment",'7.  Persistence Report'!$H$27:$H$500,"2015")</f>
        <v>0</v>
      </c>
      <c r="G193" s="295">
        <f>SUMIFS('7.  Persistence Report'!AX$27:AX$500,'7.  Persistence Report'!$D$27:$D$500,$B192,'7.  Persistence Report'!$J$27:$J$500,"Adjustment",'7.  Persistence Report'!$H$27:$H$500,"2015")</f>
        <v>0</v>
      </c>
      <c r="H193" s="295">
        <f>SUMIFS('7.  Persistence Report'!AY$27:AY$500,'7.  Persistence Report'!$D$27:$D$500,$B192,'7.  Persistence Report'!$J$27:$J$500,"Adjustment",'7.  Persistence Report'!$H$27:$H$500,"2015")</f>
        <v>0</v>
      </c>
      <c r="I193" s="295">
        <f>SUMIFS('7.  Persistence Report'!AZ$27:AZ$500,'7.  Persistence Report'!$D$27:$D$500,$B192,'7.  Persistence Report'!$J$27:$J$500,"Adjustment",'7.  Persistence Report'!$H$27:$H$500,"2015")</f>
        <v>0</v>
      </c>
      <c r="J193" s="295">
        <f>SUMIFS('7.  Persistence Report'!BA$27:BA$500,'7.  Persistence Report'!$D$27:$D$500,$B192,'7.  Persistence Report'!$J$27:$J$500,"Adjustment",'7.  Persistence Report'!$H$27:$H$500,"2015")</f>
        <v>0</v>
      </c>
      <c r="K193" s="295">
        <f>SUMIFS('7.  Persistence Report'!BB$27:BB$500,'7.  Persistence Report'!$D$27:$D$500,$B192,'7.  Persistence Report'!$J$27:$J$500,"Adjustment",'7.  Persistence Report'!$H$27:$H$500,"2015")</f>
        <v>0</v>
      </c>
      <c r="L193" s="295">
        <f>SUMIFS('7.  Persistence Report'!BC$27:BC$500,'7.  Persistence Report'!$D$27:$D$500,$B192,'7.  Persistence Report'!$J$27:$J$500,"Adjustment",'7.  Persistence Report'!$H$27:$H$500,"2015")</f>
        <v>0</v>
      </c>
      <c r="M193" s="295">
        <f>SUMIFS('7.  Persistence Report'!BD$27:BD$500,'7.  Persistence Report'!$D$27:$D$500,$B192,'7.  Persistence Report'!$J$27:$J$500,"Adjustment",'7.  Persistence Report'!$H$27:$H$500,"2015")</f>
        <v>0</v>
      </c>
      <c r="N193" s="295">
        <f>N192</f>
        <v>12</v>
      </c>
      <c r="O193" s="295">
        <f>SUMIFS('7.  Persistence Report'!P$27:P$500,'7.  Persistence Report'!$D$27:$D$500,$B192,'7.  Persistence Report'!$J$27:$J$500,"Adjustment",'7.  Persistence Report'!$H$27:$H$500,"2015")</f>
        <v>0</v>
      </c>
      <c r="P193" s="295">
        <f>SUMIFS('7.  Persistence Report'!Q$27:Q$500,'7.  Persistence Report'!$D$27:$D$500,$B192,'7.  Persistence Report'!$J$27:$J$500,"Adjustment",'7.  Persistence Report'!$H$27:$H$500,"2015")</f>
        <v>0</v>
      </c>
      <c r="Q193" s="295">
        <f>SUMIFS('7.  Persistence Report'!R$27:R$500,'7.  Persistence Report'!$D$27:$D$500,$B192,'7.  Persistence Report'!$J$27:$J$500,"Adjustment",'7.  Persistence Report'!$H$27:$H$500,"2015")</f>
        <v>0</v>
      </c>
      <c r="R193" s="295">
        <f>SUMIFS('7.  Persistence Report'!S$27:S$500,'7.  Persistence Report'!$D$27:$D$500,$B192,'7.  Persistence Report'!$J$27:$J$500,"Adjustment",'7.  Persistence Report'!$H$27:$H$500,"2015")</f>
        <v>0</v>
      </c>
      <c r="S193" s="295">
        <f>SUMIFS('7.  Persistence Report'!T$27:T$500,'7.  Persistence Report'!$D$27:$D$500,$B192,'7.  Persistence Report'!$J$27:$J$500,"Adjustment",'7.  Persistence Report'!$H$27:$H$500,"2015")</f>
        <v>0</v>
      </c>
      <c r="T193" s="295">
        <f>SUMIFS('7.  Persistence Report'!U$27:U$500,'7.  Persistence Report'!$D$27:$D$500,$B192,'7.  Persistence Report'!$J$27:$J$500,"Adjustment",'7.  Persistence Report'!$H$27:$H$500,"2015")</f>
        <v>0</v>
      </c>
      <c r="U193" s="295">
        <f>SUMIFS('7.  Persistence Report'!V$27:V$500,'7.  Persistence Report'!$D$27:$D$500,$B192,'7.  Persistence Report'!$J$27:$J$500,"Adjustment",'7.  Persistence Report'!$H$27:$H$500,"2015")</f>
        <v>0</v>
      </c>
      <c r="V193" s="295">
        <f>SUMIFS('7.  Persistence Report'!W$27:W$500,'7.  Persistence Report'!$D$27:$D$500,$B192,'7.  Persistence Report'!$J$27:$J$500,"Adjustment",'7.  Persistence Report'!$H$27:$H$500,"2015")</f>
        <v>0</v>
      </c>
      <c r="W193" s="295">
        <f>SUMIFS('7.  Persistence Report'!X$27:X$500,'7.  Persistence Report'!$D$27:$D$500,$B192,'7.  Persistence Report'!$J$27:$J$500,"Adjustment",'7.  Persistence Report'!$H$27:$H$500,"2015")</f>
        <v>0</v>
      </c>
      <c r="X193" s="295">
        <f>SUMIFS('7.  Persistence Report'!Y$27:Y$500,'7.  Persistence Report'!$D$27:$D$500,$B192,'7.  Persistence Report'!$J$27:$J$500,"Adjustment",'7.  Persistence Report'!$H$27:$H$500,"2015")</f>
        <v>0</v>
      </c>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81286579.044708103</v>
      </c>
      <c r="E195" s="329"/>
      <c r="F195" s="329"/>
      <c r="G195" s="329"/>
      <c r="H195" s="329"/>
      <c r="I195" s="329"/>
      <c r="J195" s="329"/>
      <c r="K195" s="329"/>
      <c r="L195" s="329"/>
      <c r="M195" s="329"/>
      <c r="N195" s="329"/>
      <c r="O195" s="329">
        <f>SUM(O38:O193)</f>
        <v>13502.792838766689</v>
      </c>
      <c r="P195" s="329"/>
      <c r="Q195" s="329"/>
      <c r="R195" s="329"/>
      <c r="S195" s="329"/>
      <c r="T195" s="329"/>
      <c r="U195" s="329"/>
      <c r="V195" s="329"/>
      <c r="W195" s="329"/>
      <c r="X195" s="329"/>
      <c r="Y195" s="329">
        <f>IF(Y36="kWh",SUMPRODUCT(D38:D193,Y38:Y193))</f>
        <v>19740136</v>
      </c>
      <c r="Z195" s="329">
        <f>IF(Z36="kWh",SUMPRODUCT(D38:D193,Z38:Z193))</f>
        <v>9220784.0114439279</v>
      </c>
      <c r="AA195" s="329">
        <f>IF(AA36="kw",SUMPRODUCT(N38:N193,O38:O193,AA38:AA193),SUMPRODUCT(D38:D193,AA38:AA193))</f>
        <v>65565.459790878595</v>
      </c>
      <c r="AB195" s="329">
        <f>IF(AB36="kw",SUMPRODUCT(N38:N193,O38:O193,AB38:AB193),SUMPRODUCT(D38:D193,AB38:AB193))</f>
        <v>16906.261453095485</v>
      </c>
      <c r="AC195" s="329">
        <f>IF(AC36="kw",SUMPRODUCT(N38:N193,O38:O193,AC38:AC193),SUMPRODUCT(D38:D193,AC38:AC193))</f>
        <v>10219.160564593016</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2.3400000000000001E-2</v>
      </c>
      <c r="Z198" s="341">
        <f>HLOOKUP(Z$35,'3.  Distribution Rates'!$C$122:$P$133,7,FALSE)</f>
        <v>2.1000000000000001E-2</v>
      </c>
      <c r="AA198" s="341">
        <f>HLOOKUP(AA$35,'3.  Distribution Rates'!$C$122:$P$133,7,FALSE)</f>
        <v>3.5691000000000002</v>
      </c>
      <c r="AB198" s="341">
        <f>HLOOKUP(AB$35,'3.  Distribution Rates'!$C$122:$P$133,7,FALSE)</f>
        <v>3.4887000000000001</v>
      </c>
      <c r="AC198" s="341">
        <f>HLOOKUP(AC$35,'3.  Distribution Rates'!$C$122:$P$133,7,FALSE)</f>
        <v>3.3129</v>
      </c>
      <c r="AD198" s="341">
        <f>HLOOKUP(AD$35,'3.  Distribution Rates'!$C$122:$P$133,7,FALSE)</f>
        <v>2.1899999999999999E-2</v>
      </c>
      <c r="AE198" s="341">
        <f>HLOOKUP(AE$35,'3.  Distribution Rates'!$C$122:$P$133,7,FALSE)</f>
        <v>3.9996999999999998</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461919.18239999999</v>
      </c>
      <c r="Z203" s="378">
        <f>Z195*Z198</f>
        <v>193636.4642403225</v>
      </c>
      <c r="AA203" s="378">
        <f>AA195*AA198</f>
        <v>234009.6825396248</v>
      </c>
      <c r="AB203" s="378">
        <f t="shared" ref="AB203:AL203" si="553">AB195*AB198</f>
        <v>58980.874331414219</v>
      </c>
      <c r="AC203" s="378">
        <f t="shared" si="553"/>
        <v>33855.0570344402</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982401.26054580172</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461919.18239999999</v>
      </c>
      <c r="Z204" s="346">
        <f>SUM(Z199:Z203)</f>
        <v>193636.4642403225</v>
      </c>
      <c r="AA204" s="346">
        <f t="shared" ref="AA204:AE204" si="554">SUM(AA199:AA203)</f>
        <v>234009.6825396248</v>
      </c>
      <c r="AB204" s="346">
        <f t="shared" si="554"/>
        <v>58980.874331414219</v>
      </c>
      <c r="AC204" s="346">
        <f t="shared" si="554"/>
        <v>33855.0570344402</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982401.26054580172</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982401.26054580172</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19442880</v>
      </c>
      <c r="Z208" s="291">
        <f>SUMPRODUCT(E38:E193,Z38:Z193)</f>
        <v>9367169.3865042645</v>
      </c>
      <c r="AA208" s="291">
        <f>IF(AA36="kw",SUMPRODUCT(N38:N193,P38:P193,AA38:AA193),SUMPRODUCT(E38:E193,AA38:AA193))</f>
        <v>65555.461130665746</v>
      </c>
      <c r="AB208" s="291">
        <f>IF(AB36="kw",SUMPRODUCT(N38:N193,P38:P193,AB38:AB193),SUMPRODUCT(E38:E193,AB38:AB193))</f>
        <v>16902.3274392846</v>
      </c>
      <c r="AC208" s="291">
        <f>IF(AC36="kw",SUMPRODUCT(N38:N193,P38:P193,AC38:AC193),SUMPRODUCT(E38:E193,AC38:AC193))</f>
        <v>10215.748213770265</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19415414</v>
      </c>
      <c r="Z209" s="291">
        <f>SUMPRODUCT(F38:F193,Z38:Z193)</f>
        <v>9422930.7265042625</v>
      </c>
      <c r="AA209" s="291">
        <f>IF(AA36="kw",SUMPRODUCT(N38:N193,Q38:Q193,AA38:AA193),SUMPRODUCT(F38:F193,AA38:AA193))</f>
        <v>65561.701130665751</v>
      </c>
      <c r="AB209" s="291">
        <f>IF(AB36="kw",SUMPRODUCT(N38:N193,Q38:Q193,AB38:AB193),SUMPRODUCT(F38:F193,AB38:AB193))</f>
        <v>16903.527439284597</v>
      </c>
      <c r="AC209" s="291">
        <f>IF(AC36="kw",SUMPRODUCT(N38:N193,Q38:Q193,AC38:AC193),SUMPRODUCT(F38:F193,AC38:AC193))</f>
        <v>10219.708213770266</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19389373</v>
      </c>
      <c r="Z210" s="291">
        <f>SUMPRODUCT(G38:G193,Z38:Z193)</f>
        <v>9038500.0865042638</v>
      </c>
      <c r="AA210" s="291">
        <f>IF(AA36="kw",SUMPRODUCT(N38:N193,R38:R193,AA38:AA193),SUMPRODUCT(G38:G193,AA38:AA193))</f>
        <v>65560.021130665758</v>
      </c>
      <c r="AB210" s="291">
        <f>IF(AB36="kw",SUMPRODUCT(N38:N193,R38:R193,AB38:AB193),SUMPRODUCT(G38:G193,AB38:AB193))</f>
        <v>16923.207439284601</v>
      </c>
      <c r="AC210" s="291">
        <f>IF(AC36="kw",SUMPRODUCT(N38:N193,R38:R193,AC38:AC193),SUMPRODUCT(G38:G193,AC38:AC193))</f>
        <v>10129.108213770265</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19237862</v>
      </c>
      <c r="Z211" s="291">
        <f>SUMPRODUCT(H38:H193,Z38:Z193)</f>
        <v>9038500.2365042642</v>
      </c>
      <c r="AA211" s="291">
        <f>IF(AA36="kw",SUMPRODUCT(N38:N193,S38:S193,AA38:AA193),SUMPRODUCT(H38:H193,AA38:AA193))</f>
        <v>65842.741130665745</v>
      </c>
      <c r="AB211" s="291">
        <f>IF(AB36="kw",SUMPRODUCT(N38:N193,S38:S193,AB38:AB193),SUMPRODUCT(H38:H193,AB38:AB193))</f>
        <v>17060.0074392846</v>
      </c>
      <c r="AC211" s="291">
        <f>IF(AC36="kw",SUMPRODUCT(N38:N193,S38:S193,AC38:AC193),SUMPRODUCT(H38:H193,AC38:AC193))</f>
        <v>10151.908213770264</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19016875</v>
      </c>
      <c r="Z212" s="326">
        <f>SUMPRODUCT(I38:I193,Z38:Z193)</f>
        <v>9020060.7789999992</v>
      </c>
      <c r="AA212" s="326">
        <f>IF(AA36="kw",SUMPRODUCT(N38:N193,T38:T193,AA38:AA193),SUMPRODUCT(I38:I193,AA38:AA193))</f>
        <v>65563.92</v>
      </c>
      <c r="AB212" s="326">
        <f>IF(AB36="kw",SUMPRODUCT(N38:N193,T38:T193,AB38:AB193),SUMPRODUCT(I38:I193,AB38:AB193))</f>
        <v>17039.135999999999</v>
      </c>
      <c r="AC212" s="326">
        <f>IF(AC36="kw",SUMPRODUCT(N38:N193,T38:T193,AC38:AC193),SUMPRODUCT(I38:I193,AC38:AC193))</f>
        <v>10061.16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0" t="s">
        <v>211</v>
      </c>
      <c r="C217" s="812" t="s">
        <v>33</v>
      </c>
      <c r="D217" s="284" t="s">
        <v>421</v>
      </c>
      <c r="E217" s="814" t="s">
        <v>209</v>
      </c>
      <c r="F217" s="815"/>
      <c r="G217" s="815"/>
      <c r="H217" s="815"/>
      <c r="I217" s="815"/>
      <c r="J217" s="815"/>
      <c r="K217" s="815"/>
      <c r="L217" s="815"/>
      <c r="M217" s="816"/>
      <c r="N217" s="820" t="s">
        <v>213</v>
      </c>
      <c r="O217" s="284" t="s">
        <v>422</v>
      </c>
      <c r="P217" s="814" t="s">
        <v>212</v>
      </c>
      <c r="Q217" s="815"/>
      <c r="R217" s="815"/>
      <c r="S217" s="815"/>
      <c r="T217" s="815"/>
      <c r="U217" s="815"/>
      <c r="V217" s="815"/>
      <c r="W217" s="815"/>
      <c r="X217" s="816"/>
      <c r="Y217" s="817" t="s">
        <v>243</v>
      </c>
      <c r="Z217" s="818"/>
      <c r="AA217" s="818"/>
      <c r="AB217" s="818"/>
      <c r="AC217" s="818"/>
      <c r="AD217" s="818"/>
      <c r="AE217" s="818"/>
      <c r="AF217" s="818"/>
      <c r="AG217" s="818"/>
      <c r="AH217" s="818"/>
      <c r="AI217" s="818"/>
      <c r="AJ217" s="818"/>
      <c r="AK217" s="818"/>
      <c r="AL217" s="818"/>
      <c r="AM217" s="819"/>
    </row>
    <row r="218" spans="1:39" ht="60.75" customHeight="1">
      <c r="B218" s="811"/>
      <c r="C218" s="813"/>
      <c r="D218" s="285">
        <v>2016</v>
      </c>
      <c r="E218" s="285">
        <v>2017</v>
      </c>
      <c r="F218" s="285">
        <v>2018</v>
      </c>
      <c r="G218" s="285">
        <v>2019</v>
      </c>
      <c r="H218" s="285">
        <v>2020</v>
      </c>
      <c r="I218" s="285">
        <v>2021</v>
      </c>
      <c r="J218" s="285">
        <v>2022</v>
      </c>
      <c r="K218" s="285">
        <v>2023</v>
      </c>
      <c r="L218" s="285">
        <v>2024</v>
      </c>
      <c r="M218" s="285">
        <v>2025</v>
      </c>
      <c r="N218" s="82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1,499 KW</v>
      </c>
      <c r="AB218" s="285" t="str">
        <f>'1.  LRAMVA Summary'!G52</f>
        <v>GS 1,500 TO 4,999</v>
      </c>
      <c r="AC218" s="285" t="str">
        <f>'1.  LRAMVA Summary'!H52</f>
        <v>Large User</v>
      </c>
      <c r="AD218" s="285" t="str">
        <f>'1.  LRAMVA Summary'!I52</f>
        <v>Unmetered Scattered Load</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f>SUMIFS('7.  Persistence Report'!AV$27:AV$500,'7.  Persistence Report'!$D$27:$D$500,$B221,'7.  Persistence Report'!$J$27:$J$500,"Current year savings",'7.  Persistence Report'!$H$27:$H$500,"2016")</f>
        <v>0</v>
      </c>
      <c r="E221" s="295">
        <f>SUMIFS('7.  Persistence Report'!AW$27:AW$500,'7.  Persistence Report'!$D$27:$D$500,$B221,'7.  Persistence Report'!$J$27:$J$500,"Current year savings",'7.  Persistence Report'!$H$27:$H$500,"2016")</f>
        <v>0</v>
      </c>
      <c r="F221" s="295">
        <f>SUMIFS('7.  Persistence Report'!AX$27:AX$500,'7.  Persistence Report'!$D$27:$D$500,$B221,'7.  Persistence Report'!$J$27:$J$500,"Current year savings",'7.  Persistence Report'!$H$27:$H$500,"2016")</f>
        <v>0</v>
      </c>
      <c r="G221" s="295">
        <f>SUMIFS('7.  Persistence Report'!AY$27:AY$500,'7.  Persistence Report'!$D$27:$D$500,$B221,'7.  Persistence Report'!$J$27:$J$500,"Current year savings",'7.  Persistence Report'!$H$27:$H$500,"2016")</f>
        <v>0</v>
      </c>
      <c r="H221" s="295">
        <f>SUMIFS('7.  Persistence Report'!AZ$27:AZ$500,'7.  Persistence Report'!$D$27:$D$500,$B221,'7.  Persistence Report'!$J$27:$J$500,"Current year savings",'7.  Persistence Report'!$H$27:$H$500,"2016")</f>
        <v>0</v>
      </c>
      <c r="I221" s="295">
        <f>SUMIFS('7.  Persistence Report'!BA$27:BA$500,'7.  Persistence Report'!$D$27:$D$500,$B221,'7.  Persistence Report'!$J$27:$J$500,"Current year savings",'7.  Persistence Report'!$H$27:$H$500,"2016")</f>
        <v>0</v>
      </c>
      <c r="J221" s="295">
        <f>SUMIFS('7.  Persistence Report'!BB$27:BB$500,'7.  Persistence Report'!$D$27:$D$500,$B221,'7.  Persistence Report'!$J$27:$J$500,"Current year savings",'7.  Persistence Report'!$H$27:$H$500,"2016")</f>
        <v>0</v>
      </c>
      <c r="K221" s="295">
        <f>SUMIFS('7.  Persistence Report'!BC$27:BC$500,'7.  Persistence Report'!$D$27:$D$500,$B221,'7.  Persistence Report'!$J$27:$J$500,"Current year savings",'7.  Persistence Report'!$H$27:$H$500,"2016")</f>
        <v>0</v>
      </c>
      <c r="L221" s="295">
        <f>SUMIFS('7.  Persistence Report'!BD$27:BD$500,'7.  Persistence Report'!$D$27:$D$500,$B221,'7.  Persistence Report'!$J$27:$J$500,"Current year savings",'7.  Persistence Report'!$H$27:$H$500,"2016")</f>
        <v>0</v>
      </c>
      <c r="M221" s="295">
        <f>SUMIFS('7.  Persistence Report'!BE$27:BE$500,'7.  Persistence Report'!$D$27:$D$500,$B221,'7.  Persistence Report'!$J$27:$J$500,"Current year savings",'7.  Persistence Report'!$H$27:$H$500,"2016")</f>
        <v>0</v>
      </c>
      <c r="N221" s="291"/>
      <c r="O221" s="295">
        <f>SUMIFS('7.  Persistence Report'!Q$27:Q$500,'7.  Persistence Report'!$D$27:$D$500,$B221,'7.  Persistence Report'!$J$27:$J$500,"Current year savings",'7.  Persistence Report'!$H$27:$H$500,"2016")</f>
        <v>0</v>
      </c>
      <c r="P221" s="295">
        <f>SUMIFS('7.  Persistence Report'!R$27:R$500,'7.  Persistence Report'!$D$27:$D$500,$B221,'7.  Persistence Report'!$J$27:$J$500,"Current year savings",'7.  Persistence Report'!$H$27:$H$500,"2016")</f>
        <v>0</v>
      </c>
      <c r="Q221" s="295">
        <f>SUMIFS('7.  Persistence Report'!S$27:S$500,'7.  Persistence Report'!$D$27:$D$500,$B221,'7.  Persistence Report'!$J$27:$J$500,"Current year savings",'7.  Persistence Report'!$H$27:$H$500,"2016")</f>
        <v>0</v>
      </c>
      <c r="R221" s="295">
        <f>SUMIFS('7.  Persistence Report'!T$27:T$500,'7.  Persistence Report'!$D$27:$D$500,$B221,'7.  Persistence Report'!$J$27:$J$500,"Current year savings",'7.  Persistence Report'!$H$27:$H$500,"2016")</f>
        <v>0</v>
      </c>
      <c r="S221" s="295">
        <f>SUMIFS('7.  Persistence Report'!U$27:U$500,'7.  Persistence Report'!$D$27:$D$500,$B221,'7.  Persistence Report'!$J$27:$J$500,"Current year savings",'7.  Persistence Report'!$H$27:$H$500,"2016")</f>
        <v>0</v>
      </c>
      <c r="T221" s="295">
        <f>SUMIFS('7.  Persistence Report'!V$27:V$500,'7.  Persistence Report'!$D$27:$D$500,$B221,'7.  Persistence Report'!$J$27:$J$500,"Current year savings",'7.  Persistence Report'!$H$27:$H$500,"2016")</f>
        <v>0</v>
      </c>
      <c r="U221" s="295">
        <f>SUMIFS('7.  Persistence Report'!W$27:W$500,'7.  Persistence Report'!$D$27:$D$500,$B221,'7.  Persistence Report'!$J$27:$J$500,"Current year savings",'7.  Persistence Report'!$H$27:$H$500,"2016")</f>
        <v>0</v>
      </c>
      <c r="V221" s="295">
        <f>SUMIFS('7.  Persistence Report'!X$27:X$500,'7.  Persistence Report'!$D$27:$D$500,$B221,'7.  Persistence Report'!$J$27:$J$500,"Current year savings",'7.  Persistence Report'!$H$27:$H$500,"2016")</f>
        <v>0</v>
      </c>
      <c r="W221" s="295">
        <f>SUMIFS('7.  Persistence Report'!Y$27:Y$500,'7.  Persistence Report'!$D$27:$D$500,$B221,'7.  Persistence Report'!$J$27:$J$500,"Current year savings",'7.  Persistence Report'!$H$27:$H$500,"2016")</f>
        <v>0</v>
      </c>
      <c r="X221" s="295">
        <f>SUMIFS('7.  Persistence Report'!Z$27:Z$500,'7.  Persistence Report'!$D$27:$D$500,$B221,'7.  Persistence Report'!$J$27:$J$500,"Current year savings",'7.  Persistence Report'!$H$27:$H$500,"2016")</f>
        <v>0</v>
      </c>
      <c r="Y221" s="410">
        <v>1</v>
      </c>
      <c r="Z221" s="410"/>
      <c r="AA221" s="410"/>
      <c r="AB221" s="410"/>
      <c r="AC221" s="410"/>
      <c r="AD221" s="410"/>
      <c r="AE221" s="410"/>
      <c r="AF221" s="410"/>
      <c r="AG221" s="410"/>
      <c r="AH221" s="410"/>
      <c r="AI221" s="410"/>
      <c r="AJ221" s="410"/>
      <c r="AK221" s="410"/>
      <c r="AL221" s="410"/>
      <c r="AM221" s="296">
        <f>SUM(Y221:AL221)</f>
        <v>1</v>
      </c>
    </row>
    <row r="222" spans="1:39" ht="15.5" outlineLevel="1">
      <c r="B222" s="294" t="s">
        <v>289</v>
      </c>
      <c r="C222" s="291" t="s">
        <v>163</v>
      </c>
      <c r="D222" s="295">
        <f>SUMIFS('7.  Persistence Report'!AV$27:AV$500,'7.  Persistence Report'!$D$27:$D$500,$B221,'7.  Persistence Report'!$J$27:$J$500,"Adjustment",'7.  Persistence Report'!$H$27:$H$500,"2016")</f>
        <v>0</v>
      </c>
      <c r="E222" s="295">
        <f>SUMIFS('7.  Persistence Report'!AW$27:AW$500,'7.  Persistence Report'!$D$27:$D$500,$B221,'7.  Persistence Report'!$J$27:$J$500,"Adjustment",'7.  Persistence Report'!$H$27:$H$500,"2016")</f>
        <v>0</v>
      </c>
      <c r="F222" s="295">
        <f>SUMIFS('7.  Persistence Report'!AX$27:AX$500,'7.  Persistence Report'!$D$27:$D$500,$B221,'7.  Persistence Report'!$J$27:$J$500,"Adjustment",'7.  Persistence Report'!$H$27:$H$500,"2016")</f>
        <v>0</v>
      </c>
      <c r="G222" s="295">
        <f>SUMIFS('7.  Persistence Report'!AY$27:AY$500,'7.  Persistence Report'!$D$27:$D$500,$B221,'7.  Persistence Report'!$J$27:$J$500,"Adjustment",'7.  Persistence Report'!$H$27:$H$500,"2016")</f>
        <v>0</v>
      </c>
      <c r="H222" s="295">
        <f>SUMIFS('7.  Persistence Report'!AZ$27:AZ$500,'7.  Persistence Report'!$D$27:$D$500,$B221,'7.  Persistence Report'!$J$27:$J$500,"Adjustment",'7.  Persistence Report'!$H$27:$H$500,"2016")</f>
        <v>0</v>
      </c>
      <c r="I222" s="295">
        <f>SUMIFS('7.  Persistence Report'!BA$27:BA$500,'7.  Persistence Report'!$D$27:$D$500,$B221,'7.  Persistence Report'!$J$27:$J$500,"Adjustment",'7.  Persistence Report'!$H$27:$H$500,"2016")</f>
        <v>0</v>
      </c>
      <c r="J222" s="295">
        <f>SUMIFS('7.  Persistence Report'!BB$27:BB$500,'7.  Persistence Report'!$D$27:$D$500,$B221,'7.  Persistence Report'!$J$27:$J$500,"Adjustment",'7.  Persistence Report'!$H$27:$H$500,"2016")</f>
        <v>0</v>
      </c>
      <c r="K222" s="295">
        <f>SUMIFS('7.  Persistence Report'!BC$27:BC$500,'7.  Persistence Report'!$D$27:$D$500,$B221,'7.  Persistence Report'!$J$27:$J$500,"Adjustment",'7.  Persistence Report'!$H$27:$H$500,"2016")</f>
        <v>0</v>
      </c>
      <c r="L222" s="295">
        <f>SUMIFS('7.  Persistence Report'!BD$27:BD$500,'7.  Persistence Report'!$D$27:$D$500,$B221,'7.  Persistence Report'!$J$27:$J$500,"Adjustment",'7.  Persistence Report'!$H$27:$H$500,"2016")</f>
        <v>0</v>
      </c>
      <c r="M222" s="295">
        <f>SUMIFS('7.  Persistence Report'!BE$27:BE$500,'7.  Persistence Report'!$D$27:$D$500,$B221,'7.  Persistence Report'!$J$27:$J$500,"Adjustment",'7.  Persistence Report'!$H$27:$H$500,"2016")</f>
        <v>0</v>
      </c>
      <c r="N222" s="468"/>
      <c r="O222" s="295">
        <f>SUMIFS('7.  Persistence Report'!Q$27:Q$500,'7.  Persistence Report'!$D$27:$D$500,$B221,'7.  Persistence Report'!$J$27:$J$500,"Adjustment",'7.  Persistence Report'!$H$27:$H$500,"2016")</f>
        <v>0</v>
      </c>
      <c r="P222" s="295">
        <f>SUMIFS('7.  Persistence Report'!R$27:R$500,'7.  Persistence Report'!$D$27:$D$500,$B221,'7.  Persistence Report'!$J$27:$J$500,"Adjustment",'7.  Persistence Report'!$H$27:$H$500,"2016")</f>
        <v>0</v>
      </c>
      <c r="Q222" s="295">
        <f>SUMIFS('7.  Persistence Report'!S$27:S$500,'7.  Persistence Report'!$D$27:$D$500,$B221,'7.  Persistence Report'!$J$27:$J$500,"Adjustment",'7.  Persistence Report'!$H$27:$H$500,"2016")</f>
        <v>0</v>
      </c>
      <c r="R222" s="295">
        <f>SUMIFS('7.  Persistence Report'!T$27:T$500,'7.  Persistence Report'!$D$27:$D$500,$B221,'7.  Persistence Report'!$J$27:$J$500,"Adjustment",'7.  Persistence Report'!$H$27:$H$500,"2016")</f>
        <v>0</v>
      </c>
      <c r="S222" s="295">
        <f>SUMIFS('7.  Persistence Report'!U$27:U$500,'7.  Persistence Report'!$D$27:$D$500,$B221,'7.  Persistence Report'!$J$27:$J$500,"Adjustment",'7.  Persistence Report'!$H$27:$H$500,"2016")</f>
        <v>0</v>
      </c>
      <c r="T222" s="295">
        <f>SUMIFS('7.  Persistence Report'!V$27:V$500,'7.  Persistence Report'!$D$27:$D$500,$B221,'7.  Persistence Report'!$J$27:$J$500,"Adjustment",'7.  Persistence Report'!$H$27:$H$500,"2016")</f>
        <v>0</v>
      </c>
      <c r="U222" s="295">
        <f>SUMIFS('7.  Persistence Report'!W$27:W$500,'7.  Persistence Report'!$D$27:$D$500,$B221,'7.  Persistence Report'!$J$27:$J$500,"Adjustment",'7.  Persistence Report'!$H$27:$H$500,"2016")</f>
        <v>0</v>
      </c>
      <c r="V222" s="295">
        <f>SUMIFS('7.  Persistence Report'!X$27:X$500,'7.  Persistence Report'!$D$27:$D$500,$B221,'7.  Persistence Report'!$J$27:$J$500,"Adjustment",'7.  Persistence Report'!$H$27:$H$500,"2016")</f>
        <v>0</v>
      </c>
      <c r="W222" s="295">
        <f>SUMIFS('7.  Persistence Report'!Y$27:Y$500,'7.  Persistence Report'!$D$27:$D$500,$B221,'7.  Persistence Report'!$J$27:$J$500,"Adjustment",'7.  Persistence Report'!$H$27:$H$500,"2016")</f>
        <v>0</v>
      </c>
      <c r="X222" s="295">
        <f>SUMIFS('7.  Persistence Report'!Z$27:Z$500,'7.  Persistence Report'!$D$27:$D$500,$B221,'7.  Persistence Report'!$J$27:$J$500,"Adjustment",'7.  Persistence Report'!$H$27:$H$500,"2016")</f>
        <v>0</v>
      </c>
      <c r="Y222" s="411">
        <f>Y221</f>
        <v>1</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f>SUMIFS('7.  Persistence Report'!AV$27:AV$500,'7.  Persistence Report'!$D$27:$D$500,$B224,'7.  Persistence Report'!$J$27:$J$500,"Current year savings",'7.  Persistence Report'!$H$27:$H$500,"2016")</f>
        <v>0</v>
      </c>
      <c r="E224" s="295">
        <f>SUMIFS('7.  Persistence Report'!AW$27:AW$500,'7.  Persistence Report'!$D$27:$D$500,$B224,'7.  Persistence Report'!$J$27:$J$500,"Current year savings",'7.  Persistence Report'!$H$27:$H$500,"2016")</f>
        <v>0</v>
      </c>
      <c r="F224" s="295">
        <f>SUMIFS('7.  Persistence Report'!AX$27:AX$500,'7.  Persistence Report'!$D$27:$D$500,$B224,'7.  Persistence Report'!$J$27:$J$500,"Current year savings",'7.  Persistence Report'!$H$27:$H$500,"2016")</f>
        <v>0</v>
      </c>
      <c r="G224" s="295">
        <f>SUMIFS('7.  Persistence Report'!AY$27:AY$500,'7.  Persistence Report'!$D$27:$D$500,$B224,'7.  Persistence Report'!$J$27:$J$500,"Current year savings",'7.  Persistence Report'!$H$27:$H$500,"2016")</f>
        <v>0</v>
      </c>
      <c r="H224" s="295">
        <f>SUMIFS('7.  Persistence Report'!AZ$27:AZ$500,'7.  Persistence Report'!$D$27:$D$500,$B224,'7.  Persistence Report'!$J$27:$J$500,"Current year savings",'7.  Persistence Report'!$H$27:$H$500,"2016")</f>
        <v>0</v>
      </c>
      <c r="I224" s="295">
        <f>SUMIFS('7.  Persistence Report'!BA$27:BA$500,'7.  Persistence Report'!$D$27:$D$500,$B224,'7.  Persistence Report'!$J$27:$J$500,"Current year savings",'7.  Persistence Report'!$H$27:$H$500,"2016")</f>
        <v>0</v>
      </c>
      <c r="J224" s="295">
        <f>SUMIFS('7.  Persistence Report'!BB$27:BB$500,'7.  Persistence Report'!$D$27:$D$500,$B224,'7.  Persistence Report'!$J$27:$J$500,"Current year savings",'7.  Persistence Report'!$H$27:$H$500,"2016")</f>
        <v>0</v>
      </c>
      <c r="K224" s="295">
        <f>SUMIFS('7.  Persistence Report'!BC$27:BC$500,'7.  Persistence Report'!$D$27:$D$500,$B224,'7.  Persistence Report'!$J$27:$J$500,"Current year savings",'7.  Persistence Report'!$H$27:$H$500,"2016")</f>
        <v>0</v>
      </c>
      <c r="L224" s="295">
        <f>SUMIFS('7.  Persistence Report'!BD$27:BD$500,'7.  Persistence Report'!$D$27:$D$500,$B224,'7.  Persistence Report'!$J$27:$J$500,"Current year savings",'7.  Persistence Report'!$H$27:$H$500,"2016")</f>
        <v>0</v>
      </c>
      <c r="M224" s="295">
        <f>SUMIFS('7.  Persistence Report'!BE$27:BE$500,'7.  Persistence Report'!$D$27:$D$500,$B224,'7.  Persistence Report'!$J$27:$J$500,"Current year savings",'7.  Persistence Report'!$H$27:$H$500,"2016")</f>
        <v>0</v>
      </c>
      <c r="N224" s="291"/>
      <c r="O224" s="295">
        <f>SUMIFS('7.  Persistence Report'!Q$27:Q$500,'7.  Persistence Report'!$D$27:$D$500,$B224,'7.  Persistence Report'!$J$27:$J$500,"Current year savings",'7.  Persistence Report'!$H$27:$H$500,"2016")</f>
        <v>0</v>
      </c>
      <c r="P224" s="295">
        <f>SUMIFS('7.  Persistence Report'!R$27:R$500,'7.  Persistence Report'!$D$27:$D$500,$B224,'7.  Persistence Report'!$J$27:$J$500,"Current year savings",'7.  Persistence Report'!$H$27:$H$500,"2016")</f>
        <v>0</v>
      </c>
      <c r="Q224" s="295">
        <f>SUMIFS('7.  Persistence Report'!S$27:S$500,'7.  Persistence Report'!$D$27:$D$500,$B224,'7.  Persistence Report'!$J$27:$J$500,"Current year savings",'7.  Persistence Report'!$H$27:$H$500,"2016")</f>
        <v>0</v>
      </c>
      <c r="R224" s="295">
        <f>SUMIFS('7.  Persistence Report'!T$27:T$500,'7.  Persistence Report'!$D$27:$D$500,$B224,'7.  Persistence Report'!$J$27:$J$500,"Current year savings",'7.  Persistence Report'!$H$27:$H$500,"2016")</f>
        <v>0</v>
      </c>
      <c r="S224" s="295">
        <f>SUMIFS('7.  Persistence Report'!U$27:U$500,'7.  Persistence Report'!$D$27:$D$500,$B224,'7.  Persistence Report'!$J$27:$J$500,"Current year savings",'7.  Persistence Report'!$H$27:$H$500,"2016")</f>
        <v>0</v>
      </c>
      <c r="T224" s="295">
        <f>SUMIFS('7.  Persistence Report'!V$27:V$500,'7.  Persistence Report'!$D$27:$D$500,$B224,'7.  Persistence Report'!$J$27:$J$500,"Current year savings",'7.  Persistence Report'!$H$27:$H$500,"2016")</f>
        <v>0</v>
      </c>
      <c r="U224" s="295">
        <f>SUMIFS('7.  Persistence Report'!W$27:W$500,'7.  Persistence Report'!$D$27:$D$500,$B224,'7.  Persistence Report'!$J$27:$J$500,"Current year savings",'7.  Persistence Report'!$H$27:$H$500,"2016")</f>
        <v>0</v>
      </c>
      <c r="V224" s="295">
        <f>SUMIFS('7.  Persistence Report'!X$27:X$500,'7.  Persistence Report'!$D$27:$D$500,$B224,'7.  Persistence Report'!$J$27:$J$500,"Current year savings",'7.  Persistence Report'!$H$27:$H$500,"2016")</f>
        <v>0</v>
      </c>
      <c r="W224" s="295">
        <f>SUMIFS('7.  Persistence Report'!Y$27:Y$500,'7.  Persistence Report'!$D$27:$D$500,$B224,'7.  Persistence Report'!$J$27:$J$500,"Current year savings",'7.  Persistence Report'!$H$27:$H$500,"2016")</f>
        <v>0</v>
      </c>
      <c r="X224" s="295">
        <f>SUMIFS('7.  Persistence Report'!Z$27:Z$500,'7.  Persistence Report'!$D$27:$D$500,$B224,'7.  Persistence Report'!$J$27:$J$500,"Current year savings",'7.  Persistence Report'!$H$27:$H$500,"2016")</f>
        <v>0</v>
      </c>
      <c r="Y224" s="410">
        <v>1</v>
      </c>
      <c r="Z224" s="410"/>
      <c r="AA224" s="410"/>
      <c r="AB224" s="410"/>
      <c r="AC224" s="410"/>
      <c r="AD224" s="410"/>
      <c r="AE224" s="410"/>
      <c r="AF224" s="410"/>
      <c r="AG224" s="410"/>
      <c r="AH224" s="410"/>
      <c r="AI224" s="410"/>
      <c r="AJ224" s="410"/>
      <c r="AK224" s="410"/>
      <c r="AL224" s="410"/>
      <c r="AM224" s="296">
        <f>SUM(Y224:AL224)</f>
        <v>1</v>
      </c>
    </row>
    <row r="225" spans="1:39" ht="15.5" outlineLevel="1">
      <c r="B225" s="294" t="s">
        <v>289</v>
      </c>
      <c r="C225" s="291" t="s">
        <v>163</v>
      </c>
      <c r="D225" s="295">
        <f>SUMIFS('7.  Persistence Report'!AV$27:AV$500,'7.  Persistence Report'!$D$27:$D$500,$B224,'7.  Persistence Report'!$J$27:$J$500,"Adjustment",'7.  Persistence Report'!$H$27:$H$500,"2016")</f>
        <v>0</v>
      </c>
      <c r="E225" s="295">
        <f>SUMIFS('7.  Persistence Report'!AW$27:AW$500,'7.  Persistence Report'!$D$27:$D$500,$B224,'7.  Persistence Report'!$J$27:$J$500,"Adjustment",'7.  Persistence Report'!$H$27:$H$500,"2016")</f>
        <v>0</v>
      </c>
      <c r="F225" s="295">
        <f>SUMIFS('7.  Persistence Report'!AX$27:AX$500,'7.  Persistence Report'!$D$27:$D$500,$B224,'7.  Persistence Report'!$J$27:$J$500,"Adjustment",'7.  Persistence Report'!$H$27:$H$500,"2016")</f>
        <v>0</v>
      </c>
      <c r="G225" s="295">
        <f>SUMIFS('7.  Persistence Report'!AY$27:AY$500,'7.  Persistence Report'!$D$27:$D$500,$B224,'7.  Persistence Report'!$J$27:$J$500,"Adjustment",'7.  Persistence Report'!$H$27:$H$500,"2016")</f>
        <v>0</v>
      </c>
      <c r="H225" s="295">
        <f>SUMIFS('7.  Persistence Report'!AZ$27:AZ$500,'7.  Persistence Report'!$D$27:$D$500,$B224,'7.  Persistence Report'!$J$27:$J$500,"Adjustment",'7.  Persistence Report'!$H$27:$H$500,"2016")</f>
        <v>0</v>
      </c>
      <c r="I225" s="295">
        <f>SUMIFS('7.  Persistence Report'!BA$27:BA$500,'7.  Persistence Report'!$D$27:$D$500,$B224,'7.  Persistence Report'!$J$27:$J$500,"Adjustment",'7.  Persistence Report'!$H$27:$H$500,"2016")</f>
        <v>0</v>
      </c>
      <c r="J225" s="295">
        <f>SUMIFS('7.  Persistence Report'!BB$27:BB$500,'7.  Persistence Report'!$D$27:$D$500,$B224,'7.  Persistence Report'!$J$27:$J$500,"Adjustment",'7.  Persistence Report'!$H$27:$H$500,"2016")</f>
        <v>0</v>
      </c>
      <c r="K225" s="295">
        <f>SUMIFS('7.  Persistence Report'!BC$27:BC$500,'7.  Persistence Report'!$D$27:$D$500,$B224,'7.  Persistence Report'!$J$27:$J$500,"Adjustment",'7.  Persistence Report'!$H$27:$H$500,"2016")</f>
        <v>0</v>
      </c>
      <c r="L225" s="295">
        <f>SUMIFS('7.  Persistence Report'!BD$27:BD$500,'7.  Persistence Report'!$D$27:$D$500,$B224,'7.  Persistence Report'!$J$27:$J$500,"Adjustment",'7.  Persistence Report'!$H$27:$H$500,"2016")</f>
        <v>0</v>
      </c>
      <c r="M225" s="295">
        <f>SUMIFS('7.  Persistence Report'!BE$27:BE$500,'7.  Persistence Report'!$D$27:$D$500,$B224,'7.  Persistence Report'!$J$27:$J$500,"Adjustment",'7.  Persistence Report'!$H$27:$H$500,"2016")</f>
        <v>0</v>
      </c>
      <c r="N225" s="468"/>
      <c r="O225" s="295">
        <f>SUMIFS('7.  Persistence Report'!Q$27:Q$500,'7.  Persistence Report'!$D$27:$D$500,$B224,'7.  Persistence Report'!$J$27:$J$500,"Adjustment",'7.  Persistence Report'!$H$27:$H$500,"2016")</f>
        <v>0</v>
      </c>
      <c r="P225" s="295">
        <f>SUMIFS('7.  Persistence Report'!R$27:R$500,'7.  Persistence Report'!$D$27:$D$500,$B224,'7.  Persistence Report'!$J$27:$J$500,"Adjustment",'7.  Persistence Report'!$H$27:$H$500,"2016")</f>
        <v>0</v>
      </c>
      <c r="Q225" s="295">
        <f>SUMIFS('7.  Persistence Report'!S$27:S$500,'7.  Persistence Report'!$D$27:$D$500,$B224,'7.  Persistence Report'!$J$27:$J$500,"Adjustment",'7.  Persistence Report'!$H$27:$H$500,"2016")</f>
        <v>0</v>
      </c>
      <c r="R225" s="295">
        <f>SUMIFS('7.  Persistence Report'!T$27:T$500,'7.  Persistence Report'!$D$27:$D$500,$B224,'7.  Persistence Report'!$J$27:$J$500,"Adjustment",'7.  Persistence Report'!$H$27:$H$500,"2016")</f>
        <v>0</v>
      </c>
      <c r="S225" s="295">
        <f>SUMIFS('7.  Persistence Report'!U$27:U$500,'7.  Persistence Report'!$D$27:$D$500,$B224,'7.  Persistence Report'!$J$27:$J$500,"Adjustment",'7.  Persistence Report'!$H$27:$H$500,"2016")</f>
        <v>0</v>
      </c>
      <c r="T225" s="295">
        <f>SUMIFS('7.  Persistence Report'!V$27:V$500,'7.  Persistence Report'!$D$27:$D$500,$B224,'7.  Persistence Report'!$J$27:$J$500,"Adjustment",'7.  Persistence Report'!$H$27:$H$500,"2016")</f>
        <v>0</v>
      </c>
      <c r="U225" s="295">
        <f>SUMIFS('7.  Persistence Report'!W$27:W$500,'7.  Persistence Report'!$D$27:$D$500,$B224,'7.  Persistence Report'!$J$27:$J$500,"Adjustment",'7.  Persistence Report'!$H$27:$H$500,"2016")</f>
        <v>0</v>
      </c>
      <c r="V225" s="295">
        <f>SUMIFS('7.  Persistence Report'!X$27:X$500,'7.  Persistence Report'!$D$27:$D$500,$B224,'7.  Persistence Report'!$J$27:$J$500,"Adjustment",'7.  Persistence Report'!$H$27:$H$500,"2016")</f>
        <v>0</v>
      </c>
      <c r="W225" s="295">
        <f>SUMIFS('7.  Persistence Report'!Y$27:Y$500,'7.  Persistence Report'!$D$27:$D$500,$B224,'7.  Persistence Report'!$J$27:$J$500,"Adjustment",'7.  Persistence Report'!$H$27:$H$500,"2016")</f>
        <v>0</v>
      </c>
      <c r="X225" s="295">
        <f>SUMIFS('7.  Persistence Report'!Z$27:Z$500,'7.  Persistence Report'!$D$27:$D$500,$B224,'7.  Persistence Report'!$J$27:$J$500,"Adjustment",'7.  Persistence Report'!$H$27:$H$500,"2016")</f>
        <v>0</v>
      </c>
      <c r="Y225" s="411">
        <f>Y224</f>
        <v>1</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f>SUMIFS('7.  Persistence Report'!AV$27:AV$500,'7.  Persistence Report'!$D$27:$D$500,$B227,'7.  Persistence Report'!$J$27:$J$500,"Current year savings",'7.  Persistence Report'!$H$27:$H$500,"2016")</f>
        <v>0</v>
      </c>
      <c r="E227" s="295">
        <f>SUMIFS('7.  Persistence Report'!AW$27:AW$500,'7.  Persistence Report'!$D$27:$D$500,$B227,'7.  Persistence Report'!$J$27:$J$500,"Current year savings",'7.  Persistence Report'!$H$27:$H$500,"2016")</f>
        <v>0</v>
      </c>
      <c r="F227" s="295">
        <f>SUMIFS('7.  Persistence Report'!AX$27:AX$500,'7.  Persistence Report'!$D$27:$D$500,$B227,'7.  Persistence Report'!$J$27:$J$500,"Current year savings",'7.  Persistence Report'!$H$27:$H$500,"2016")</f>
        <v>0</v>
      </c>
      <c r="G227" s="295">
        <f>SUMIFS('7.  Persistence Report'!AY$27:AY$500,'7.  Persistence Report'!$D$27:$D$500,$B227,'7.  Persistence Report'!$J$27:$J$500,"Current year savings",'7.  Persistence Report'!$H$27:$H$500,"2016")</f>
        <v>0</v>
      </c>
      <c r="H227" s="295">
        <f>SUMIFS('7.  Persistence Report'!AZ$27:AZ$500,'7.  Persistence Report'!$D$27:$D$500,$B227,'7.  Persistence Report'!$J$27:$J$500,"Current year savings",'7.  Persistence Report'!$H$27:$H$500,"2016")</f>
        <v>0</v>
      </c>
      <c r="I227" s="295">
        <f>SUMIFS('7.  Persistence Report'!BA$27:BA$500,'7.  Persistence Report'!$D$27:$D$500,$B227,'7.  Persistence Report'!$J$27:$J$500,"Current year savings",'7.  Persistence Report'!$H$27:$H$500,"2016")</f>
        <v>0</v>
      </c>
      <c r="J227" s="295">
        <f>SUMIFS('7.  Persistence Report'!BB$27:BB$500,'7.  Persistence Report'!$D$27:$D$500,$B227,'7.  Persistence Report'!$J$27:$J$500,"Current year savings",'7.  Persistence Report'!$H$27:$H$500,"2016")</f>
        <v>0</v>
      </c>
      <c r="K227" s="295">
        <f>SUMIFS('7.  Persistence Report'!BC$27:BC$500,'7.  Persistence Report'!$D$27:$D$500,$B227,'7.  Persistence Report'!$J$27:$J$500,"Current year savings",'7.  Persistence Report'!$H$27:$H$500,"2016")</f>
        <v>0</v>
      </c>
      <c r="L227" s="295">
        <f>SUMIFS('7.  Persistence Report'!BD$27:BD$500,'7.  Persistence Report'!$D$27:$D$500,$B227,'7.  Persistence Report'!$J$27:$J$500,"Current year savings",'7.  Persistence Report'!$H$27:$H$500,"2016")</f>
        <v>0</v>
      </c>
      <c r="M227" s="295">
        <f>SUMIFS('7.  Persistence Report'!BE$27:BE$500,'7.  Persistence Report'!$D$27:$D$500,$B227,'7.  Persistence Report'!$J$27:$J$500,"Current year savings",'7.  Persistence Report'!$H$27:$H$500,"2016")</f>
        <v>0</v>
      </c>
      <c r="N227" s="291"/>
      <c r="O227" s="295">
        <f>SUMIFS('7.  Persistence Report'!Q$27:Q$500,'7.  Persistence Report'!$D$27:$D$500,$B227,'7.  Persistence Report'!$J$27:$J$500,"Current year savings",'7.  Persistence Report'!$H$27:$H$500,"2016")</f>
        <v>0</v>
      </c>
      <c r="P227" s="295">
        <f>SUMIFS('7.  Persistence Report'!R$27:R$500,'7.  Persistence Report'!$D$27:$D$500,$B227,'7.  Persistence Report'!$J$27:$J$500,"Current year savings",'7.  Persistence Report'!$H$27:$H$500,"2016")</f>
        <v>0</v>
      </c>
      <c r="Q227" s="295">
        <f>SUMIFS('7.  Persistence Report'!S$27:S$500,'7.  Persistence Report'!$D$27:$D$500,$B227,'7.  Persistence Report'!$J$27:$J$500,"Current year savings",'7.  Persistence Report'!$H$27:$H$500,"2016")</f>
        <v>0</v>
      </c>
      <c r="R227" s="295">
        <f>SUMIFS('7.  Persistence Report'!T$27:T$500,'7.  Persistence Report'!$D$27:$D$500,$B227,'7.  Persistence Report'!$J$27:$J$500,"Current year savings",'7.  Persistence Report'!$H$27:$H$500,"2016")</f>
        <v>0</v>
      </c>
      <c r="S227" s="295">
        <f>SUMIFS('7.  Persistence Report'!U$27:U$500,'7.  Persistence Report'!$D$27:$D$500,$B227,'7.  Persistence Report'!$J$27:$J$500,"Current year savings",'7.  Persistence Report'!$H$27:$H$500,"2016")</f>
        <v>0</v>
      </c>
      <c r="T227" s="295">
        <f>SUMIFS('7.  Persistence Report'!V$27:V$500,'7.  Persistence Report'!$D$27:$D$500,$B227,'7.  Persistence Report'!$J$27:$J$500,"Current year savings",'7.  Persistence Report'!$H$27:$H$500,"2016")</f>
        <v>0</v>
      </c>
      <c r="U227" s="295">
        <f>SUMIFS('7.  Persistence Report'!W$27:W$500,'7.  Persistence Report'!$D$27:$D$500,$B227,'7.  Persistence Report'!$J$27:$J$500,"Current year savings",'7.  Persistence Report'!$H$27:$H$500,"2016")</f>
        <v>0</v>
      </c>
      <c r="V227" s="295">
        <f>SUMIFS('7.  Persistence Report'!X$27:X$500,'7.  Persistence Report'!$D$27:$D$500,$B227,'7.  Persistence Report'!$J$27:$J$500,"Current year savings",'7.  Persistence Report'!$H$27:$H$500,"2016")</f>
        <v>0</v>
      </c>
      <c r="W227" s="295">
        <f>SUMIFS('7.  Persistence Report'!Y$27:Y$500,'7.  Persistence Report'!$D$27:$D$500,$B227,'7.  Persistence Report'!$J$27:$J$500,"Current year savings",'7.  Persistence Report'!$H$27:$H$500,"2016")</f>
        <v>0</v>
      </c>
      <c r="X227" s="295">
        <f>SUMIFS('7.  Persistence Report'!Z$27:Z$500,'7.  Persistence Report'!$D$27:$D$500,$B227,'7.  Persistence Report'!$J$27:$J$500,"Current year savings",'7.  Persistence Report'!$H$27:$H$500,"2016")</f>
        <v>0</v>
      </c>
      <c r="Y227" s="410">
        <v>1</v>
      </c>
      <c r="Z227" s="410"/>
      <c r="AA227" s="410"/>
      <c r="AB227" s="410"/>
      <c r="AC227" s="410"/>
      <c r="AD227" s="410"/>
      <c r="AE227" s="410"/>
      <c r="AF227" s="410"/>
      <c r="AG227" s="410"/>
      <c r="AH227" s="410"/>
      <c r="AI227" s="410"/>
      <c r="AJ227" s="410"/>
      <c r="AK227" s="410"/>
      <c r="AL227" s="410"/>
      <c r="AM227" s="296">
        <f>SUM(Y227:AL227)</f>
        <v>1</v>
      </c>
    </row>
    <row r="228" spans="1:39" ht="15.5" outlineLevel="1">
      <c r="B228" s="294" t="s">
        <v>289</v>
      </c>
      <c r="C228" s="291" t="s">
        <v>163</v>
      </c>
      <c r="D228" s="295">
        <f>SUMIFS('7.  Persistence Report'!AV$27:AV$500,'7.  Persistence Report'!$D$27:$D$500,$B227,'7.  Persistence Report'!$J$27:$J$500,"Adjustment",'7.  Persistence Report'!$H$27:$H$500,"2016")</f>
        <v>0</v>
      </c>
      <c r="E228" s="295">
        <f>SUMIFS('7.  Persistence Report'!AW$27:AW$500,'7.  Persistence Report'!$D$27:$D$500,$B227,'7.  Persistence Report'!$J$27:$J$500,"Adjustment",'7.  Persistence Report'!$H$27:$H$500,"2016")</f>
        <v>0</v>
      </c>
      <c r="F228" s="295">
        <f>SUMIFS('7.  Persistence Report'!AX$27:AX$500,'7.  Persistence Report'!$D$27:$D$500,$B227,'7.  Persistence Report'!$J$27:$J$500,"Adjustment",'7.  Persistence Report'!$H$27:$H$500,"2016")</f>
        <v>0</v>
      </c>
      <c r="G228" s="295">
        <f>SUMIFS('7.  Persistence Report'!AY$27:AY$500,'7.  Persistence Report'!$D$27:$D$500,$B227,'7.  Persistence Report'!$J$27:$J$500,"Adjustment",'7.  Persistence Report'!$H$27:$H$500,"2016")</f>
        <v>0</v>
      </c>
      <c r="H228" s="295">
        <f>SUMIFS('7.  Persistence Report'!AZ$27:AZ$500,'7.  Persistence Report'!$D$27:$D$500,$B227,'7.  Persistence Report'!$J$27:$J$500,"Adjustment",'7.  Persistence Report'!$H$27:$H$500,"2016")</f>
        <v>0</v>
      </c>
      <c r="I228" s="295">
        <f>SUMIFS('7.  Persistence Report'!BA$27:BA$500,'7.  Persistence Report'!$D$27:$D$500,$B227,'7.  Persistence Report'!$J$27:$J$500,"Adjustment",'7.  Persistence Report'!$H$27:$H$500,"2016")</f>
        <v>0</v>
      </c>
      <c r="J228" s="295">
        <f>SUMIFS('7.  Persistence Report'!BB$27:BB$500,'7.  Persistence Report'!$D$27:$D$500,$B227,'7.  Persistence Report'!$J$27:$J$500,"Adjustment",'7.  Persistence Report'!$H$27:$H$500,"2016")</f>
        <v>0</v>
      </c>
      <c r="K228" s="295">
        <f>SUMIFS('7.  Persistence Report'!BC$27:BC$500,'7.  Persistence Report'!$D$27:$D$500,$B227,'7.  Persistence Report'!$J$27:$J$500,"Adjustment",'7.  Persistence Report'!$H$27:$H$500,"2016")</f>
        <v>0</v>
      </c>
      <c r="L228" s="295">
        <f>SUMIFS('7.  Persistence Report'!BD$27:BD$500,'7.  Persistence Report'!$D$27:$D$500,$B227,'7.  Persistence Report'!$J$27:$J$500,"Adjustment",'7.  Persistence Report'!$H$27:$H$500,"2016")</f>
        <v>0</v>
      </c>
      <c r="M228" s="295">
        <f>SUMIFS('7.  Persistence Report'!BE$27:BE$500,'7.  Persistence Report'!$D$27:$D$500,$B227,'7.  Persistence Report'!$J$27:$J$500,"Adjustment",'7.  Persistence Report'!$H$27:$H$500,"2016")</f>
        <v>0</v>
      </c>
      <c r="N228" s="468"/>
      <c r="O228" s="295">
        <f>SUMIFS('7.  Persistence Report'!Q$27:Q$500,'7.  Persistence Report'!$D$27:$D$500,$B227,'7.  Persistence Report'!$J$27:$J$500,"Adjustment",'7.  Persistence Report'!$H$27:$H$500,"2016")</f>
        <v>0</v>
      </c>
      <c r="P228" s="295">
        <f>SUMIFS('7.  Persistence Report'!R$27:R$500,'7.  Persistence Report'!$D$27:$D$500,$B227,'7.  Persistence Report'!$J$27:$J$500,"Adjustment",'7.  Persistence Report'!$H$27:$H$500,"2016")</f>
        <v>0</v>
      </c>
      <c r="Q228" s="295">
        <f>SUMIFS('7.  Persistence Report'!S$27:S$500,'7.  Persistence Report'!$D$27:$D$500,$B227,'7.  Persistence Report'!$J$27:$J$500,"Adjustment",'7.  Persistence Report'!$H$27:$H$500,"2016")</f>
        <v>0</v>
      </c>
      <c r="R228" s="295">
        <f>SUMIFS('7.  Persistence Report'!T$27:T$500,'7.  Persistence Report'!$D$27:$D$500,$B227,'7.  Persistence Report'!$J$27:$J$500,"Adjustment",'7.  Persistence Report'!$H$27:$H$500,"2016")</f>
        <v>0</v>
      </c>
      <c r="S228" s="295">
        <f>SUMIFS('7.  Persistence Report'!U$27:U$500,'7.  Persistence Report'!$D$27:$D$500,$B227,'7.  Persistence Report'!$J$27:$J$500,"Adjustment",'7.  Persistence Report'!$H$27:$H$500,"2016")</f>
        <v>0</v>
      </c>
      <c r="T228" s="295">
        <f>SUMIFS('7.  Persistence Report'!V$27:V$500,'7.  Persistence Report'!$D$27:$D$500,$B227,'7.  Persistence Report'!$J$27:$J$500,"Adjustment",'7.  Persistence Report'!$H$27:$H$500,"2016")</f>
        <v>0</v>
      </c>
      <c r="U228" s="295">
        <f>SUMIFS('7.  Persistence Report'!W$27:W$500,'7.  Persistence Report'!$D$27:$D$500,$B227,'7.  Persistence Report'!$J$27:$J$500,"Adjustment",'7.  Persistence Report'!$H$27:$H$500,"2016")</f>
        <v>0</v>
      </c>
      <c r="V228" s="295">
        <f>SUMIFS('7.  Persistence Report'!X$27:X$500,'7.  Persistence Report'!$D$27:$D$500,$B227,'7.  Persistence Report'!$J$27:$J$500,"Adjustment",'7.  Persistence Report'!$H$27:$H$500,"2016")</f>
        <v>0</v>
      </c>
      <c r="W228" s="295">
        <f>SUMIFS('7.  Persistence Report'!Y$27:Y$500,'7.  Persistence Report'!$D$27:$D$500,$B227,'7.  Persistence Report'!$J$27:$J$500,"Adjustment",'7.  Persistence Report'!$H$27:$H$500,"2016")</f>
        <v>0</v>
      </c>
      <c r="X228" s="295">
        <f>SUMIFS('7.  Persistence Report'!Z$27:Z$500,'7.  Persistence Report'!$D$27:$D$500,$B227,'7.  Persistence Report'!$J$27:$J$500,"Adjustment",'7.  Persistence Report'!$H$27:$H$500,"2016")</f>
        <v>0</v>
      </c>
      <c r="Y228" s="411">
        <f>Y227</f>
        <v>1</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682</v>
      </c>
      <c r="C230" s="291" t="s">
        <v>25</v>
      </c>
      <c r="D230" s="295">
        <f>SUMIFS('7.  Persistence Report'!AV$27:AV$500,'7.  Persistence Report'!$D$27:$D$500,$B230,'7.  Persistence Report'!$J$27:$J$500,"Current year savings",'7.  Persistence Report'!$H$27:$H$500,"2016")</f>
        <v>0</v>
      </c>
      <c r="E230" s="295">
        <f>SUMIFS('7.  Persistence Report'!AW$27:AW$500,'7.  Persistence Report'!$D$27:$D$500,$B230,'7.  Persistence Report'!$J$27:$J$500,"Current year savings",'7.  Persistence Report'!$H$27:$H$500,"2016")</f>
        <v>0</v>
      </c>
      <c r="F230" s="295">
        <f>SUMIFS('7.  Persistence Report'!AX$27:AX$500,'7.  Persistence Report'!$D$27:$D$500,$B230,'7.  Persistence Report'!$J$27:$J$500,"Current year savings",'7.  Persistence Report'!$H$27:$H$500,"2016")</f>
        <v>0</v>
      </c>
      <c r="G230" s="295">
        <f>SUMIFS('7.  Persistence Report'!AY$27:AY$500,'7.  Persistence Report'!$D$27:$D$500,$B230,'7.  Persistence Report'!$J$27:$J$500,"Current year savings",'7.  Persistence Report'!$H$27:$H$500,"2016")</f>
        <v>0</v>
      </c>
      <c r="H230" s="295">
        <f>SUMIFS('7.  Persistence Report'!AZ$27:AZ$500,'7.  Persistence Report'!$D$27:$D$500,$B230,'7.  Persistence Report'!$J$27:$J$500,"Current year savings",'7.  Persistence Report'!$H$27:$H$500,"2016")</f>
        <v>0</v>
      </c>
      <c r="I230" s="295">
        <f>SUMIFS('7.  Persistence Report'!BA$27:BA$500,'7.  Persistence Report'!$D$27:$D$500,$B230,'7.  Persistence Report'!$J$27:$J$500,"Current year savings",'7.  Persistence Report'!$H$27:$H$500,"2016")</f>
        <v>0</v>
      </c>
      <c r="J230" s="295">
        <f>SUMIFS('7.  Persistence Report'!BB$27:BB$500,'7.  Persistence Report'!$D$27:$D$500,$B230,'7.  Persistence Report'!$J$27:$J$500,"Current year savings",'7.  Persistence Report'!$H$27:$H$500,"2016")</f>
        <v>0</v>
      </c>
      <c r="K230" s="295">
        <f>SUMIFS('7.  Persistence Report'!BC$27:BC$500,'7.  Persistence Report'!$D$27:$D$500,$B230,'7.  Persistence Report'!$J$27:$J$500,"Current year savings",'7.  Persistence Report'!$H$27:$H$500,"2016")</f>
        <v>0</v>
      </c>
      <c r="L230" s="295">
        <f>SUMIFS('7.  Persistence Report'!BD$27:BD$500,'7.  Persistence Report'!$D$27:$D$500,$B230,'7.  Persistence Report'!$J$27:$J$500,"Current year savings",'7.  Persistence Report'!$H$27:$H$500,"2016")</f>
        <v>0</v>
      </c>
      <c r="M230" s="295">
        <f>SUMIFS('7.  Persistence Report'!BE$27:BE$500,'7.  Persistence Report'!$D$27:$D$500,$B230,'7.  Persistence Report'!$J$27:$J$500,"Current year savings",'7.  Persistence Report'!$H$27:$H$500,"2016")</f>
        <v>0</v>
      </c>
      <c r="N230" s="291"/>
      <c r="O230" s="295">
        <f>SUMIFS('7.  Persistence Report'!Q$27:Q$500,'7.  Persistence Report'!$D$27:$D$500,$B230,'7.  Persistence Report'!$J$27:$J$500,"Current year savings",'7.  Persistence Report'!$H$27:$H$500,"2016")</f>
        <v>0</v>
      </c>
      <c r="P230" s="295">
        <f>SUMIFS('7.  Persistence Report'!R$27:R$500,'7.  Persistence Report'!$D$27:$D$500,$B230,'7.  Persistence Report'!$J$27:$J$500,"Current year savings",'7.  Persistence Report'!$H$27:$H$500,"2016")</f>
        <v>0</v>
      </c>
      <c r="Q230" s="295">
        <f>SUMIFS('7.  Persistence Report'!S$27:S$500,'7.  Persistence Report'!$D$27:$D$500,$B230,'7.  Persistence Report'!$J$27:$J$500,"Current year savings",'7.  Persistence Report'!$H$27:$H$500,"2016")</f>
        <v>0</v>
      </c>
      <c r="R230" s="295">
        <f>SUMIFS('7.  Persistence Report'!T$27:T$500,'7.  Persistence Report'!$D$27:$D$500,$B230,'7.  Persistence Report'!$J$27:$J$500,"Current year savings",'7.  Persistence Report'!$H$27:$H$500,"2016")</f>
        <v>0</v>
      </c>
      <c r="S230" s="295">
        <f>SUMIFS('7.  Persistence Report'!U$27:U$500,'7.  Persistence Report'!$D$27:$D$500,$B230,'7.  Persistence Report'!$J$27:$J$500,"Current year savings",'7.  Persistence Report'!$H$27:$H$500,"2016")</f>
        <v>0</v>
      </c>
      <c r="T230" s="295">
        <f>SUMIFS('7.  Persistence Report'!V$27:V$500,'7.  Persistence Report'!$D$27:$D$500,$B230,'7.  Persistence Report'!$J$27:$J$500,"Current year savings",'7.  Persistence Report'!$H$27:$H$500,"2016")</f>
        <v>0</v>
      </c>
      <c r="U230" s="295">
        <f>SUMIFS('7.  Persistence Report'!W$27:W$500,'7.  Persistence Report'!$D$27:$D$500,$B230,'7.  Persistence Report'!$J$27:$J$500,"Current year savings",'7.  Persistence Report'!$H$27:$H$500,"2016")</f>
        <v>0</v>
      </c>
      <c r="V230" s="295">
        <f>SUMIFS('7.  Persistence Report'!X$27:X$500,'7.  Persistence Report'!$D$27:$D$500,$B230,'7.  Persistence Report'!$J$27:$J$500,"Current year savings",'7.  Persistence Report'!$H$27:$H$500,"2016")</f>
        <v>0</v>
      </c>
      <c r="W230" s="295">
        <f>SUMIFS('7.  Persistence Report'!Y$27:Y$500,'7.  Persistence Report'!$D$27:$D$500,$B230,'7.  Persistence Report'!$J$27:$J$500,"Current year savings",'7.  Persistence Report'!$H$27:$H$500,"2016")</f>
        <v>0</v>
      </c>
      <c r="X230" s="295">
        <f>SUMIFS('7.  Persistence Report'!Z$27:Z$500,'7.  Persistence Report'!$D$27:$D$500,$B230,'7.  Persistence Report'!$J$27:$J$500,"Current year savings",'7.  Persistence Report'!$H$27:$H$500,"2016")</f>
        <v>0</v>
      </c>
      <c r="Y230" s="410">
        <v>1</v>
      </c>
      <c r="Z230" s="410"/>
      <c r="AA230" s="410"/>
      <c r="AB230" s="410"/>
      <c r="AC230" s="410"/>
      <c r="AD230" s="410"/>
      <c r="AE230" s="410"/>
      <c r="AF230" s="410"/>
      <c r="AG230" s="410"/>
      <c r="AH230" s="410"/>
      <c r="AI230" s="410"/>
      <c r="AJ230" s="410"/>
      <c r="AK230" s="410"/>
      <c r="AL230" s="410"/>
      <c r="AM230" s="296">
        <f>SUM(Y230:AL230)</f>
        <v>1</v>
      </c>
    </row>
    <row r="231" spans="1:39" ht="15.5" outlineLevel="1">
      <c r="B231" s="294" t="s">
        <v>289</v>
      </c>
      <c r="C231" s="291" t="s">
        <v>163</v>
      </c>
      <c r="D231" s="295">
        <f>SUMIFS('7.  Persistence Report'!AV$27:AV$500,'7.  Persistence Report'!$D$27:$D$500,$B230,'7.  Persistence Report'!$J$27:$J$500,"Adjustment",'7.  Persistence Report'!$H$27:$H$500,"2016")</f>
        <v>0</v>
      </c>
      <c r="E231" s="295">
        <f>SUMIFS('7.  Persistence Report'!AW$27:AW$500,'7.  Persistence Report'!$D$27:$D$500,$B230,'7.  Persistence Report'!$J$27:$J$500,"Adjustment",'7.  Persistence Report'!$H$27:$H$500,"2016")</f>
        <v>0</v>
      </c>
      <c r="F231" s="295">
        <f>SUMIFS('7.  Persistence Report'!AX$27:AX$500,'7.  Persistence Report'!$D$27:$D$500,$B230,'7.  Persistence Report'!$J$27:$J$500,"Adjustment",'7.  Persistence Report'!$H$27:$H$500,"2016")</f>
        <v>0</v>
      </c>
      <c r="G231" s="295">
        <f>SUMIFS('7.  Persistence Report'!AY$27:AY$500,'7.  Persistence Report'!$D$27:$D$500,$B230,'7.  Persistence Report'!$J$27:$J$500,"Adjustment",'7.  Persistence Report'!$H$27:$H$500,"2016")</f>
        <v>0</v>
      </c>
      <c r="H231" s="295">
        <f>SUMIFS('7.  Persistence Report'!AZ$27:AZ$500,'7.  Persistence Report'!$D$27:$D$500,$B230,'7.  Persistence Report'!$J$27:$J$500,"Adjustment",'7.  Persistence Report'!$H$27:$H$500,"2016")</f>
        <v>0</v>
      </c>
      <c r="I231" s="295">
        <f>SUMIFS('7.  Persistence Report'!BA$27:BA$500,'7.  Persistence Report'!$D$27:$D$500,$B230,'7.  Persistence Report'!$J$27:$J$500,"Adjustment",'7.  Persistence Report'!$H$27:$H$500,"2016")</f>
        <v>0</v>
      </c>
      <c r="J231" s="295">
        <f>SUMIFS('7.  Persistence Report'!BB$27:BB$500,'7.  Persistence Report'!$D$27:$D$500,$B230,'7.  Persistence Report'!$J$27:$J$500,"Adjustment",'7.  Persistence Report'!$H$27:$H$500,"2016")</f>
        <v>0</v>
      </c>
      <c r="K231" s="295">
        <f>SUMIFS('7.  Persistence Report'!BC$27:BC$500,'7.  Persistence Report'!$D$27:$D$500,$B230,'7.  Persistence Report'!$J$27:$J$500,"Adjustment",'7.  Persistence Report'!$H$27:$H$500,"2016")</f>
        <v>0</v>
      </c>
      <c r="L231" s="295">
        <f>SUMIFS('7.  Persistence Report'!BD$27:BD$500,'7.  Persistence Report'!$D$27:$D$500,$B230,'7.  Persistence Report'!$J$27:$J$500,"Adjustment",'7.  Persistence Report'!$H$27:$H$500,"2016")</f>
        <v>0</v>
      </c>
      <c r="M231" s="295">
        <f>SUMIFS('7.  Persistence Report'!BE$27:BE$500,'7.  Persistence Report'!$D$27:$D$500,$B230,'7.  Persistence Report'!$J$27:$J$500,"Adjustment",'7.  Persistence Report'!$H$27:$H$500,"2016")</f>
        <v>0</v>
      </c>
      <c r="N231" s="468"/>
      <c r="O231" s="295">
        <f>SUMIFS('7.  Persistence Report'!Q$27:Q$500,'7.  Persistence Report'!$D$27:$D$500,$B230,'7.  Persistence Report'!$J$27:$J$500,"Adjustment",'7.  Persistence Report'!$H$27:$H$500,"2016")</f>
        <v>0</v>
      </c>
      <c r="P231" s="295">
        <f>SUMIFS('7.  Persistence Report'!R$27:R$500,'7.  Persistence Report'!$D$27:$D$500,$B230,'7.  Persistence Report'!$J$27:$J$500,"Adjustment",'7.  Persistence Report'!$H$27:$H$500,"2016")</f>
        <v>0</v>
      </c>
      <c r="Q231" s="295">
        <f>SUMIFS('7.  Persistence Report'!S$27:S$500,'7.  Persistence Report'!$D$27:$D$500,$B230,'7.  Persistence Report'!$J$27:$J$500,"Adjustment",'7.  Persistence Report'!$H$27:$H$500,"2016")</f>
        <v>0</v>
      </c>
      <c r="R231" s="295">
        <f>SUMIFS('7.  Persistence Report'!T$27:T$500,'7.  Persistence Report'!$D$27:$D$500,$B230,'7.  Persistence Report'!$J$27:$J$500,"Adjustment",'7.  Persistence Report'!$H$27:$H$500,"2016")</f>
        <v>0</v>
      </c>
      <c r="S231" s="295">
        <f>SUMIFS('7.  Persistence Report'!U$27:U$500,'7.  Persistence Report'!$D$27:$D$500,$B230,'7.  Persistence Report'!$J$27:$J$500,"Adjustment",'7.  Persistence Report'!$H$27:$H$500,"2016")</f>
        <v>0</v>
      </c>
      <c r="T231" s="295">
        <f>SUMIFS('7.  Persistence Report'!V$27:V$500,'7.  Persistence Report'!$D$27:$D$500,$B230,'7.  Persistence Report'!$J$27:$J$500,"Adjustment",'7.  Persistence Report'!$H$27:$H$500,"2016")</f>
        <v>0</v>
      </c>
      <c r="U231" s="295">
        <f>SUMIFS('7.  Persistence Report'!W$27:W$500,'7.  Persistence Report'!$D$27:$D$500,$B230,'7.  Persistence Report'!$J$27:$J$500,"Adjustment",'7.  Persistence Report'!$H$27:$H$500,"2016")</f>
        <v>0</v>
      </c>
      <c r="V231" s="295">
        <f>SUMIFS('7.  Persistence Report'!X$27:X$500,'7.  Persistence Report'!$D$27:$D$500,$B230,'7.  Persistence Report'!$J$27:$J$500,"Adjustment",'7.  Persistence Report'!$H$27:$H$500,"2016")</f>
        <v>0</v>
      </c>
      <c r="W231" s="295">
        <f>SUMIFS('7.  Persistence Report'!Y$27:Y$500,'7.  Persistence Report'!$D$27:$D$500,$B230,'7.  Persistence Report'!$J$27:$J$500,"Adjustment",'7.  Persistence Report'!$H$27:$H$500,"2016")</f>
        <v>0</v>
      </c>
      <c r="X231" s="295">
        <f>SUMIFS('7.  Persistence Report'!Z$27:Z$500,'7.  Persistence Report'!$D$27:$D$500,$B230,'7.  Persistence Report'!$J$27:$J$500,"Adjustment",'7.  Persistence Report'!$H$27:$H$500,"2016")</f>
        <v>0</v>
      </c>
      <c r="Y231" s="411">
        <f>Y230</f>
        <v>1</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f>SUMIFS('7.  Persistence Report'!AV$27:AV$500,'7.  Persistence Report'!$D$27:$D$500,$B233,'7.  Persistence Report'!$J$27:$J$500,"Current year savings",'7.  Persistence Report'!$H$27:$H$500,"2016")</f>
        <v>0</v>
      </c>
      <c r="E233" s="295">
        <f>SUMIFS('7.  Persistence Report'!AW$27:AW$500,'7.  Persistence Report'!$D$27:$D$500,$B233,'7.  Persistence Report'!$J$27:$J$500,"Current year savings",'7.  Persistence Report'!$H$27:$H$500,"2016")</f>
        <v>0</v>
      </c>
      <c r="F233" s="295">
        <f>SUMIFS('7.  Persistence Report'!AX$27:AX$500,'7.  Persistence Report'!$D$27:$D$500,$B233,'7.  Persistence Report'!$J$27:$J$500,"Current year savings",'7.  Persistence Report'!$H$27:$H$500,"2016")</f>
        <v>0</v>
      </c>
      <c r="G233" s="295">
        <f>SUMIFS('7.  Persistence Report'!AY$27:AY$500,'7.  Persistence Report'!$D$27:$D$500,$B233,'7.  Persistence Report'!$J$27:$J$500,"Current year savings",'7.  Persistence Report'!$H$27:$H$500,"2016")</f>
        <v>0</v>
      </c>
      <c r="H233" s="295">
        <f>SUMIFS('7.  Persistence Report'!AZ$27:AZ$500,'7.  Persistence Report'!$D$27:$D$500,$B233,'7.  Persistence Report'!$J$27:$J$500,"Current year savings",'7.  Persistence Report'!$H$27:$H$500,"2016")</f>
        <v>0</v>
      </c>
      <c r="I233" s="295">
        <f>SUMIFS('7.  Persistence Report'!BA$27:BA$500,'7.  Persistence Report'!$D$27:$D$500,$B233,'7.  Persistence Report'!$J$27:$J$500,"Current year savings",'7.  Persistence Report'!$H$27:$H$500,"2016")</f>
        <v>0</v>
      </c>
      <c r="J233" s="295">
        <f>SUMIFS('7.  Persistence Report'!BB$27:BB$500,'7.  Persistence Report'!$D$27:$D$500,$B233,'7.  Persistence Report'!$J$27:$J$500,"Current year savings",'7.  Persistence Report'!$H$27:$H$500,"2016")</f>
        <v>0</v>
      </c>
      <c r="K233" s="295">
        <f>SUMIFS('7.  Persistence Report'!BC$27:BC$500,'7.  Persistence Report'!$D$27:$D$500,$B233,'7.  Persistence Report'!$J$27:$J$500,"Current year savings",'7.  Persistence Report'!$H$27:$H$500,"2016")</f>
        <v>0</v>
      </c>
      <c r="L233" s="295">
        <f>SUMIFS('7.  Persistence Report'!BD$27:BD$500,'7.  Persistence Report'!$D$27:$D$500,$B233,'7.  Persistence Report'!$J$27:$J$500,"Current year savings",'7.  Persistence Report'!$H$27:$H$500,"2016")</f>
        <v>0</v>
      </c>
      <c r="M233" s="295">
        <f>SUMIFS('7.  Persistence Report'!BE$27:BE$500,'7.  Persistence Report'!$D$27:$D$500,$B233,'7.  Persistence Report'!$J$27:$J$500,"Current year savings",'7.  Persistence Report'!$H$27:$H$500,"2016")</f>
        <v>0</v>
      </c>
      <c r="N233" s="291"/>
      <c r="O233" s="295">
        <f>SUMIFS('7.  Persistence Report'!Q$27:Q$500,'7.  Persistence Report'!$D$27:$D$500,$B233,'7.  Persistence Report'!$J$27:$J$500,"Current year savings",'7.  Persistence Report'!$H$27:$H$500,"2016")</f>
        <v>0</v>
      </c>
      <c r="P233" s="295">
        <f>SUMIFS('7.  Persistence Report'!R$27:R$500,'7.  Persistence Report'!$D$27:$D$500,$B233,'7.  Persistence Report'!$J$27:$J$500,"Current year savings",'7.  Persistence Report'!$H$27:$H$500,"2016")</f>
        <v>0</v>
      </c>
      <c r="Q233" s="295">
        <f>SUMIFS('7.  Persistence Report'!S$27:S$500,'7.  Persistence Report'!$D$27:$D$500,$B233,'7.  Persistence Report'!$J$27:$J$500,"Current year savings",'7.  Persistence Report'!$H$27:$H$500,"2016")</f>
        <v>0</v>
      </c>
      <c r="R233" s="295">
        <f>SUMIFS('7.  Persistence Report'!T$27:T$500,'7.  Persistence Report'!$D$27:$D$500,$B233,'7.  Persistence Report'!$J$27:$J$500,"Current year savings",'7.  Persistence Report'!$H$27:$H$500,"2016")</f>
        <v>0</v>
      </c>
      <c r="S233" s="295">
        <f>SUMIFS('7.  Persistence Report'!U$27:U$500,'7.  Persistence Report'!$D$27:$D$500,$B233,'7.  Persistence Report'!$J$27:$J$500,"Current year savings",'7.  Persistence Report'!$H$27:$H$500,"2016")</f>
        <v>0</v>
      </c>
      <c r="T233" s="295">
        <f>SUMIFS('7.  Persistence Report'!V$27:V$500,'7.  Persistence Report'!$D$27:$D$500,$B233,'7.  Persistence Report'!$J$27:$J$500,"Current year savings",'7.  Persistence Report'!$H$27:$H$500,"2016")</f>
        <v>0</v>
      </c>
      <c r="U233" s="295">
        <f>SUMIFS('7.  Persistence Report'!W$27:W$500,'7.  Persistence Report'!$D$27:$D$500,$B233,'7.  Persistence Report'!$J$27:$J$500,"Current year savings",'7.  Persistence Report'!$H$27:$H$500,"2016")</f>
        <v>0</v>
      </c>
      <c r="V233" s="295">
        <f>SUMIFS('7.  Persistence Report'!X$27:X$500,'7.  Persistence Report'!$D$27:$D$500,$B233,'7.  Persistence Report'!$J$27:$J$500,"Current year savings",'7.  Persistence Report'!$H$27:$H$500,"2016")</f>
        <v>0</v>
      </c>
      <c r="W233" s="295">
        <f>SUMIFS('7.  Persistence Report'!Y$27:Y$500,'7.  Persistence Report'!$D$27:$D$500,$B233,'7.  Persistence Report'!$J$27:$J$500,"Current year savings",'7.  Persistence Report'!$H$27:$H$500,"2016")</f>
        <v>0</v>
      </c>
      <c r="X233" s="295">
        <f>SUMIFS('7.  Persistence Report'!Z$27:Z$500,'7.  Persistence Report'!$D$27:$D$500,$B233,'7.  Persistence Report'!$J$27:$J$500,"Current year savings",'7.  Persistence Report'!$H$27:$H$500,"2016")</f>
        <v>0</v>
      </c>
      <c r="Y233" s="410">
        <v>1</v>
      </c>
      <c r="Z233" s="410"/>
      <c r="AA233" s="410"/>
      <c r="AB233" s="410"/>
      <c r="AC233" s="410"/>
      <c r="AD233" s="410"/>
      <c r="AE233" s="410"/>
      <c r="AF233" s="410"/>
      <c r="AG233" s="410"/>
      <c r="AH233" s="410"/>
      <c r="AI233" s="410"/>
      <c r="AJ233" s="410"/>
      <c r="AK233" s="410"/>
      <c r="AL233" s="410"/>
      <c r="AM233" s="296">
        <f>SUM(Y233:AL233)</f>
        <v>1</v>
      </c>
    </row>
    <row r="234" spans="1:39" ht="15.5" outlineLevel="1">
      <c r="B234" s="294" t="s">
        <v>289</v>
      </c>
      <c r="C234" s="291" t="s">
        <v>163</v>
      </c>
      <c r="D234" s="295">
        <f>SUMIFS('7.  Persistence Report'!AV$27:AV$500,'7.  Persistence Report'!$D$27:$D$500,$B233,'7.  Persistence Report'!$J$27:$J$500,"Adjustment",'7.  Persistence Report'!$H$27:$H$500,"2016")</f>
        <v>0</v>
      </c>
      <c r="E234" s="295">
        <f>SUMIFS('7.  Persistence Report'!AW$27:AW$500,'7.  Persistence Report'!$D$27:$D$500,$B233,'7.  Persistence Report'!$J$27:$J$500,"Adjustment",'7.  Persistence Report'!$H$27:$H$500,"2016")</f>
        <v>0</v>
      </c>
      <c r="F234" s="295">
        <f>SUMIFS('7.  Persistence Report'!AX$27:AX$500,'7.  Persistence Report'!$D$27:$D$500,$B233,'7.  Persistence Report'!$J$27:$J$500,"Adjustment",'7.  Persistence Report'!$H$27:$H$500,"2016")</f>
        <v>0</v>
      </c>
      <c r="G234" s="295">
        <f>SUMIFS('7.  Persistence Report'!AY$27:AY$500,'7.  Persistence Report'!$D$27:$D$500,$B233,'7.  Persistence Report'!$J$27:$J$500,"Adjustment",'7.  Persistence Report'!$H$27:$H$500,"2016")</f>
        <v>0</v>
      </c>
      <c r="H234" s="295">
        <f>SUMIFS('7.  Persistence Report'!AZ$27:AZ$500,'7.  Persistence Report'!$D$27:$D$500,$B233,'7.  Persistence Report'!$J$27:$J$500,"Adjustment",'7.  Persistence Report'!$H$27:$H$500,"2016")</f>
        <v>0</v>
      </c>
      <c r="I234" s="295">
        <f>SUMIFS('7.  Persistence Report'!BA$27:BA$500,'7.  Persistence Report'!$D$27:$D$500,$B233,'7.  Persistence Report'!$J$27:$J$500,"Adjustment",'7.  Persistence Report'!$H$27:$H$500,"2016")</f>
        <v>0</v>
      </c>
      <c r="J234" s="295">
        <f>SUMIFS('7.  Persistence Report'!BB$27:BB$500,'7.  Persistence Report'!$D$27:$D$500,$B233,'7.  Persistence Report'!$J$27:$J$500,"Adjustment",'7.  Persistence Report'!$H$27:$H$500,"2016")</f>
        <v>0</v>
      </c>
      <c r="K234" s="295">
        <f>SUMIFS('7.  Persistence Report'!BC$27:BC$500,'7.  Persistence Report'!$D$27:$D$500,$B233,'7.  Persistence Report'!$J$27:$J$500,"Adjustment",'7.  Persistence Report'!$H$27:$H$500,"2016")</f>
        <v>0</v>
      </c>
      <c r="L234" s="295">
        <f>SUMIFS('7.  Persistence Report'!BD$27:BD$500,'7.  Persistence Report'!$D$27:$D$500,$B233,'7.  Persistence Report'!$J$27:$J$500,"Adjustment",'7.  Persistence Report'!$H$27:$H$500,"2016")</f>
        <v>0</v>
      </c>
      <c r="M234" s="295">
        <f>SUMIFS('7.  Persistence Report'!BE$27:BE$500,'7.  Persistence Report'!$D$27:$D$500,$B233,'7.  Persistence Report'!$J$27:$J$500,"Adjustment",'7.  Persistence Report'!$H$27:$H$500,"2016")</f>
        <v>0</v>
      </c>
      <c r="N234" s="468"/>
      <c r="O234" s="295">
        <f>SUMIFS('7.  Persistence Report'!Q$27:Q$500,'7.  Persistence Report'!$D$27:$D$500,$B233,'7.  Persistence Report'!$J$27:$J$500,"Adjustment",'7.  Persistence Report'!$H$27:$H$500,"2016")</f>
        <v>0</v>
      </c>
      <c r="P234" s="295">
        <f>SUMIFS('7.  Persistence Report'!R$27:R$500,'7.  Persistence Report'!$D$27:$D$500,$B233,'7.  Persistence Report'!$J$27:$J$500,"Adjustment",'7.  Persistence Report'!$H$27:$H$500,"2016")</f>
        <v>0</v>
      </c>
      <c r="Q234" s="295">
        <f>SUMIFS('7.  Persistence Report'!S$27:S$500,'7.  Persistence Report'!$D$27:$D$500,$B233,'7.  Persistence Report'!$J$27:$J$500,"Adjustment",'7.  Persistence Report'!$H$27:$H$500,"2016")</f>
        <v>0</v>
      </c>
      <c r="R234" s="295">
        <f>SUMIFS('7.  Persistence Report'!T$27:T$500,'7.  Persistence Report'!$D$27:$D$500,$B233,'7.  Persistence Report'!$J$27:$J$500,"Adjustment",'7.  Persistence Report'!$H$27:$H$500,"2016")</f>
        <v>0</v>
      </c>
      <c r="S234" s="295">
        <f>SUMIFS('7.  Persistence Report'!U$27:U$500,'7.  Persistence Report'!$D$27:$D$500,$B233,'7.  Persistence Report'!$J$27:$J$500,"Adjustment",'7.  Persistence Report'!$H$27:$H$500,"2016")</f>
        <v>0</v>
      </c>
      <c r="T234" s="295">
        <f>SUMIFS('7.  Persistence Report'!V$27:V$500,'7.  Persistence Report'!$D$27:$D$500,$B233,'7.  Persistence Report'!$J$27:$J$500,"Adjustment",'7.  Persistence Report'!$H$27:$H$500,"2016")</f>
        <v>0</v>
      </c>
      <c r="U234" s="295">
        <f>SUMIFS('7.  Persistence Report'!W$27:W$500,'7.  Persistence Report'!$D$27:$D$500,$B233,'7.  Persistence Report'!$J$27:$J$500,"Adjustment",'7.  Persistence Report'!$H$27:$H$500,"2016")</f>
        <v>0</v>
      </c>
      <c r="V234" s="295">
        <f>SUMIFS('7.  Persistence Report'!X$27:X$500,'7.  Persistence Report'!$D$27:$D$500,$B233,'7.  Persistence Report'!$J$27:$J$500,"Adjustment",'7.  Persistence Report'!$H$27:$H$500,"2016")</f>
        <v>0</v>
      </c>
      <c r="W234" s="295">
        <f>SUMIFS('7.  Persistence Report'!Y$27:Y$500,'7.  Persistence Report'!$D$27:$D$500,$B233,'7.  Persistence Report'!$J$27:$J$500,"Adjustment",'7.  Persistence Report'!$H$27:$H$500,"2016")</f>
        <v>0</v>
      </c>
      <c r="X234" s="295">
        <f>SUMIFS('7.  Persistence Report'!Z$27:Z$500,'7.  Persistence Report'!$D$27:$D$500,$B233,'7.  Persistence Report'!$J$27:$J$500,"Adjustment",'7.  Persistence Report'!$H$27:$H$500,"2016")</f>
        <v>0</v>
      </c>
      <c r="Y234" s="411">
        <f>Y233</f>
        <v>1</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f>SUMIFS('7.  Persistence Report'!AV$27:AV$500,'7.  Persistence Report'!$D$27:$D$500,$B237,'7.  Persistence Report'!$J$27:$J$500,"Current year savings",'7.  Persistence Report'!$H$27:$H$500,"2016")</f>
        <v>0</v>
      </c>
      <c r="E237" s="295">
        <f>SUMIFS('7.  Persistence Report'!AW$27:AW$500,'7.  Persistence Report'!$D$27:$D$500,$B237,'7.  Persistence Report'!$J$27:$J$500,"Current year savings",'7.  Persistence Report'!$H$27:$H$500,"2016")</f>
        <v>0</v>
      </c>
      <c r="F237" s="295">
        <f>SUMIFS('7.  Persistence Report'!AX$27:AX$500,'7.  Persistence Report'!$D$27:$D$500,$B237,'7.  Persistence Report'!$J$27:$J$500,"Current year savings",'7.  Persistence Report'!$H$27:$H$500,"2016")</f>
        <v>0</v>
      </c>
      <c r="G237" s="295">
        <f>SUMIFS('7.  Persistence Report'!AY$27:AY$500,'7.  Persistence Report'!$D$27:$D$500,$B237,'7.  Persistence Report'!$J$27:$J$500,"Current year savings",'7.  Persistence Report'!$H$27:$H$500,"2016")</f>
        <v>0</v>
      </c>
      <c r="H237" s="295">
        <f>SUMIFS('7.  Persistence Report'!AZ$27:AZ$500,'7.  Persistence Report'!$D$27:$D$500,$B237,'7.  Persistence Report'!$J$27:$J$500,"Current year savings",'7.  Persistence Report'!$H$27:$H$500,"2016")</f>
        <v>0</v>
      </c>
      <c r="I237" s="295">
        <f>SUMIFS('7.  Persistence Report'!BA$27:BA$500,'7.  Persistence Report'!$D$27:$D$500,$B237,'7.  Persistence Report'!$J$27:$J$500,"Current year savings",'7.  Persistence Report'!$H$27:$H$500,"2016")</f>
        <v>0</v>
      </c>
      <c r="J237" s="295">
        <f>SUMIFS('7.  Persistence Report'!BB$27:BB$500,'7.  Persistence Report'!$D$27:$D$500,$B237,'7.  Persistence Report'!$J$27:$J$500,"Current year savings",'7.  Persistence Report'!$H$27:$H$500,"2016")</f>
        <v>0</v>
      </c>
      <c r="K237" s="295">
        <f>SUMIFS('7.  Persistence Report'!BC$27:BC$500,'7.  Persistence Report'!$D$27:$D$500,$B237,'7.  Persistence Report'!$J$27:$J$500,"Current year savings",'7.  Persistence Report'!$H$27:$H$500,"2016")</f>
        <v>0</v>
      </c>
      <c r="L237" s="295">
        <f>SUMIFS('7.  Persistence Report'!BD$27:BD$500,'7.  Persistence Report'!$D$27:$D$500,$B237,'7.  Persistence Report'!$J$27:$J$500,"Current year savings",'7.  Persistence Report'!$H$27:$H$500,"2016")</f>
        <v>0</v>
      </c>
      <c r="M237" s="295">
        <f>SUMIFS('7.  Persistence Report'!BE$27:BE$500,'7.  Persistence Report'!$D$27:$D$500,$B237,'7.  Persistence Report'!$J$27:$J$500,"Current year savings",'7.  Persistence Report'!$H$27:$H$500,"2016")</f>
        <v>0</v>
      </c>
      <c r="N237" s="295">
        <v>12</v>
      </c>
      <c r="O237" s="295">
        <f>SUMIFS('7.  Persistence Report'!Q$27:Q$500,'7.  Persistence Report'!$D$27:$D$500,$B237,'7.  Persistence Report'!$J$27:$J$500,"Current year savings",'7.  Persistence Report'!$H$27:$H$500,"2016")</f>
        <v>0</v>
      </c>
      <c r="P237" s="295">
        <f>SUMIFS('7.  Persistence Report'!R$27:R$500,'7.  Persistence Report'!$D$27:$D$500,$B237,'7.  Persistence Report'!$J$27:$J$500,"Current year savings",'7.  Persistence Report'!$H$27:$H$500,"2016")</f>
        <v>0</v>
      </c>
      <c r="Q237" s="295">
        <f>SUMIFS('7.  Persistence Report'!S$27:S$500,'7.  Persistence Report'!$D$27:$D$500,$B237,'7.  Persistence Report'!$J$27:$J$500,"Current year savings",'7.  Persistence Report'!$H$27:$H$500,"2016")</f>
        <v>0</v>
      </c>
      <c r="R237" s="295">
        <f>SUMIFS('7.  Persistence Report'!T$27:T$500,'7.  Persistence Report'!$D$27:$D$500,$B237,'7.  Persistence Report'!$J$27:$J$500,"Current year savings",'7.  Persistence Report'!$H$27:$H$500,"2016")</f>
        <v>0</v>
      </c>
      <c r="S237" s="295">
        <f>SUMIFS('7.  Persistence Report'!U$27:U$500,'7.  Persistence Report'!$D$27:$D$500,$B237,'7.  Persistence Report'!$J$27:$J$500,"Current year savings",'7.  Persistence Report'!$H$27:$H$500,"2016")</f>
        <v>0</v>
      </c>
      <c r="T237" s="295">
        <f>SUMIFS('7.  Persistence Report'!V$27:V$500,'7.  Persistence Report'!$D$27:$D$500,$B237,'7.  Persistence Report'!$J$27:$J$500,"Current year savings",'7.  Persistence Report'!$H$27:$H$500,"2016")</f>
        <v>0</v>
      </c>
      <c r="U237" s="295">
        <f>SUMIFS('7.  Persistence Report'!W$27:W$500,'7.  Persistence Report'!$D$27:$D$500,$B237,'7.  Persistence Report'!$J$27:$J$500,"Current year savings",'7.  Persistence Report'!$H$27:$H$500,"2016")</f>
        <v>0</v>
      </c>
      <c r="V237" s="295">
        <f>SUMIFS('7.  Persistence Report'!X$27:X$500,'7.  Persistence Report'!$D$27:$D$500,$B237,'7.  Persistence Report'!$J$27:$J$500,"Current year savings",'7.  Persistence Report'!$H$27:$H$500,"2016")</f>
        <v>0</v>
      </c>
      <c r="W237" s="295">
        <f>SUMIFS('7.  Persistence Report'!Y$27:Y$500,'7.  Persistence Report'!$D$27:$D$500,$B237,'7.  Persistence Report'!$J$27:$J$500,"Current year savings",'7.  Persistence Report'!$H$27:$H$500,"2016")</f>
        <v>0</v>
      </c>
      <c r="X237" s="295">
        <f>SUMIFS('7.  Persistence Report'!Z$27:Z$500,'7.  Persistence Report'!$D$27:$D$500,$B237,'7.  Persistence Report'!$J$27:$J$500,"Current year savings",'7.  Persistence Report'!$H$27:$H$500,"2016")</f>
        <v>0</v>
      </c>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f>SUMIFS('7.  Persistence Report'!AV$27:AV$500,'7.  Persistence Report'!$D$27:$D$500,$B237,'7.  Persistence Report'!$J$27:$J$500,"Adjustment",'7.  Persistence Report'!$H$27:$H$500,"2016")</f>
        <v>0</v>
      </c>
      <c r="E238" s="295">
        <f>SUMIFS('7.  Persistence Report'!AW$27:AW$500,'7.  Persistence Report'!$D$27:$D$500,$B237,'7.  Persistence Report'!$J$27:$J$500,"Adjustment",'7.  Persistence Report'!$H$27:$H$500,"2016")</f>
        <v>0</v>
      </c>
      <c r="F238" s="295">
        <f>SUMIFS('7.  Persistence Report'!AX$27:AX$500,'7.  Persistence Report'!$D$27:$D$500,$B237,'7.  Persistence Report'!$J$27:$J$500,"Adjustment",'7.  Persistence Report'!$H$27:$H$500,"2016")</f>
        <v>0</v>
      </c>
      <c r="G238" s="295">
        <f>SUMIFS('7.  Persistence Report'!AY$27:AY$500,'7.  Persistence Report'!$D$27:$D$500,$B237,'7.  Persistence Report'!$J$27:$J$500,"Adjustment",'7.  Persistence Report'!$H$27:$H$500,"2016")</f>
        <v>0</v>
      </c>
      <c r="H238" s="295">
        <f>SUMIFS('7.  Persistence Report'!AZ$27:AZ$500,'7.  Persistence Report'!$D$27:$D$500,$B237,'7.  Persistence Report'!$J$27:$J$500,"Adjustment",'7.  Persistence Report'!$H$27:$H$500,"2016")</f>
        <v>0</v>
      </c>
      <c r="I238" s="295">
        <f>SUMIFS('7.  Persistence Report'!BA$27:BA$500,'7.  Persistence Report'!$D$27:$D$500,$B237,'7.  Persistence Report'!$J$27:$J$500,"Adjustment",'7.  Persistence Report'!$H$27:$H$500,"2016")</f>
        <v>0</v>
      </c>
      <c r="J238" s="295">
        <f>SUMIFS('7.  Persistence Report'!BB$27:BB$500,'7.  Persistence Report'!$D$27:$D$500,$B237,'7.  Persistence Report'!$J$27:$J$500,"Adjustment",'7.  Persistence Report'!$H$27:$H$500,"2016")</f>
        <v>0</v>
      </c>
      <c r="K238" s="295">
        <f>SUMIFS('7.  Persistence Report'!BC$27:BC$500,'7.  Persistence Report'!$D$27:$D$500,$B237,'7.  Persistence Report'!$J$27:$J$500,"Adjustment",'7.  Persistence Report'!$H$27:$H$500,"2016")</f>
        <v>0</v>
      </c>
      <c r="L238" s="295">
        <f>SUMIFS('7.  Persistence Report'!BD$27:BD$500,'7.  Persistence Report'!$D$27:$D$500,$B237,'7.  Persistence Report'!$J$27:$J$500,"Adjustment",'7.  Persistence Report'!$H$27:$H$500,"2016")</f>
        <v>0</v>
      </c>
      <c r="M238" s="295">
        <f>SUMIFS('7.  Persistence Report'!BE$27:BE$500,'7.  Persistence Report'!$D$27:$D$500,$B237,'7.  Persistence Report'!$J$27:$J$500,"Adjustment",'7.  Persistence Report'!$H$27:$H$500,"2016")</f>
        <v>0</v>
      </c>
      <c r="N238" s="295">
        <f>N237</f>
        <v>12</v>
      </c>
      <c r="O238" s="295">
        <f>SUMIFS('7.  Persistence Report'!Q$27:Q$500,'7.  Persistence Report'!$D$27:$D$500,$B237,'7.  Persistence Report'!$J$27:$J$500,"Adjustment",'7.  Persistence Report'!$H$27:$H$500,"2016")</f>
        <v>0</v>
      </c>
      <c r="P238" s="295">
        <f>SUMIFS('7.  Persistence Report'!R$27:R$500,'7.  Persistence Report'!$D$27:$D$500,$B237,'7.  Persistence Report'!$J$27:$J$500,"Adjustment",'7.  Persistence Report'!$H$27:$H$500,"2016")</f>
        <v>0</v>
      </c>
      <c r="Q238" s="295">
        <f>SUMIFS('7.  Persistence Report'!S$27:S$500,'7.  Persistence Report'!$D$27:$D$500,$B237,'7.  Persistence Report'!$J$27:$J$500,"Adjustment",'7.  Persistence Report'!$H$27:$H$500,"2016")</f>
        <v>0</v>
      </c>
      <c r="R238" s="295">
        <f>SUMIFS('7.  Persistence Report'!T$27:T$500,'7.  Persistence Report'!$D$27:$D$500,$B237,'7.  Persistence Report'!$J$27:$J$500,"Adjustment",'7.  Persistence Report'!$H$27:$H$500,"2016")</f>
        <v>0</v>
      </c>
      <c r="S238" s="295">
        <f>SUMIFS('7.  Persistence Report'!U$27:U$500,'7.  Persistence Report'!$D$27:$D$500,$B237,'7.  Persistence Report'!$J$27:$J$500,"Adjustment",'7.  Persistence Report'!$H$27:$H$500,"2016")</f>
        <v>0</v>
      </c>
      <c r="T238" s="295">
        <f>SUMIFS('7.  Persistence Report'!V$27:V$500,'7.  Persistence Report'!$D$27:$D$500,$B237,'7.  Persistence Report'!$J$27:$J$500,"Adjustment",'7.  Persistence Report'!$H$27:$H$500,"2016")</f>
        <v>0</v>
      </c>
      <c r="U238" s="295">
        <f>SUMIFS('7.  Persistence Report'!W$27:W$500,'7.  Persistence Report'!$D$27:$D$500,$B237,'7.  Persistence Report'!$J$27:$J$500,"Adjustment",'7.  Persistence Report'!$H$27:$H$500,"2016")</f>
        <v>0</v>
      </c>
      <c r="V238" s="295">
        <f>SUMIFS('7.  Persistence Report'!X$27:X$500,'7.  Persistence Report'!$D$27:$D$500,$B237,'7.  Persistence Report'!$J$27:$J$500,"Adjustment",'7.  Persistence Report'!$H$27:$H$500,"2016")</f>
        <v>0</v>
      </c>
      <c r="W238" s="295">
        <f>SUMIFS('7.  Persistence Report'!Y$27:Y$500,'7.  Persistence Report'!$D$27:$D$500,$B237,'7.  Persistence Report'!$J$27:$J$500,"Adjustment",'7.  Persistence Report'!$H$27:$H$500,"2016")</f>
        <v>0</v>
      </c>
      <c r="X238" s="295">
        <f>SUMIFS('7.  Persistence Report'!Z$27:Z$500,'7.  Persistence Report'!$D$27:$D$500,$B237,'7.  Persistence Report'!$J$27:$J$500,"Adjustment",'7.  Persistence Report'!$H$27:$H$500,"2016")</f>
        <v>0</v>
      </c>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f>SUMIFS('7.  Persistence Report'!AV$27:AV$500,'7.  Persistence Report'!$D$27:$D$500,$B240,'7.  Persistence Report'!$J$27:$J$500,"Current year savings",'7.  Persistence Report'!$H$27:$H$500,"2016")</f>
        <v>0</v>
      </c>
      <c r="E240" s="295">
        <f>SUMIFS('7.  Persistence Report'!AW$27:AW$500,'7.  Persistence Report'!$D$27:$D$500,$B240,'7.  Persistence Report'!$J$27:$J$500,"Current year savings",'7.  Persistence Report'!$H$27:$H$500,"2016")</f>
        <v>0</v>
      </c>
      <c r="F240" s="295">
        <f>SUMIFS('7.  Persistence Report'!AX$27:AX$500,'7.  Persistence Report'!$D$27:$D$500,$B240,'7.  Persistence Report'!$J$27:$J$500,"Current year savings",'7.  Persistence Report'!$H$27:$H$500,"2016")</f>
        <v>0</v>
      </c>
      <c r="G240" s="295">
        <f>SUMIFS('7.  Persistence Report'!AY$27:AY$500,'7.  Persistence Report'!$D$27:$D$500,$B240,'7.  Persistence Report'!$J$27:$J$500,"Current year savings",'7.  Persistence Report'!$H$27:$H$500,"2016")</f>
        <v>0</v>
      </c>
      <c r="H240" s="295">
        <f>SUMIFS('7.  Persistence Report'!AZ$27:AZ$500,'7.  Persistence Report'!$D$27:$D$500,$B240,'7.  Persistence Report'!$J$27:$J$500,"Current year savings",'7.  Persistence Report'!$H$27:$H$500,"2016")</f>
        <v>0</v>
      </c>
      <c r="I240" s="295">
        <f>SUMIFS('7.  Persistence Report'!BA$27:BA$500,'7.  Persistence Report'!$D$27:$D$500,$B240,'7.  Persistence Report'!$J$27:$J$500,"Current year savings",'7.  Persistence Report'!$H$27:$H$500,"2016")</f>
        <v>0</v>
      </c>
      <c r="J240" s="295">
        <f>SUMIFS('7.  Persistence Report'!BB$27:BB$500,'7.  Persistence Report'!$D$27:$D$500,$B240,'7.  Persistence Report'!$J$27:$J$500,"Current year savings",'7.  Persistence Report'!$H$27:$H$500,"2016")</f>
        <v>0</v>
      </c>
      <c r="K240" s="295">
        <f>SUMIFS('7.  Persistence Report'!BC$27:BC$500,'7.  Persistence Report'!$D$27:$D$500,$B240,'7.  Persistence Report'!$J$27:$J$500,"Current year savings",'7.  Persistence Report'!$H$27:$H$500,"2016")</f>
        <v>0</v>
      </c>
      <c r="L240" s="295">
        <f>SUMIFS('7.  Persistence Report'!BD$27:BD$500,'7.  Persistence Report'!$D$27:$D$500,$B240,'7.  Persistence Report'!$J$27:$J$500,"Current year savings",'7.  Persistence Report'!$H$27:$H$500,"2016")</f>
        <v>0</v>
      </c>
      <c r="M240" s="295">
        <f>SUMIFS('7.  Persistence Report'!BE$27:BE$500,'7.  Persistence Report'!$D$27:$D$500,$B240,'7.  Persistence Report'!$J$27:$J$500,"Current year savings",'7.  Persistence Report'!$H$27:$H$500,"2016")</f>
        <v>0</v>
      </c>
      <c r="N240" s="295">
        <v>12</v>
      </c>
      <c r="O240" s="295">
        <f>SUMIFS('7.  Persistence Report'!Q$27:Q$500,'7.  Persistence Report'!$D$27:$D$500,$B240,'7.  Persistence Report'!$J$27:$J$500,"Current year savings",'7.  Persistence Report'!$H$27:$H$500,"2016")</f>
        <v>0</v>
      </c>
      <c r="P240" s="295">
        <f>SUMIFS('7.  Persistence Report'!R$27:R$500,'7.  Persistence Report'!$D$27:$D$500,$B240,'7.  Persistence Report'!$J$27:$J$500,"Current year savings",'7.  Persistence Report'!$H$27:$H$500,"2016")</f>
        <v>0</v>
      </c>
      <c r="Q240" s="295">
        <f>SUMIFS('7.  Persistence Report'!S$27:S$500,'7.  Persistence Report'!$D$27:$D$500,$B240,'7.  Persistence Report'!$J$27:$J$500,"Current year savings",'7.  Persistence Report'!$H$27:$H$500,"2016")</f>
        <v>0</v>
      </c>
      <c r="R240" s="295">
        <f>SUMIFS('7.  Persistence Report'!T$27:T$500,'7.  Persistence Report'!$D$27:$D$500,$B240,'7.  Persistence Report'!$J$27:$J$500,"Current year savings",'7.  Persistence Report'!$H$27:$H$500,"2016")</f>
        <v>0</v>
      </c>
      <c r="S240" s="295">
        <f>SUMIFS('7.  Persistence Report'!U$27:U$500,'7.  Persistence Report'!$D$27:$D$500,$B240,'7.  Persistence Report'!$J$27:$J$500,"Current year savings",'7.  Persistence Report'!$H$27:$H$500,"2016")</f>
        <v>0</v>
      </c>
      <c r="T240" s="295">
        <f>SUMIFS('7.  Persistence Report'!V$27:V$500,'7.  Persistence Report'!$D$27:$D$500,$B240,'7.  Persistence Report'!$J$27:$J$500,"Current year savings",'7.  Persistence Report'!$H$27:$H$500,"2016")</f>
        <v>0</v>
      </c>
      <c r="U240" s="295">
        <f>SUMIFS('7.  Persistence Report'!W$27:W$500,'7.  Persistence Report'!$D$27:$D$500,$B240,'7.  Persistence Report'!$J$27:$J$500,"Current year savings",'7.  Persistence Report'!$H$27:$H$500,"2016")</f>
        <v>0</v>
      </c>
      <c r="V240" s="295">
        <f>SUMIFS('7.  Persistence Report'!X$27:X$500,'7.  Persistence Report'!$D$27:$D$500,$B240,'7.  Persistence Report'!$J$27:$J$500,"Current year savings",'7.  Persistence Report'!$H$27:$H$500,"2016")</f>
        <v>0</v>
      </c>
      <c r="W240" s="295">
        <f>SUMIFS('7.  Persistence Report'!Y$27:Y$500,'7.  Persistence Report'!$D$27:$D$500,$B240,'7.  Persistence Report'!$J$27:$J$500,"Current year savings",'7.  Persistence Report'!$H$27:$H$500,"2016")</f>
        <v>0</v>
      </c>
      <c r="X240" s="295">
        <f>SUMIFS('7.  Persistence Report'!Z$27:Z$500,'7.  Persistence Report'!$D$27:$D$500,$B240,'7.  Persistence Report'!$J$27:$J$500,"Current year savings",'7.  Persistence Report'!$H$27:$H$500,"2016")</f>
        <v>0</v>
      </c>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f>SUMIFS('7.  Persistence Report'!AV$27:AV$500,'7.  Persistence Report'!$D$27:$D$500,$B240,'7.  Persistence Report'!$J$27:$J$500,"Adjustment",'7.  Persistence Report'!$H$27:$H$500,"2016")</f>
        <v>0</v>
      </c>
      <c r="E241" s="295">
        <f>SUMIFS('7.  Persistence Report'!AW$27:AW$500,'7.  Persistence Report'!$D$27:$D$500,$B240,'7.  Persistence Report'!$J$27:$J$500,"Adjustment",'7.  Persistence Report'!$H$27:$H$500,"2016")</f>
        <v>0</v>
      </c>
      <c r="F241" s="295">
        <f>SUMIFS('7.  Persistence Report'!AX$27:AX$500,'7.  Persistence Report'!$D$27:$D$500,$B240,'7.  Persistence Report'!$J$27:$J$500,"Adjustment",'7.  Persistence Report'!$H$27:$H$500,"2016")</f>
        <v>0</v>
      </c>
      <c r="G241" s="295">
        <f>SUMIFS('7.  Persistence Report'!AY$27:AY$500,'7.  Persistence Report'!$D$27:$D$500,$B240,'7.  Persistence Report'!$J$27:$J$500,"Adjustment",'7.  Persistence Report'!$H$27:$H$500,"2016")</f>
        <v>0</v>
      </c>
      <c r="H241" s="295">
        <f>SUMIFS('7.  Persistence Report'!AZ$27:AZ$500,'7.  Persistence Report'!$D$27:$D$500,$B240,'7.  Persistence Report'!$J$27:$J$500,"Adjustment",'7.  Persistence Report'!$H$27:$H$500,"2016")</f>
        <v>0</v>
      </c>
      <c r="I241" s="295">
        <f>SUMIFS('7.  Persistence Report'!BA$27:BA$500,'7.  Persistence Report'!$D$27:$D$500,$B240,'7.  Persistence Report'!$J$27:$J$500,"Adjustment",'7.  Persistence Report'!$H$27:$H$500,"2016")</f>
        <v>0</v>
      </c>
      <c r="J241" s="295">
        <f>SUMIFS('7.  Persistence Report'!BB$27:BB$500,'7.  Persistence Report'!$D$27:$D$500,$B240,'7.  Persistence Report'!$J$27:$J$500,"Adjustment",'7.  Persistence Report'!$H$27:$H$500,"2016")</f>
        <v>0</v>
      </c>
      <c r="K241" s="295">
        <f>SUMIFS('7.  Persistence Report'!BC$27:BC$500,'7.  Persistence Report'!$D$27:$D$500,$B240,'7.  Persistence Report'!$J$27:$J$500,"Adjustment",'7.  Persistence Report'!$H$27:$H$500,"2016")</f>
        <v>0</v>
      </c>
      <c r="L241" s="295">
        <f>SUMIFS('7.  Persistence Report'!BD$27:BD$500,'7.  Persistence Report'!$D$27:$D$500,$B240,'7.  Persistence Report'!$J$27:$J$500,"Adjustment",'7.  Persistence Report'!$H$27:$H$500,"2016")</f>
        <v>0</v>
      </c>
      <c r="M241" s="295">
        <f>SUMIFS('7.  Persistence Report'!BE$27:BE$500,'7.  Persistence Report'!$D$27:$D$500,$B240,'7.  Persistence Report'!$J$27:$J$500,"Adjustment",'7.  Persistence Report'!$H$27:$H$500,"2016")</f>
        <v>0</v>
      </c>
      <c r="N241" s="295">
        <f>N240</f>
        <v>12</v>
      </c>
      <c r="O241" s="295">
        <f>SUMIFS('7.  Persistence Report'!Q$27:Q$500,'7.  Persistence Report'!$D$27:$D$500,$B240,'7.  Persistence Report'!$J$27:$J$500,"Adjustment",'7.  Persistence Report'!$H$27:$H$500,"2016")</f>
        <v>0</v>
      </c>
      <c r="P241" s="295">
        <f>SUMIFS('7.  Persistence Report'!R$27:R$500,'7.  Persistence Report'!$D$27:$D$500,$B240,'7.  Persistence Report'!$J$27:$J$500,"Adjustment",'7.  Persistence Report'!$H$27:$H$500,"2016")</f>
        <v>0</v>
      </c>
      <c r="Q241" s="295">
        <f>SUMIFS('7.  Persistence Report'!S$27:S$500,'7.  Persistence Report'!$D$27:$D$500,$B240,'7.  Persistence Report'!$J$27:$J$500,"Adjustment",'7.  Persistence Report'!$H$27:$H$500,"2016")</f>
        <v>0</v>
      </c>
      <c r="R241" s="295">
        <f>SUMIFS('7.  Persistence Report'!T$27:T$500,'7.  Persistence Report'!$D$27:$D$500,$B240,'7.  Persistence Report'!$J$27:$J$500,"Adjustment",'7.  Persistence Report'!$H$27:$H$500,"2016")</f>
        <v>0</v>
      </c>
      <c r="S241" s="295">
        <f>SUMIFS('7.  Persistence Report'!U$27:U$500,'7.  Persistence Report'!$D$27:$D$500,$B240,'7.  Persistence Report'!$J$27:$J$500,"Adjustment",'7.  Persistence Report'!$H$27:$H$500,"2016")</f>
        <v>0</v>
      </c>
      <c r="T241" s="295">
        <f>SUMIFS('7.  Persistence Report'!V$27:V$500,'7.  Persistence Report'!$D$27:$D$500,$B240,'7.  Persistence Report'!$J$27:$J$500,"Adjustment",'7.  Persistence Report'!$H$27:$H$500,"2016")</f>
        <v>0</v>
      </c>
      <c r="U241" s="295">
        <f>SUMIFS('7.  Persistence Report'!W$27:W$500,'7.  Persistence Report'!$D$27:$D$500,$B240,'7.  Persistence Report'!$J$27:$J$500,"Adjustment",'7.  Persistence Report'!$H$27:$H$500,"2016")</f>
        <v>0</v>
      </c>
      <c r="V241" s="295">
        <f>SUMIFS('7.  Persistence Report'!X$27:X$500,'7.  Persistence Report'!$D$27:$D$500,$B240,'7.  Persistence Report'!$J$27:$J$500,"Adjustment",'7.  Persistence Report'!$H$27:$H$500,"2016")</f>
        <v>0</v>
      </c>
      <c r="W241" s="295">
        <f>SUMIFS('7.  Persistence Report'!Y$27:Y$500,'7.  Persistence Report'!$D$27:$D$500,$B240,'7.  Persistence Report'!$J$27:$J$500,"Adjustment",'7.  Persistence Report'!$H$27:$H$500,"2016")</f>
        <v>0</v>
      </c>
      <c r="X241" s="295">
        <f>SUMIFS('7.  Persistence Report'!Z$27:Z$500,'7.  Persistence Report'!$D$27:$D$500,$B240,'7.  Persistence Report'!$J$27:$J$500,"Adjustment",'7.  Persistence Report'!$H$27:$H$500,"2016")</f>
        <v>0</v>
      </c>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f>SUMIFS('7.  Persistence Report'!AV$27:AV$500,'7.  Persistence Report'!$D$27:$D$500,$B243,'7.  Persistence Report'!$J$27:$J$500,"Current year savings",'7.  Persistence Report'!$H$27:$H$500,"2016")</f>
        <v>0</v>
      </c>
      <c r="E243" s="295">
        <f>SUMIFS('7.  Persistence Report'!AW$27:AW$500,'7.  Persistence Report'!$D$27:$D$500,$B243,'7.  Persistence Report'!$J$27:$J$500,"Current year savings",'7.  Persistence Report'!$H$27:$H$500,"2016")</f>
        <v>0</v>
      </c>
      <c r="F243" s="295">
        <f>SUMIFS('7.  Persistence Report'!AX$27:AX$500,'7.  Persistence Report'!$D$27:$D$500,$B243,'7.  Persistence Report'!$J$27:$J$500,"Current year savings",'7.  Persistence Report'!$H$27:$H$500,"2016")</f>
        <v>0</v>
      </c>
      <c r="G243" s="295">
        <f>SUMIFS('7.  Persistence Report'!AY$27:AY$500,'7.  Persistence Report'!$D$27:$D$500,$B243,'7.  Persistence Report'!$J$27:$J$500,"Current year savings",'7.  Persistence Report'!$H$27:$H$500,"2016")</f>
        <v>0</v>
      </c>
      <c r="H243" s="295">
        <f>SUMIFS('7.  Persistence Report'!AZ$27:AZ$500,'7.  Persistence Report'!$D$27:$D$500,$B243,'7.  Persistence Report'!$J$27:$J$500,"Current year savings",'7.  Persistence Report'!$H$27:$H$500,"2016")</f>
        <v>0</v>
      </c>
      <c r="I243" s="295">
        <f>SUMIFS('7.  Persistence Report'!BA$27:BA$500,'7.  Persistence Report'!$D$27:$D$500,$B243,'7.  Persistence Report'!$J$27:$J$500,"Current year savings",'7.  Persistence Report'!$H$27:$H$500,"2016")</f>
        <v>0</v>
      </c>
      <c r="J243" s="295">
        <f>SUMIFS('7.  Persistence Report'!BB$27:BB$500,'7.  Persistence Report'!$D$27:$D$500,$B243,'7.  Persistence Report'!$J$27:$J$500,"Current year savings",'7.  Persistence Report'!$H$27:$H$500,"2016")</f>
        <v>0</v>
      </c>
      <c r="K243" s="295">
        <f>SUMIFS('7.  Persistence Report'!BC$27:BC$500,'7.  Persistence Report'!$D$27:$D$500,$B243,'7.  Persistence Report'!$J$27:$J$500,"Current year savings",'7.  Persistence Report'!$H$27:$H$500,"2016")</f>
        <v>0</v>
      </c>
      <c r="L243" s="295">
        <f>SUMIFS('7.  Persistence Report'!BD$27:BD$500,'7.  Persistence Report'!$D$27:$D$500,$B243,'7.  Persistence Report'!$J$27:$J$500,"Current year savings",'7.  Persistence Report'!$H$27:$H$500,"2016")</f>
        <v>0</v>
      </c>
      <c r="M243" s="295">
        <f>SUMIFS('7.  Persistence Report'!BE$27:BE$500,'7.  Persistence Report'!$D$27:$D$500,$B243,'7.  Persistence Report'!$J$27:$J$500,"Current year savings",'7.  Persistence Report'!$H$27:$H$500,"2016")</f>
        <v>0</v>
      </c>
      <c r="N243" s="295">
        <v>12</v>
      </c>
      <c r="O243" s="295">
        <f>SUMIFS('7.  Persistence Report'!Q$27:Q$500,'7.  Persistence Report'!$D$27:$D$500,$B243,'7.  Persistence Report'!$J$27:$J$500,"Current year savings",'7.  Persistence Report'!$H$27:$H$500,"2016")</f>
        <v>0</v>
      </c>
      <c r="P243" s="295">
        <f>SUMIFS('7.  Persistence Report'!R$27:R$500,'7.  Persistence Report'!$D$27:$D$500,$B243,'7.  Persistence Report'!$J$27:$J$500,"Current year savings",'7.  Persistence Report'!$H$27:$H$500,"2016")</f>
        <v>0</v>
      </c>
      <c r="Q243" s="295">
        <f>SUMIFS('7.  Persistence Report'!S$27:S$500,'7.  Persistence Report'!$D$27:$D$500,$B243,'7.  Persistence Report'!$J$27:$J$500,"Current year savings",'7.  Persistence Report'!$H$27:$H$500,"2016")</f>
        <v>0</v>
      </c>
      <c r="R243" s="295">
        <f>SUMIFS('7.  Persistence Report'!T$27:T$500,'7.  Persistence Report'!$D$27:$D$500,$B243,'7.  Persistence Report'!$J$27:$J$500,"Current year savings",'7.  Persistence Report'!$H$27:$H$500,"2016")</f>
        <v>0</v>
      </c>
      <c r="S243" s="295">
        <f>SUMIFS('7.  Persistence Report'!U$27:U$500,'7.  Persistence Report'!$D$27:$D$500,$B243,'7.  Persistence Report'!$J$27:$J$500,"Current year savings",'7.  Persistence Report'!$H$27:$H$500,"2016")</f>
        <v>0</v>
      </c>
      <c r="T243" s="295">
        <f>SUMIFS('7.  Persistence Report'!V$27:V$500,'7.  Persistence Report'!$D$27:$D$500,$B243,'7.  Persistence Report'!$J$27:$J$500,"Current year savings",'7.  Persistence Report'!$H$27:$H$500,"2016")</f>
        <v>0</v>
      </c>
      <c r="U243" s="295">
        <f>SUMIFS('7.  Persistence Report'!W$27:W$500,'7.  Persistence Report'!$D$27:$D$500,$B243,'7.  Persistence Report'!$J$27:$J$500,"Current year savings",'7.  Persistence Report'!$H$27:$H$500,"2016")</f>
        <v>0</v>
      </c>
      <c r="V243" s="295">
        <f>SUMIFS('7.  Persistence Report'!X$27:X$500,'7.  Persistence Report'!$D$27:$D$500,$B243,'7.  Persistence Report'!$J$27:$J$500,"Current year savings",'7.  Persistence Report'!$H$27:$H$500,"2016")</f>
        <v>0</v>
      </c>
      <c r="W243" s="295">
        <f>SUMIFS('7.  Persistence Report'!Y$27:Y$500,'7.  Persistence Report'!$D$27:$D$500,$B243,'7.  Persistence Report'!$J$27:$J$500,"Current year savings",'7.  Persistence Report'!$H$27:$H$500,"2016")</f>
        <v>0</v>
      </c>
      <c r="X243" s="295">
        <f>SUMIFS('7.  Persistence Report'!Z$27:Z$500,'7.  Persistence Report'!$D$27:$D$500,$B243,'7.  Persistence Report'!$J$27:$J$500,"Current year savings",'7.  Persistence Report'!$H$27:$H$500,"2016")</f>
        <v>0</v>
      </c>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f>SUMIFS('7.  Persistence Report'!AV$27:AV$500,'7.  Persistence Report'!$D$27:$D$500,$B243,'7.  Persistence Report'!$J$27:$J$500,"Adjustment",'7.  Persistence Report'!$H$27:$H$500,"2016")</f>
        <v>0</v>
      </c>
      <c r="E244" s="295">
        <f>SUMIFS('7.  Persistence Report'!AW$27:AW$500,'7.  Persistence Report'!$D$27:$D$500,$B243,'7.  Persistence Report'!$J$27:$J$500,"Adjustment",'7.  Persistence Report'!$H$27:$H$500,"2016")</f>
        <v>0</v>
      </c>
      <c r="F244" s="295">
        <f>SUMIFS('7.  Persistence Report'!AX$27:AX$500,'7.  Persistence Report'!$D$27:$D$500,$B243,'7.  Persistence Report'!$J$27:$J$500,"Adjustment",'7.  Persistence Report'!$H$27:$H$500,"2016")</f>
        <v>0</v>
      </c>
      <c r="G244" s="295">
        <f>SUMIFS('7.  Persistence Report'!AY$27:AY$500,'7.  Persistence Report'!$D$27:$D$500,$B243,'7.  Persistence Report'!$J$27:$J$500,"Adjustment",'7.  Persistence Report'!$H$27:$H$500,"2016")</f>
        <v>0</v>
      </c>
      <c r="H244" s="295">
        <f>SUMIFS('7.  Persistence Report'!AZ$27:AZ$500,'7.  Persistence Report'!$D$27:$D$500,$B243,'7.  Persistence Report'!$J$27:$J$500,"Adjustment",'7.  Persistence Report'!$H$27:$H$500,"2016")</f>
        <v>0</v>
      </c>
      <c r="I244" s="295">
        <f>SUMIFS('7.  Persistence Report'!BA$27:BA$500,'7.  Persistence Report'!$D$27:$D$500,$B243,'7.  Persistence Report'!$J$27:$J$500,"Adjustment",'7.  Persistence Report'!$H$27:$H$500,"2016")</f>
        <v>0</v>
      </c>
      <c r="J244" s="295">
        <f>SUMIFS('7.  Persistence Report'!BB$27:BB$500,'7.  Persistence Report'!$D$27:$D$500,$B243,'7.  Persistence Report'!$J$27:$J$500,"Adjustment",'7.  Persistence Report'!$H$27:$H$500,"2016")</f>
        <v>0</v>
      </c>
      <c r="K244" s="295">
        <f>SUMIFS('7.  Persistence Report'!BC$27:BC$500,'7.  Persistence Report'!$D$27:$D$500,$B243,'7.  Persistence Report'!$J$27:$J$500,"Adjustment",'7.  Persistence Report'!$H$27:$H$500,"2016")</f>
        <v>0</v>
      </c>
      <c r="L244" s="295">
        <f>SUMIFS('7.  Persistence Report'!BD$27:BD$500,'7.  Persistence Report'!$D$27:$D$500,$B243,'7.  Persistence Report'!$J$27:$J$500,"Adjustment",'7.  Persistence Report'!$H$27:$H$500,"2016")</f>
        <v>0</v>
      </c>
      <c r="M244" s="295">
        <f>SUMIFS('7.  Persistence Report'!BE$27:BE$500,'7.  Persistence Report'!$D$27:$D$500,$B243,'7.  Persistence Report'!$J$27:$J$500,"Adjustment",'7.  Persistence Report'!$H$27:$H$500,"2016")</f>
        <v>0</v>
      </c>
      <c r="N244" s="295">
        <f>N243</f>
        <v>12</v>
      </c>
      <c r="O244" s="295">
        <f>SUMIFS('7.  Persistence Report'!Q$27:Q$500,'7.  Persistence Report'!$D$27:$D$500,$B243,'7.  Persistence Report'!$J$27:$J$500,"Adjustment",'7.  Persistence Report'!$H$27:$H$500,"2016")</f>
        <v>0</v>
      </c>
      <c r="P244" s="295">
        <f>SUMIFS('7.  Persistence Report'!R$27:R$500,'7.  Persistence Report'!$D$27:$D$500,$B243,'7.  Persistence Report'!$J$27:$J$500,"Adjustment",'7.  Persistence Report'!$H$27:$H$500,"2016")</f>
        <v>0</v>
      </c>
      <c r="Q244" s="295">
        <f>SUMIFS('7.  Persistence Report'!S$27:S$500,'7.  Persistence Report'!$D$27:$D$500,$B243,'7.  Persistence Report'!$J$27:$J$500,"Adjustment",'7.  Persistence Report'!$H$27:$H$500,"2016")</f>
        <v>0</v>
      </c>
      <c r="R244" s="295">
        <f>SUMIFS('7.  Persistence Report'!T$27:T$500,'7.  Persistence Report'!$D$27:$D$500,$B243,'7.  Persistence Report'!$J$27:$J$500,"Adjustment",'7.  Persistence Report'!$H$27:$H$500,"2016")</f>
        <v>0</v>
      </c>
      <c r="S244" s="295">
        <f>SUMIFS('7.  Persistence Report'!U$27:U$500,'7.  Persistence Report'!$D$27:$D$500,$B243,'7.  Persistence Report'!$J$27:$J$500,"Adjustment",'7.  Persistence Report'!$H$27:$H$500,"2016")</f>
        <v>0</v>
      </c>
      <c r="T244" s="295">
        <f>SUMIFS('7.  Persistence Report'!V$27:V$500,'7.  Persistence Report'!$D$27:$D$500,$B243,'7.  Persistence Report'!$J$27:$J$500,"Adjustment",'7.  Persistence Report'!$H$27:$H$500,"2016")</f>
        <v>0</v>
      </c>
      <c r="U244" s="295">
        <f>SUMIFS('7.  Persistence Report'!W$27:W$500,'7.  Persistence Report'!$D$27:$D$500,$B243,'7.  Persistence Report'!$J$27:$J$500,"Adjustment",'7.  Persistence Report'!$H$27:$H$500,"2016")</f>
        <v>0</v>
      </c>
      <c r="V244" s="295">
        <f>SUMIFS('7.  Persistence Report'!X$27:X$500,'7.  Persistence Report'!$D$27:$D$500,$B243,'7.  Persistence Report'!$J$27:$J$500,"Adjustment",'7.  Persistence Report'!$H$27:$H$500,"2016")</f>
        <v>0</v>
      </c>
      <c r="W244" s="295">
        <f>SUMIFS('7.  Persistence Report'!Y$27:Y$500,'7.  Persistence Report'!$D$27:$D$500,$B243,'7.  Persistence Report'!$J$27:$J$500,"Adjustment",'7.  Persistence Report'!$H$27:$H$500,"2016")</f>
        <v>0</v>
      </c>
      <c r="X244" s="295">
        <f>SUMIFS('7.  Persistence Report'!Z$27:Z$500,'7.  Persistence Report'!$D$27:$D$500,$B243,'7.  Persistence Report'!$J$27:$J$500,"Adjustment",'7.  Persistence Report'!$H$27:$H$500,"2016")</f>
        <v>0</v>
      </c>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f>SUMIFS('7.  Persistence Report'!AV$27:AV$500,'7.  Persistence Report'!$D$27:$D$500,$B246,'7.  Persistence Report'!$J$27:$J$500,"Current year savings",'7.  Persistence Report'!$H$27:$H$500,"2016")</f>
        <v>0</v>
      </c>
      <c r="E246" s="295">
        <f>SUMIFS('7.  Persistence Report'!AW$27:AW$500,'7.  Persistence Report'!$D$27:$D$500,$B246,'7.  Persistence Report'!$J$27:$J$500,"Current year savings",'7.  Persistence Report'!$H$27:$H$500,"2016")</f>
        <v>0</v>
      </c>
      <c r="F246" s="295">
        <f>SUMIFS('7.  Persistence Report'!AX$27:AX$500,'7.  Persistence Report'!$D$27:$D$500,$B246,'7.  Persistence Report'!$J$27:$J$500,"Current year savings",'7.  Persistence Report'!$H$27:$H$500,"2016")</f>
        <v>0</v>
      </c>
      <c r="G246" s="295">
        <f>SUMIFS('7.  Persistence Report'!AY$27:AY$500,'7.  Persistence Report'!$D$27:$D$500,$B246,'7.  Persistence Report'!$J$27:$J$500,"Current year savings",'7.  Persistence Report'!$H$27:$H$500,"2016")</f>
        <v>0</v>
      </c>
      <c r="H246" s="295">
        <f>SUMIFS('7.  Persistence Report'!AZ$27:AZ$500,'7.  Persistence Report'!$D$27:$D$500,$B246,'7.  Persistence Report'!$J$27:$J$500,"Current year savings",'7.  Persistence Report'!$H$27:$H$500,"2016")</f>
        <v>0</v>
      </c>
      <c r="I246" s="295">
        <f>SUMIFS('7.  Persistence Report'!BA$27:BA$500,'7.  Persistence Report'!$D$27:$D$500,$B246,'7.  Persistence Report'!$J$27:$J$500,"Current year savings",'7.  Persistence Report'!$H$27:$H$500,"2016")</f>
        <v>0</v>
      </c>
      <c r="J246" s="295">
        <f>SUMIFS('7.  Persistence Report'!BB$27:BB$500,'7.  Persistence Report'!$D$27:$D$500,$B246,'7.  Persistence Report'!$J$27:$J$500,"Current year savings",'7.  Persistence Report'!$H$27:$H$500,"2016")</f>
        <v>0</v>
      </c>
      <c r="K246" s="295">
        <f>SUMIFS('7.  Persistence Report'!BC$27:BC$500,'7.  Persistence Report'!$D$27:$D$500,$B246,'7.  Persistence Report'!$J$27:$J$500,"Current year savings",'7.  Persistence Report'!$H$27:$H$500,"2016")</f>
        <v>0</v>
      </c>
      <c r="L246" s="295">
        <f>SUMIFS('7.  Persistence Report'!BD$27:BD$500,'7.  Persistence Report'!$D$27:$D$500,$B246,'7.  Persistence Report'!$J$27:$J$500,"Current year savings",'7.  Persistence Report'!$H$27:$H$500,"2016")</f>
        <v>0</v>
      </c>
      <c r="M246" s="295">
        <f>SUMIFS('7.  Persistence Report'!BE$27:BE$500,'7.  Persistence Report'!$D$27:$D$500,$B246,'7.  Persistence Report'!$J$27:$J$500,"Current year savings",'7.  Persistence Report'!$H$27:$H$500,"2016")</f>
        <v>0</v>
      </c>
      <c r="N246" s="295">
        <v>12</v>
      </c>
      <c r="O246" s="295">
        <f>SUMIFS('7.  Persistence Report'!Q$27:Q$500,'7.  Persistence Report'!$D$27:$D$500,$B246,'7.  Persistence Report'!$J$27:$J$500,"Current year savings",'7.  Persistence Report'!$H$27:$H$500,"2016")</f>
        <v>0</v>
      </c>
      <c r="P246" s="295">
        <f>SUMIFS('7.  Persistence Report'!R$27:R$500,'7.  Persistence Report'!$D$27:$D$500,$B246,'7.  Persistence Report'!$J$27:$J$500,"Current year savings",'7.  Persistence Report'!$H$27:$H$500,"2016")</f>
        <v>0</v>
      </c>
      <c r="Q246" s="295">
        <f>SUMIFS('7.  Persistence Report'!S$27:S$500,'7.  Persistence Report'!$D$27:$D$500,$B246,'7.  Persistence Report'!$J$27:$J$500,"Current year savings",'7.  Persistence Report'!$H$27:$H$500,"2016")</f>
        <v>0</v>
      </c>
      <c r="R246" s="295">
        <f>SUMIFS('7.  Persistence Report'!T$27:T$500,'7.  Persistence Report'!$D$27:$D$500,$B246,'7.  Persistence Report'!$J$27:$J$500,"Current year savings",'7.  Persistence Report'!$H$27:$H$500,"2016")</f>
        <v>0</v>
      </c>
      <c r="S246" s="295">
        <f>SUMIFS('7.  Persistence Report'!U$27:U$500,'7.  Persistence Report'!$D$27:$D$500,$B246,'7.  Persistence Report'!$J$27:$J$500,"Current year savings",'7.  Persistence Report'!$H$27:$H$500,"2016")</f>
        <v>0</v>
      </c>
      <c r="T246" s="295">
        <f>SUMIFS('7.  Persistence Report'!V$27:V$500,'7.  Persistence Report'!$D$27:$D$500,$B246,'7.  Persistence Report'!$J$27:$J$500,"Current year savings",'7.  Persistence Report'!$H$27:$H$500,"2016")</f>
        <v>0</v>
      </c>
      <c r="U246" s="295">
        <f>SUMIFS('7.  Persistence Report'!W$27:W$500,'7.  Persistence Report'!$D$27:$D$500,$B246,'7.  Persistence Report'!$J$27:$J$500,"Current year savings",'7.  Persistence Report'!$H$27:$H$500,"2016")</f>
        <v>0</v>
      </c>
      <c r="V246" s="295">
        <f>SUMIFS('7.  Persistence Report'!X$27:X$500,'7.  Persistence Report'!$D$27:$D$500,$B246,'7.  Persistence Report'!$J$27:$J$500,"Current year savings",'7.  Persistence Report'!$H$27:$H$500,"2016")</f>
        <v>0</v>
      </c>
      <c r="W246" s="295">
        <f>SUMIFS('7.  Persistence Report'!Y$27:Y$500,'7.  Persistence Report'!$D$27:$D$500,$B246,'7.  Persistence Report'!$J$27:$J$500,"Current year savings",'7.  Persistence Report'!$H$27:$H$500,"2016")</f>
        <v>0</v>
      </c>
      <c r="X246" s="295">
        <f>SUMIFS('7.  Persistence Report'!Z$27:Z$500,'7.  Persistence Report'!$D$27:$D$500,$B246,'7.  Persistence Report'!$J$27:$J$500,"Current year savings",'7.  Persistence Report'!$H$27:$H$500,"2016")</f>
        <v>0</v>
      </c>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f>SUMIFS('7.  Persistence Report'!AV$27:AV$500,'7.  Persistence Report'!$D$27:$D$500,$B246,'7.  Persistence Report'!$J$27:$J$500,"Adjustment",'7.  Persistence Report'!$H$27:$H$500,"2016")</f>
        <v>0</v>
      </c>
      <c r="E247" s="295">
        <f>SUMIFS('7.  Persistence Report'!AW$27:AW$500,'7.  Persistence Report'!$D$27:$D$500,$B246,'7.  Persistence Report'!$J$27:$J$500,"Adjustment",'7.  Persistence Report'!$H$27:$H$500,"2016")</f>
        <v>0</v>
      </c>
      <c r="F247" s="295">
        <f>SUMIFS('7.  Persistence Report'!AX$27:AX$500,'7.  Persistence Report'!$D$27:$D$500,$B246,'7.  Persistence Report'!$J$27:$J$500,"Adjustment",'7.  Persistence Report'!$H$27:$H$500,"2016")</f>
        <v>0</v>
      </c>
      <c r="G247" s="295">
        <f>SUMIFS('7.  Persistence Report'!AY$27:AY$500,'7.  Persistence Report'!$D$27:$D$500,$B246,'7.  Persistence Report'!$J$27:$J$500,"Adjustment",'7.  Persistence Report'!$H$27:$H$500,"2016")</f>
        <v>0</v>
      </c>
      <c r="H247" s="295">
        <f>SUMIFS('7.  Persistence Report'!AZ$27:AZ$500,'7.  Persistence Report'!$D$27:$D$500,$B246,'7.  Persistence Report'!$J$27:$J$500,"Adjustment",'7.  Persistence Report'!$H$27:$H$500,"2016")</f>
        <v>0</v>
      </c>
      <c r="I247" s="295">
        <f>SUMIFS('7.  Persistence Report'!BA$27:BA$500,'7.  Persistence Report'!$D$27:$D$500,$B246,'7.  Persistence Report'!$J$27:$J$500,"Adjustment",'7.  Persistence Report'!$H$27:$H$500,"2016")</f>
        <v>0</v>
      </c>
      <c r="J247" s="295">
        <f>SUMIFS('7.  Persistence Report'!BB$27:BB$500,'7.  Persistence Report'!$D$27:$D$500,$B246,'7.  Persistence Report'!$J$27:$J$500,"Adjustment",'7.  Persistence Report'!$H$27:$H$500,"2016")</f>
        <v>0</v>
      </c>
      <c r="K247" s="295">
        <f>SUMIFS('7.  Persistence Report'!BC$27:BC$500,'7.  Persistence Report'!$D$27:$D$500,$B246,'7.  Persistence Report'!$J$27:$J$500,"Adjustment",'7.  Persistence Report'!$H$27:$H$500,"2016")</f>
        <v>0</v>
      </c>
      <c r="L247" s="295">
        <f>SUMIFS('7.  Persistence Report'!BD$27:BD$500,'7.  Persistence Report'!$D$27:$D$500,$B246,'7.  Persistence Report'!$J$27:$J$500,"Adjustment",'7.  Persistence Report'!$H$27:$H$500,"2016")</f>
        <v>0</v>
      </c>
      <c r="M247" s="295">
        <f>SUMIFS('7.  Persistence Report'!BE$27:BE$500,'7.  Persistence Report'!$D$27:$D$500,$B246,'7.  Persistence Report'!$J$27:$J$500,"Adjustment",'7.  Persistence Report'!$H$27:$H$500,"2016")</f>
        <v>0</v>
      </c>
      <c r="N247" s="295">
        <f>N246</f>
        <v>12</v>
      </c>
      <c r="O247" s="295">
        <f>SUMIFS('7.  Persistence Report'!Q$27:Q$500,'7.  Persistence Report'!$D$27:$D$500,$B246,'7.  Persistence Report'!$J$27:$J$500,"Adjustment",'7.  Persistence Report'!$H$27:$H$500,"2016")</f>
        <v>0</v>
      </c>
      <c r="P247" s="295">
        <f>SUMIFS('7.  Persistence Report'!R$27:R$500,'7.  Persistence Report'!$D$27:$D$500,$B246,'7.  Persistence Report'!$J$27:$J$500,"Adjustment",'7.  Persistence Report'!$H$27:$H$500,"2016")</f>
        <v>0</v>
      </c>
      <c r="Q247" s="295">
        <f>SUMIFS('7.  Persistence Report'!S$27:S$500,'7.  Persistence Report'!$D$27:$D$500,$B246,'7.  Persistence Report'!$J$27:$J$500,"Adjustment",'7.  Persistence Report'!$H$27:$H$500,"2016")</f>
        <v>0</v>
      </c>
      <c r="R247" s="295">
        <f>SUMIFS('7.  Persistence Report'!T$27:T$500,'7.  Persistence Report'!$D$27:$D$500,$B246,'7.  Persistence Report'!$J$27:$J$500,"Adjustment",'7.  Persistence Report'!$H$27:$H$500,"2016")</f>
        <v>0</v>
      </c>
      <c r="S247" s="295">
        <f>SUMIFS('7.  Persistence Report'!U$27:U$500,'7.  Persistence Report'!$D$27:$D$500,$B246,'7.  Persistence Report'!$J$27:$J$500,"Adjustment",'7.  Persistence Report'!$H$27:$H$500,"2016")</f>
        <v>0</v>
      </c>
      <c r="T247" s="295">
        <f>SUMIFS('7.  Persistence Report'!V$27:V$500,'7.  Persistence Report'!$D$27:$D$500,$B246,'7.  Persistence Report'!$J$27:$J$500,"Adjustment",'7.  Persistence Report'!$H$27:$H$500,"2016")</f>
        <v>0</v>
      </c>
      <c r="U247" s="295">
        <f>SUMIFS('7.  Persistence Report'!W$27:W$500,'7.  Persistence Report'!$D$27:$D$500,$B246,'7.  Persistence Report'!$J$27:$J$500,"Adjustment",'7.  Persistence Report'!$H$27:$H$500,"2016")</f>
        <v>0</v>
      </c>
      <c r="V247" s="295">
        <f>SUMIFS('7.  Persistence Report'!X$27:X$500,'7.  Persistence Report'!$D$27:$D$500,$B246,'7.  Persistence Report'!$J$27:$J$500,"Adjustment",'7.  Persistence Report'!$H$27:$H$500,"2016")</f>
        <v>0</v>
      </c>
      <c r="W247" s="295">
        <f>SUMIFS('7.  Persistence Report'!Y$27:Y$500,'7.  Persistence Report'!$D$27:$D$500,$B246,'7.  Persistence Report'!$J$27:$J$500,"Adjustment",'7.  Persistence Report'!$H$27:$H$500,"2016")</f>
        <v>0</v>
      </c>
      <c r="X247" s="295">
        <f>SUMIFS('7.  Persistence Report'!Z$27:Z$500,'7.  Persistence Report'!$D$27:$D$500,$B246,'7.  Persistence Report'!$J$27:$J$500,"Adjustment",'7.  Persistence Report'!$H$27:$H$500,"2016")</f>
        <v>0</v>
      </c>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f>SUMIFS('7.  Persistence Report'!AV$27:AV$500,'7.  Persistence Report'!$D$27:$D$500,$B249,'7.  Persistence Report'!$J$27:$J$500,"Current year savings",'7.  Persistence Report'!$H$27:$H$500,"2016")</f>
        <v>0</v>
      </c>
      <c r="E249" s="295">
        <f>SUMIFS('7.  Persistence Report'!AW$27:AW$500,'7.  Persistence Report'!$D$27:$D$500,$B249,'7.  Persistence Report'!$J$27:$J$500,"Current year savings",'7.  Persistence Report'!$H$27:$H$500,"2016")</f>
        <v>0</v>
      </c>
      <c r="F249" s="295">
        <f>SUMIFS('7.  Persistence Report'!AX$27:AX$500,'7.  Persistence Report'!$D$27:$D$500,$B249,'7.  Persistence Report'!$J$27:$J$500,"Current year savings",'7.  Persistence Report'!$H$27:$H$500,"2016")</f>
        <v>0</v>
      </c>
      <c r="G249" s="295">
        <f>SUMIFS('7.  Persistence Report'!AY$27:AY$500,'7.  Persistence Report'!$D$27:$D$500,$B249,'7.  Persistence Report'!$J$27:$J$500,"Current year savings",'7.  Persistence Report'!$H$27:$H$500,"2016")</f>
        <v>0</v>
      </c>
      <c r="H249" s="295">
        <f>SUMIFS('7.  Persistence Report'!AZ$27:AZ$500,'7.  Persistence Report'!$D$27:$D$500,$B249,'7.  Persistence Report'!$J$27:$J$500,"Current year savings",'7.  Persistence Report'!$H$27:$H$500,"2016")</f>
        <v>0</v>
      </c>
      <c r="I249" s="295">
        <f>SUMIFS('7.  Persistence Report'!BA$27:BA$500,'7.  Persistence Report'!$D$27:$D$500,$B249,'7.  Persistence Report'!$J$27:$J$500,"Current year savings",'7.  Persistence Report'!$H$27:$H$500,"2016")</f>
        <v>0</v>
      </c>
      <c r="J249" s="295">
        <f>SUMIFS('7.  Persistence Report'!BB$27:BB$500,'7.  Persistence Report'!$D$27:$D$500,$B249,'7.  Persistence Report'!$J$27:$J$500,"Current year savings",'7.  Persistence Report'!$H$27:$H$500,"2016")</f>
        <v>0</v>
      </c>
      <c r="K249" s="295">
        <f>SUMIFS('7.  Persistence Report'!BC$27:BC$500,'7.  Persistence Report'!$D$27:$D$500,$B249,'7.  Persistence Report'!$J$27:$J$500,"Current year savings",'7.  Persistence Report'!$H$27:$H$500,"2016")</f>
        <v>0</v>
      </c>
      <c r="L249" s="295">
        <f>SUMIFS('7.  Persistence Report'!BD$27:BD$500,'7.  Persistence Report'!$D$27:$D$500,$B249,'7.  Persistence Report'!$J$27:$J$500,"Current year savings",'7.  Persistence Report'!$H$27:$H$500,"2016")</f>
        <v>0</v>
      </c>
      <c r="M249" s="295">
        <f>SUMIFS('7.  Persistence Report'!BE$27:BE$500,'7.  Persistence Report'!$D$27:$D$500,$B249,'7.  Persistence Report'!$J$27:$J$500,"Current year savings",'7.  Persistence Report'!$H$27:$H$500,"2016")</f>
        <v>0</v>
      </c>
      <c r="N249" s="295">
        <v>3</v>
      </c>
      <c r="O249" s="295">
        <f>SUMIFS('7.  Persistence Report'!Q$27:Q$500,'7.  Persistence Report'!$D$27:$D$500,$B249,'7.  Persistence Report'!$J$27:$J$500,"Current year savings",'7.  Persistence Report'!$H$27:$H$500,"2016")</f>
        <v>0</v>
      </c>
      <c r="P249" s="295">
        <f>SUMIFS('7.  Persistence Report'!R$27:R$500,'7.  Persistence Report'!$D$27:$D$500,$B249,'7.  Persistence Report'!$J$27:$J$500,"Current year savings",'7.  Persistence Report'!$H$27:$H$500,"2016")</f>
        <v>0</v>
      </c>
      <c r="Q249" s="295">
        <f>SUMIFS('7.  Persistence Report'!S$27:S$500,'7.  Persistence Report'!$D$27:$D$500,$B249,'7.  Persistence Report'!$J$27:$J$500,"Current year savings",'7.  Persistence Report'!$H$27:$H$500,"2016")</f>
        <v>0</v>
      </c>
      <c r="R249" s="295">
        <f>SUMIFS('7.  Persistence Report'!T$27:T$500,'7.  Persistence Report'!$D$27:$D$500,$B249,'7.  Persistence Report'!$J$27:$J$500,"Current year savings",'7.  Persistence Report'!$H$27:$H$500,"2016")</f>
        <v>0</v>
      </c>
      <c r="S249" s="295">
        <f>SUMIFS('7.  Persistence Report'!U$27:U$500,'7.  Persistence Report'!$D$27:$D$500,$B249,'7.  Persistence Report'!$J$27:$J$500,"Current year savings",'7.  Persistence Report'!$H$27:$H$500,"2016")</f>
        <v>0</v>
      </c>
      <c r="T249" s="295">
        <f>SUMIFS('7.  Persistence Report'!V$27:V$500,'7.  Persistence Report'!$D$27:$D$500,$B249,'7.  Persistence Report'!$J$27:$J$500,"Current year savings",'7.  Persistence Report'!$H$27:$H$500,"2016")</f>
        <v>0</v>
      </c>
      <c r="U249" s="295">
        <f>SUMIFS('7.  Persistence Report'!W$27:W$500,'7.  Persistence Report'!$D$27:$D$500,$B249,'7.  Persistence Report'!$J$27:$J$500,"Current year savings",'7.  Persistence Report'!$H$27:$H$500,"2016")</f>
        <v>0</v>
      </c>
      <c r="V249" s="295">
        <f>SUMIFS('7.  Persistence Report'!X$27:X$500,'7.  Persistence Report'!$D$27:$D$500,$B249,'7.  Persistence Report'!$J$27:$J$500,"Current year savings",'7.  Persistence Report'!$H$27:$H$500,"2016")</f>
        <v>0</v>
      </c>
      <c r="W249" s="295">
        <f>SUMIFS('7.  Persistence Report'!Y$27:Y$500,'7.  Persistence Report'!$D$27:$D$500,$B249,'7.  Persistence Report'!$J$27:$J$500,"Current year savings",'7.  Persistence Report'!$H$27:$H$500,"2016")</f>
        <v>0</v>
      </c>
      <c r="X249" s="295">
        <f>SUMIFS('7.  Persistence Report'!Z$27:Z$500,'7.  Persistence Report'!$D$27:$D$500,$B249,'7.  Persistence Report'!$J$27:$J$500,"Current year savings",'7.  Persistence Report'!$H$27:$H$500,"2016")</f>
        <v>0</v>
      </c>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f>SUMIFS('7.  Persistence Report'!AV$27:AV$500,'7.  Persistence Report'!$D$27:$D$500,$B249,'7.  Persistence Report'!$J$27:$J$500,"Adjustment",'7.  Persistence Report'!$H$27:$H$500,"2016")</f>
        <v>0</v>
      </c>
      <c r="E250" s="295">
        <f>SUMIFS('7.  Persistence Report'!AW$27:AW$500,'7.  Persistence Report'!$D$27:$D$500,$B249,'7.  Persistence Report'!$J$27:$J$500,"Adjustment",'7.  Persistence Report'!$H$27:$H$500,"2016")</f>
        <v>0</v>
      </c>
      <c r="F250" s="295">
        <f>SUMIFS('7.  Persistence Report'!AX$27:AX$500,'7.  Persistence Report'!$D$27:$D$500,$B249,'7.  Persistence Report'!$J$27:$J$500,"Adjustment",'7.  Persistence Report'!$H$27:$H$500,"2016")</f>
        <v>0</v>
      </c>
      <c r="G250" s="295">
        <f>SUMIFS('7.  Persistence Report'!AY$27:AY$500,'7.  Persistence Report'!$D$27:$D$500,$B249,'7.  Persistence Report'!$J$27:$J$500,"Adjustment",'7.  Persistence Report'!$H$27:$H$500,"2016")</f>
        <v>0</v>
      </c>
      <c r="H250" s="295">
        <f>SUMIFS('7.  Persistence Report'!AZ$27:AZ$500,'7.  Persistence Report'!$D$27:$D$500,$B249,'7.  Persistence Report'!$J$27:$J$500,"Adjustment",'7.  Persistence Report'!$H$27:$H$500,"2016")</f>
        <v>0</v>
      </c>
      <c r="I250" s="295">
        <f>SUMIFS('7.  Persistence Report'!BA$27:BA$500,'7.  Persistence Report'!$D$27:$D$500,$B249,'7.  Persistence Report'!$J$27:$J$500,"Adjustment",'7.  Persistence Report'!$H$27:$H$500,"2016")</f>
        <v>0</v>
      </c>
      <c r="J250" s="295">
        <f>SUMIFS('7.  Persistence Report'!BB$27:BB$500,'7.  Persistence Report'!$D$27:$D$500,$B249,'7.  Persistence Report'!$J$27:$J$500,"Adjustment",'7.  Persistence Report'!$H$27:$H$500,"2016")</f>
        <v>0</v>
      </c>
      <c r="K250" s="295">
        <f>SUMIFS('7.  Persistence Report'!BC$27:BC$500,'7.  Persistence Report'!$D$27:$D$500,$B249,'7.  Persistence Report'!$J$27:$J$500,"Adjustment",'7.  Persistence Report'!$H$27:$H$500,"2016")</f>
        <v>0</v>
      </c>
      <c r="L250" s="295">
        <f>SUMIFS('7.  Persistence Report'!BD$27:BD$500,'7.  Persistence Report'!$D$27:$D$500,$B249,'7.  Persistence Report'!$J$27:$J$500,"Adjustment",'7.  Persistence Report'!$H$27:$H$500,"2016")</f>
        <v>0</v>
      </c>
      <c r="M250" s="295">
        <f>SUMIFS('7.  Persistence Report'!BE$27:BE$500,'7.  Persistence Report'!$D$27:$D$500,$B249,'7.  Persistence Report'!$J$27:$J$500,"Adjustment",'7.  Persistence Report'!$H$27:$H$500,"2016")</f>
        <v>0</v>
      </c>
      <c r="N250" s="295">
        <f>N249</f>
        <v>3</v>
      </c>
      <c r="O250" s="295">
        <f>SUMIFS('7.  Persistence Report'!Q$27:Q$500,'7.  Persistence Report'!$D$27:$D$500,$B249,'7.  Persistence Report'!$J$27:$J$500,"Adjustment",'7.  Persistence Report'!$H$27:$H$500,"2016")</f>
        <v>0</v>
      </c>
      <c r="P250" s="295">
        <f>SUMIFS('7.  Persistence Report'!R$27:R$500,'7.  Persistence Report'!$D$27:$D$500,$B249,'7.  Persistence Report'!$J$27:$J$500,"Adjustment",'7.  Persistence Report'!$H$27:$H$500,"2016")</f>
        <v>0</v>
      </c>
      <c r="Q250" s="295">
        <f>SUMIFS('7.  Persistence Report'!S$27:S$500,'7.  Persistence Report'!$D$27:$D$500,$B249,'7.  Persistence Report'!$J$27:$J$500,"Adjustment",'7.  Persistence Report'!$H$27:$H$500,"2016")</f>
        <v>0</v>
      </c>
      <c r="R250" s="295">
        <f>SUMIFS('7.  Persistence Report'!T$27:T$500,'7.  Persistence Report'!$D$27:$D$500,$B249,'7.  Persistence Report'!$J$27:$J$500,"Adjustment",'7.  Persistence Report'!$H$27:$H$500,"2016")</f>
        <v>0</v>
      </c>
      <c r="S250" s="295">
        <f>SUMIFS('7.  Persistence Report'!U$27:U$500,'7.  Persistence Report'!$D$27:$D$500,$B249,'7.  Persistence Report'!$J$27:$J$500,"Adjustment",'7.  Persistence Report'!$H$27:$H$500,"2016")</f>
        <v>0</v>
      </c>
      <c r="T250" s="295">
        <f>SUMIFS('7.  Persistence Report'!V$27:V$500,'7.  Persistence Report'!$D$27:$D$500,$B249,'7.  Persistence Report'!$J$27:$J$500,"Adjustment",'7.  Persistence Report'!$H$27:$H$500,"2016")</f>
        <v>0</v>
      </c>
      <c r="U250" s="295">
        <f>SUMIFS('7.  Persistence Report'!W$27:W$500,'7.  Persistence Report'!$D$27:$D$500,$B249,'7.  Persistence Report'!$J$27:$J$500,"Adjustment",'7.  Persistence Report'!$H$27:$H$500,"2016")</f>
        <v>0</v>
      </c>
      <c r="V250" s="295">
        <f>SUMIFS('7.  Persistence Report'!X$27:X$500,'7.  Persistence Report'!$D$27:$D$500,$B249,'7.  Persistence Report'!$J$27:$J$500,"Adjustment",'7.  Persistence Report'!$H$27:$H$500,"2016")</f>
        <v>0</v>
      </c>
      <c r="W250" s="295">
        <f>SUMIFS('7.  Persistence Report'!Y$27:Y$500,'7.  Persistence Report'!$D$27:$D$500,$B249,'7.  Persistence Report'!$J$27:$J$500,"Adjustment",'7.  Persistence Report'!$H$27:$H$500,"2016")</f>
        <v>0</v>
      </c>
      <c r="X250" s="295">
        <f>SUMIFS('7.  Persistence Report'!Z$27:Z$500,'7.  Persistence Report'!$D$27:$D$500,$B249,'7.  Persistence Report'!$J$27:$J$500,"Adjustment",'7.  Persistence Report'!$H$27:$H$500,"2016")</f>
        <v>0</v>
      </c>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f>SUMIFS('7.  Persistence Report'!AV$27:AV$500,'7.  Persistence Report'!$D$27:$D$500,$B253,'7.  Persistence Report'!$J$27:$J$500,"Current year savings",'7.  Persistence Report'!$H$27:$H$500,"2016")</f>
        <v>0</v>
      </c>
      <c r="E253" s="295">
        <f>SUMIFS('7.  Persistence Report'!AW$27:AW$500,'7.  Persistence Report'!$D$27:$D$500,$B253,'7.  Persistence Report'!$J$27:$J$500,"Current year savings",'7.  Persistence Report'!$H$27:$H$500,"2016")</f>
        <v>0</v>
      </c>
      <c r="F253" s="295">
        <f>SUMIFS('7.  Persistence Report'!AX$27:AX$500,'7.  Persistence Report'!$D$27:$D$500,$B253,'7.  Persistence Report'!$J$27:$J$500,"Current year savings",'7.  Persistence Report'!$H$27:$H$500,"2016")</f>
        <v>0</v>
      </c>
      <c r="G253" s="295">
        <f>SUMIFS('7.  Persistence Report'!AY$27:AY$500,'7.  Persistence Report'!$D$27:$D$500,$B253,'7.  Persistence Report'!$J$27:$J$500,"Current year savings",'7.  Persistence Report'!$H$27:$H$500,"2016")</f>
        <v>0</v>
      </c>
      <c r="H253" s="295">
        <f>SUMIFS('7.  Persistence Report'!AZ$27:AZ$500,'7.  Persistence Report'!$D$27:$D$500,$B253,'7.  Persistence Report'!$J$27:$J$500,"Current year savings",'7.  Persistence Report'!$H$27:$H$500,"2016")</f>
        <v>0</v>
      </c>
      <c r="I253" s="295">
        <f>SUMIFS('7.  Persistence Report'!BA$27:BA$500,'7.  Persistence Report'!$D$27:$D$500,$B253,'7.  Persistence Report'!$J$27:$J$500,"Current year savings",'7.  Persistence Report'!$H$27:$H$500,"2016")</f>
        <v>0</v>
      </c>
      <c r="J253" s="295">
        <f>SUMIFS('7.  Persistence Report'!BB$27:BB$500,'7.  Persistence Report'!$D$27:$D$500,$B253,'7.  Persistence Report'!$J$27:$J$500,"Current year savings",'7.  Persistence Report'!$H$27:$H$500,"2016")</f>
        <v>0</v>
      </c>
      <c r="K253" s="295">
        <f>SUMIFS('7.  Persistence Report'!BC$27:BC$500,'7.  Persistence Report'!$D$27:$D$500,$B253,'7.  Persistence Report'!$J$27:$J$500,"Current year savings",'7.  Persistence Report'!$H$27:$H$500,"2016")</f>
        <v>0</v>
      </c>
      <c r="L253" s="295">
        <f>SUMIFS('7.  Persistence Report'!BD$27:BD$500,'7.  Persistence Report'!$D$27:$D$500,$B253,'7.  Persistence Report'!$J$27:$J$500,"Current year savings",'7.  Persistence Report'!$H$27:$H$500,"2016")</f>
        <v>0</v>
      </c>
      <c r="M253" s="295">
        <f>SUMIFS('7.  Persistence Report'!BE$27:BE$500,'7.  Persistence Report'!$D$27:$D$500,$B253,'7.  Persistence Report'!$J$27:$J$500,"Current year savings",'7.  Persistence Report'!$H$27:$H$500,"2016")</f>
        <v>0</v>
      </c>
      <c r="N253" s="295">
        <v>12</v>
      </c>
      <c r="O253" s="295">
        <f>SUMIFS('7.  Persistence Report'!Q$27:Q$500,'7.  Persistence Report'!$D$27:$D$500,$B253,'7.  Persistence Report'!$J$27:$J$500,"Current year savings",'7.  Persistence Report'!$H$27:$H$500,"2016")</f>
        <v>0</v>
      </c>
      <c r="P253" s="295">
        <f>SUMIFS('7.  Persistence Report'!R$27:R$500,'7.  Persistence Report'!$D$27:$D$500,$B253,'7.  Persistence Report'!$J$27:$J$500,"Current year savings",'7.  Persistence Report'!$H$27:$H$500,"2016")</f>
        <v>0</v>
      </c>
      <c r="Q253" s="295">
        <f>SUMIFS('7.  Persistence Report'!S$27:S$500,'7.  Persistence Report'!$D$27:$D$500,$B253,'7.  Persistence Report'!$J$27:$J$500,"Current year savings",'7.  Persistence Report'!$H$27:$H$500,"2016")</f>
        <v>0</v>
      </c>
      <c r="R253" s="295">
        <f>SUMIFS('7.  Persistence Report'!T$27:T$500,'7.  Persistence Report'!$D$27:$D$500,$B253,'7.  Persistence Report'!$J$27:$J$500,"Current year savings",'7.  Persistence Report'!$H$27:$H$500,"2016")</f>
        <v>0</v>
      </c>
      <c r="S253" s="295">
        <f>SUMIFS('7.  Persistence Report'!U$27:U$500,'7.  Persistence Report'!$D$27:$D$500,$B253,'7.  Persistence Report'!$J$27:$J$500,"Current year savings",'7.  Persistence Report'!$H$27:$H$500,"2016")</f>
        <v>0</v>
      </c>
      <c r="T253" s="295">
        <f>SUMIFS('7.  Persistence Report'!V$27:V$500,'7.  Persistence Report'!$D$27:$D$500,$B253,'7.  Persistence Report'!$J$27:$J$500,"Current year savings",'7.  Persistence Report'!$H$27:$H$500,"2016")</f>
        <v>0</v>
      </c>
      <c r="U253" s="295">
        <f>SUMIFS('7.  Persistence Report'!W$27:W$500,'7.  Persistence Report'!$D$27:$D$500,$B253,'7.  Persistence Report'!$J$27:$J$500,"Current year savings",'7.  Persistence Report'!$H$27:$H$500,"2016")</f>
        <v>0</v>
      </c>
      <c r="V253" s="295">
        <f>SUMIFS('7.  Persistence Report'!X$27:X$500,'7.  Persistence Report'!$D$27:$D$500,$B253,'7.  Persistence Report'!$J$27:$J$500,"Current year savings",'7.  Persistence Report'!$H$27:$H$500,"2016")</f>
        <v>0</v>
      </c>
      <c r="W253" s="295">
        <f>SUMIFS('7.  Persistence Report'!Y$27:Y$500,'7.  Persistence Report'!$D$27:$D$500,$B253,'7.  Persistence Report'!$J$27:$J$500,"Current year savings",'7.  Persistence Report'!$H$27:$H$500,"2016")</f>
        <v>0</v>
      </c>
      <c r="X253" s="295">
        <f>SUMIFS('7.  Persistence Report'!Z$27:Z$500,'7.  Persistence Report'!$D$27:$D$500,$B253,'7.  Persistence Report'!$J$27:$J$500,"Current year savings",'7.  Persistence Report'!$H$27:$H$500,"2016")</f>
        <v>0</v>
      </c>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f>SUMIFS('7.  Persistence Report'!AV$27:AV$500,'7.  Persistence Report'!$D$27:$D$500,$B253,'7.  Persistence Report'!$J$27:$J$500,"Adjustment",'7.  Persistence Report'!$H$27:$H$500,"2016")</f>
        <v>0</v>
      </c>
      <c r="E254" s="295">
        <f>SUMIFS('7.  Persistence Report'!AW$27:AW$500,'7.  Persistence Report'!$D$27:$D$500,$B253,'7.  Persistence Report'!$J$27:$J$500,"Adjustment",'7.  Persistence Report'!$H$27:$H$500,"2016")</f>
        <v>0</v>
      </c>
      <c r="F254" s="295">
        <f>SUMIFS('7.  Persistence Report'!AX$27:AX$500,'7.  Persistence Report'!$D$27:$D$500,$B253,'7.  Persistence Report'!$J$27:$J$500,"Adjustment",'7.  Persistence Report'!$H$27:$H$500,"2016")</f>
        <v>0</v>
      </c>
      <c r="G254" s="295">
        <f>SUMIFS('7.  Persistence Report'!AY$27:AY$500,'7.  Persistence Report'!$D$27:$D$500,$B253,'7.  Persistence Report'!$J$27:$J$500,"Adjustment",'7.  Persistence Report'!$H$27:$H$500,"2016")</f>
        <v>0</v>
      </c>
      <c r="H254" s="295">
        <f>SUMIFS('7.  Persistence Report'!AZ$27:AZ$500,'7.  Persistence Report'!$D$27:$D$500,$B253,'7.  Persistence Report'!$J$27:$J$500,"Adjustment",'7.  Persistence Report'!$H$27:$H$500,"2016")</f>
        <v>0</v>
      </c>
      <c r="I254" s="295">
        <f>SUMIFS('7.  Persistence Report'!BA$27:BA$500,'7.  Persistence Report'!$D$27:$D$500,$B253,'7.  Persistence Report'!$J$27:$J$500,"Adjustment",'7.  Persistence Report'!$H$27:$H$500,"2016")</f>
        <v>0</v>
      </c>
      <c r="J254" s="295">
        <f>SUMIFS('7.  Persistence Report'!BB$27:BB$500,'7.  Persistence Report'!$D$27:$D$500,$B253,'7.  Persistence Report'!$J$27:$J$500,"Adjustment",'7.  Persistence Report'!$H$27:$H$500,"2016")</f>
        <v>0</v>
      </c>
      <c r="K254" s="295">
        <f>SUMIFS('7.  Persistence Report'!BC$27:BC$500,'7.  Persistence Report'!$D$27:$D$500,$B253,'7.  Persistence Report'!$J$27:$J$500,"Adjustment",'7.  Persistence Report'!$H$27:$H$500,"2016")</f>
        <v>0</v>
      </c>
      <c r="L254" s="295">
        <f>SUMIFS('7.  Persistence Report'!BD$27:BD$500,'7.  Persistence Report'!$D$27:$D$500,$B253,'7.  Persistence Report'!$J$27:$J$500,"Adjustment",'7.  Persistence Report'!$H$27:$H$500,"2016")</f>
        <v>0</v>
      </c>
      <c r="M254" s="295">
        <f>SUMIFS('7.  Persistence Report'!BE$27:BE$500,'7.  Persistence Report'!$D$27:$D$500,$B253,'7.  Persistence Report'!$J$27:$J$500,"Adjustment",'7.  Persistence Report'!$H$27:$H$500,"2016")</f>
        <v>0</v>
      </c>
      <c r="N254" s="295">
        <f>N253</f>
        <v>12</v>
      </c>
      <c r="O254" s="295">
        <f>SUMIFS('7.  Persistence Report'!Q$27:Q$500,'7.  Persistence Report'!$D$27:$D$500,$B253,'7.  Persistence Report'!$J$27:$J$500,"Adjustment",'7.  Persistence Report'!$H$27:$H$500,"2016")</f>
        <v>0</v>
      </c>
      <c r="P254" s="295">
        <f>SUMIFS('7.  Persistence Report'!R$27:R$500,'7.  Persistence Report'!$D$27:$D$500,$B253,'7.  Persistence Report'!$J$27:$J$500,"Adjustment",'7.  Persistence Report'!$H$27:$H$500,"2016")</f>
        <v>0</v>
      </c>
      <c r="Q254" s="295">
        <f>SUMIFS('7.  Persistence Report'!S$27:S$500,'7.  Persistence Report'!$D$27:$D$500,$B253,'7.  Persistence Report'!$J$27:$J$500,"Adjustment",'7.  Persistence Report'!$H$27:$H$500,"2016")</f>
        <v>0</v>
      </c>
      <c r="R254" s="295">
        <f>SUMIFS('7.  Persistence Report'!T$27:T$500,'7.  Persistence Report'!$D$27:$D$500,$B253,'7.  Persistence Report'!$J$27:$J$500,"Adjustment",'7.  Persistence Report'!$H$27:$H$500,"2016")</f>
        <v>0</v>
      </c>
      <c r="S254" s="295">
        <f>SUMIFS('7.  Persistence Report'!U$27:U$500,'7.  Persistence Report'!$D$27:$D$500,$B253,'7.  Persistence Report'!$J$27:$J$500,"Adjustment",'7.  Persistence Report'!$H$27:$H$500,"2016")</f>
        <v>0</v>
      </c>
      <c r="T254" s="295">
        <f>SUMIFS('7.  Persistence Report'!V$27:V$500,'7.  Persistence Report'!$D$27:$D$500,$B253,'7.  Persistence Report'!$J$27:$J$500,"Adjustment",'7.  Persistence Report'!$H$27:$H$500,"2016")</f>
        <v>0</v>
      </c>
      <c r="U254" s="295">
        <f>SUMIFS('7.  Persistence Report'!W$27:W$500,'7.  Persistence Report'!$D$27:$D$500,$B253,'7.  Persistence Report'!$J$27:$J$500,"Adjustment",'7.  Persistence Report'!$H$27:$H$500,"2016")</f>
        <v>0</v>
      </c>
      <c r="V254" s="295">
        <f>SUMIFS('7.  Persistence Report'!X$27:X$500,'7.  Persistence Report'!$D$27:$D$500,$B253,'7.  Persistence Report'!$J$27:$J$500,"Adjustment",'7.  Persistence Report'!$H$27:$H$500,"2016")</f>
        <v>0</v>
      </c>
      <c r="W254" s="295">
        <f>SUMIFS('7.  Persistence Report'!Y$27:Y$500,'7.  Persistence Report'!$D$27:$D$500,$B253,'7.  Persistence Report'!$J$27:$J$500,"Adjustment",'7.  Persistence Report'!$H$27:$H$500,"2016")</f>
        <v>0</v>
      </c>
      <c r="X254" s="295">
        <f>SUMIFS('7.  Persistence Report'!Z$27:Z$500,'7.  Persistence Report'!$D$27:$D$500,$B253,'7.  Persistence Report'!$J$27:$J$500,"Adjustment",'7.  Persistence Report'!$H$27:$H$500,"2016")</f>
        <v>0</v>
      </c>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f>SUMIFS('7.  Persistence Report'!AV$27:AV$500,'7.  Persistence Report'!$D$27:$D$500,$B256,'7.  Persistence Report'!$J$27:$J$500,"Current year savings",'7.  Persistence Report'!$H$27:$H$500,"2016")</f>
        <v>0</v>
      </c>
      <c r="E256" s="295">
        <f>SUMIFS('7.  Persistence Report'!AW$27:AW$500,'7.  Persistence Report'!$D$27:$D$500,$B256,'7.  Persistence Report'!$J$27:$J$500,"Current year savings",'7.  Persistence Report'!$H$27:$H$500,"2016")</f>
        <v>0</v>
      </c>
      <c r="F256" s="295">
        <f>SUMIFS('7.  Persistence Report'!AX$27:AX$500,'7.  Persistence Report'!$D$27:$D$500,$B256,'7.  Persistence Report'!$J$27:$J$500,"Current year savings",'7.  Persistence Report'!$H$27:$H$500,"2016")</f>
        <v>0</v>
      </c>
      <c r="G256" s="295">
        <f>SUMIFS('7.  Persistence Report'!AY$27:AY$500,'7.  Persistence Report'!$D$27:$D$500,$B256,'7.  Persistence Report'!$J$27:$J$500,"Current year savings",'7.  Persistence Report'!$H$27:$H$500,"2016")</f>
        <v>0</v>
      </c>
      <c r="H256" s="295">
        <f>SUMIFS('7.  Persistence Report'!AZ$27:AZ$500,'7.  Persistence Report'!$D$27:$D$500,$B256,'7.  Persistence Report'!$J$27:$J$500,"Current year savings",'7.  Persistence Report'!$H$27:$H$500,"2016")</f>
        <v>0</v>
      </c>
      <c r="I256" s="295">
        <f>SUMIFS('7.  Persistence Report'!BA$27:BA$500,'7.  Persistence Report'!$D$27:$D$500,$B256,'7.  Persistence Report'!$J$27:$J$500,"Current year savings",'7.  Persistence Report'!$H$27:$H$500,"2016")</f>
        <v>0</v>
      </c>
      <c r="J256" s="295">
        <f>SUMIFS('7.  Persistence Report'!BB$27:BB$500,'7.  Persistence Report'!$D$27:$D$500,$B256,'7.  Persistence Report'!$J$27:$J$500,"Current year savings",'7.  Persistence Report'!$H$27:$H$500,"2016")</f>
        <v>0</v>
      </c>
      <c r="K256" s="295">
        <f>SUMIFS('7.  Persistence Report'!BC$27:BC$500,'7.  Persistence Report'!$D$27:$D$500,$B256,'7.  Persistence Report'!$J$27:$J$500,"Current year savings",'7.  Persistence Report'!$H$27:$H$500,"2016")</f>
        <v>0</v>
      </c>
      <c r="L256" s="295">
        <f>SUMIFS('7.  Persistence Report'!BD$27:BD$500,'7.  Persistence Report'!$D$27:$D$500,$B256,'7.  Persistence Report'!$J$27:$J$500,"Current year savings",'7.  Persistence Report'!$H$27:$H$500,"2016")</f>
        <v>0</v>
      </c>
      <c r="M256" s="295">
        <f>SUMIFS('7.  Persistence Report'!BE$27:BE$500,'7.  Persistence Report'!$D$27:$D$500,$B256,'7.  Persistence Report'!$J$27:$J$500,"Current year savings",'7.  Persistence Report'!$H$27:$H$500,"2016")</f>
        <v>0</v>
      </c>
      <c r="N256" s="295">
        <v>12</v>
      </c>
      <c r="O256" s="295">
        <f>SUMIFS('7.  Persistence Report'!Q$27:Q$500,'7.  Persistence Report'!$D$27:$D$500,$B256,'7.  Persistence Report'!$J$27:$J$500,"Current year savings",'7.  Persistence Report'!$H$27:$H$500,"2016")</f>
        <v>0</v>
      </c>
      <c r="P256" s="295">
        <f>SUMIFS('7.  Persistence Report'!R$27:R$500,'7.  Persistence Report'!$D$27:$D$500,$B256,'7.  Persistence Report'!$J$27:$J$500,"Current year savings",'7.  Persistence Report'!$H$27:$H$500,"2016")</f>
        <v>0</v>
      </c>
      <c r="Q256" s="295">
        <f>SUMIFS('7.  Persistence Report'!S$27:S$500,'7.  Persistence Report'!$D$27:$D$500,$B256,'7.  Persistence Report'!$J$27:$J$500,"Current year savings",'7.  Persistence Report'!$H$27:$H$500,"2016")</f>
        <v>0</v>
      </c>
      <c r="R256" s="295">
        <f>SUMIFS('7.  Persistence Report'!T$27:T$500,'7.  Persistence Report'!$D$27:$D$500,$B256,'7.  Persistence Report'!$J$27:$J$500,"Current year savings",'7.  Persistence Report'!$H$27:$H$500,"2016")</f>
        <v>0</v>
      </c>
      <c r="S256" s="295">
        <f>SUMIFS('7.  Persistence Report'!U$27:U$500,'7.  Persistence Report'!$D$27:$D$500,$B256,'7.  Persistence Report'!$J$27:$J$500,"Current year savings",'7.  Persistence Report'!$H$27:$H$500,"2016")</f>
        <v>0</v>
      </c>
      <c r="T256" s="295">
        <f>SUMIFS('7.  Persistence Report'!V$27:V$500,'7.  Persistence Report'!$D$27:$D$500,$B256,'7.  Persistence Report'!$J$27:$J$500,"Current year savings",'7.  Persistence Report'!$H$27:$H$500,"2016")</f>
        <v>0</v>
      </c>
      <c r="U256" s="295">
        <f>SUMIFS('7.  Persistence Report'!W$27:W$500,'7.  Persistence Report'!$D$27:$D$500,$B256,'7.  Persistence Report'!$J$27:$J$500,"Current year savings",'7.  Persistence Report'!$H$27:$H$500,"2016")</f>
        <v>0</v>
      </c>
      <c r="V256" s="295">
        <f>SUMIFS('7.  Persistence Report'!X$27:X$500,'7.  Persistence Report'!$D$27:$D$500,$B256,'7.  Persistence Report'!$J$27:$J$500,"Current year savings",'7.  Persistence Report'!$H$27:$H$500,"2016")</f>
        <v>0</v>
      </c>
      <c r="W256" s="295">
        <f>SUMIFS('7.  Persistence Report'!Y$27:Y$500,'7.  Persistence Report'!$D$27:$D$500,$B256,'7.  Persistence Report'!$J$27:$J$500,"Current year savings",'7.  Persistence Report'!$H$27:$H$500,"2016")</f>
        <v>0</v>
      </c>
      <c r="X256" s="295">
        <f>SUMIFS('7.  Persistence Report'!Z$27:Z$500,'7.  Persistence Report'!$D$27:$D$500,$B256,'7.  Persistence Report'!$J$27:$J$500,"Current year savings",'7.  Persistence Report'!$H$27:$H$500,"2016")</f>
        <v>0</v>
      </c>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f>SUMIFS('7.  Persistence Report'!AV$27:AV$500,'7.  Persistence Report'!$D$27:$D$500,$B256,'7.  Persistence Report'!$J$27:$J$500,"Adjustment",'7.  Persistence Report'!$H$27:$H$500,"2016")</f>
        <v>0</v>
      </c>
      <c r="E257" s="295">
        <f>SUMIFS('7.  Persistence Report'!AW$27:AW$500,'7.  Persistence Report'!$D$27:$D$500,$B256,'7.  Persistence Report'!$J$27:$J$500,"Adjustment",'7.  Persistence Report'!$H$27:$H$500,"2016")</f>
        <v>0</v>
      </c>
      <c r="F257" s="295">
        <f>SUMIFS('7.  Persistence Report'!AX$27:AX$500,'7.  Persistence Report'!$D$27:$D$500,$B256,'7.  Persistence Report'!$J$27:$J$500,"Adjustment",'7.  Persistence Report'!$H$27:$H$500,"2016")</f>
        <v>0</v>
      </c>
      <c r="G257" s="295">
        <f>SUMIFS('7.  Persistence Report'!AY$27:AY$500,'7.  Persistence Report'!$D$27:$D$500,$B256,'7.  Persistence Report'!$J$27:$J$500,"Adjustment",'7.  Persistence Report'!$H$27:$H$500,"2016")</f>
        <v>0</v>
      </c>
      <c r="H257" s="295">
        <f>SUMIFS('7.  Persistence Report'!AZ$27:AZ$500,'7.  Persistence Report'!$D$27:$D$500,$B256,'7.  Persistence Report'!$J$27:$J$500,"Adjustment",'7.  Persistence Report'!$H$27:$H$500,"2016")</f>
        <v>0</v>
      </c>
      <c r="I257" s="295">
        <f>SUMIFS('7.  Persistence Report'!BA$27:BA$500,'7.  Persistence Report'!$D$27:$D$500,$B256,'7.  Persistence Report'!$J$27:$J$500,"Adjustment",'7.  Persistence Report'!$H$27:$H$500,"2016")</f>
        <v>0</v>
      </c>
      <c r="J257" s="295">
        <f>SUMIFS('7.  Persistence Report'!BB$27:BB$500,'7.  Persistence Report'!$D$27:$D$500,$B256,'7.  Persistence Report'!$J$27:$J$500,"Adjustment",'7.  Persistence Report'!$H$27:$H$500,"2016")</f>
        <v>0</v>
      </c>
      <c r="K257" s="295">
        <f>SUMIFS('7.  Persistence Report'!BC$27:BC$500,'7.  Persistence Report'!$D$27:$D$500,$B256,'7.  Persistence Report'!$J$27:$J$500,"Adjustment",'7.  Persistence Report'!$H$27:$H$500,"2016")</f>
        <v>0</v>
      </c>
      <c r="L257" s="295">
        <f>SUMIFS('7.  Persistence Report'!BD$27:BD$500,'7.  Persistence Report'!$D$27:$D$500,$B256,'7.  Persistence Report'!$J$27:$J$500,"Adjustment",'7.  Persistence Report'!$H$27:$H$500,"2016")</f>
        <v>0</v>
      </c>
      <c r="M257" s="295">
        <f>SUMIFS('7.  Persistence Report'!BE$27:BE$500,'7.  Persistence Report'!$D$27:$D$500,$B256,'7.  Persistence Report'!$J$27:$J$500,"Adjustment",'7.  Persistence Report'!$H$27:$H$500,"2016")</f>
        <v>0</v>
      </c>
      <c r="N257" s="295">
        <f>N256</f>
        <v>12</v>
      </c>
      <c r="O257" s="295">
        <f>SUMIFS('7.  Persistence Report'!Q$27:Q$500,'7.  Persistence Report'!$D$27:$D$500,$B256,'7.  Persistence Report'!$J$27:$J$500,"Adjustment",'7.  Persistence Report'!$H$27:$H$500,"2016")</f>
        <v>0</v>
      </c>
      <c r="P257" s="295">
        <f>SUMIFS('7.  Persistence Report'!R$27:R$500,'7.  Persistence Report'!$D$27:$D$500,$B256,'7.  Persistence Report'!$J$27:$J$500,"Adjustment",'7.  Persistence Report'!$H$27:$H$500,"2016")</f>
        <v>0</v>
      </c>
      <c r="Q257" s="295">
        <f>SUMIFS('7.  Persistence Report'!S$27:S$500,'7.  Persistence Report'!$D$27:$D$500,$B256,'7.  Persistence Report'!$J$27:$J$500,"Adjustment",'7.  Persistence Report'!$H$27:$H$500,"2016")</f>
        <v>0</v>
      </c>
      <c r="R257" s="295">
        <f>SUMIFS('7.  Persistence Report'!T$27:T$500,'7.  Persistence Report'!$D$27:$D$500,$B256,'7.  Persistence Report'!$J$27:$J$500,"Adjustment",'7.  Persistence Report'!$H$27:$H$500,"2016")</f>
        <v>0</v>
      </c>
      <c r="S257" s="295">
        <f>SUMIFS('7.  Persistence Report'!U$27:U$500,'7.  Persistence Report'!$D$27:$D$500,$B256,'7.  Persistence Report'!$J$27:$J$500,"Adjustment",'7.  Persistence Report'!$H$27:$H$500,"2016")</f>
        <v>0</v>
      </c>
      <c r="T257" s="295">
        <f>SUMIFS('7.  Persistence Report'!V$27:V$500,'7.  Persistence Report'!$D$27:$D$500,$B256,'7.  Persistence Report'!$J$27:$J$500,"Adjustment",'7.  Persistence Report'!$H$27:$H$500,"2016")</f>
        <v>0</v>
      </c>
      <c r="U257" s="295">
        <f>SUMIFS('7.  Persistence Report'!W$27:W$500,'7.  Persistence Report'!$D$27:$D$500,$B256,'7.  Persistence Report'!$J$27:$J$500,"Adjustment",'7.  Persistence Report'!$H$27:$H$500,"2016")</f>
        <v>0</v>
      </c>
      <c r="V257" s="295">
        <f>SUMIFS('7.  Persistence Report'!X$27:X$500,'7.  Persistence Report'!$D$27:$D$500,$B256,'7.  Persistence Report'!$J$27:$J$500,"Adjustment",'7.  Persistence Report'!$H$27:$H$500,"2016")</f>
        <v>0</v>
      </c>
      <c r="W257" s="295">
        <f>SUMIFS('7.  Persistence Report'!Y$27:Y$500,'7.  Persistence Report'!$D$27:$D$500,$B256,'7.  Persistence Report'!$J$27:$J$500,"Adjustment",'7.  Persistence Report'!$H$27:$H$500,"2016")</f>
        <v>0</v>
      </c>
      <c r="X257" s="295">
        <f>SUMIFS('7.  Persistence Report'!Z$27:Z$500,'7.  Persistence Report'!$D$27:$D$500,$B256,'7.  Persistence Report'!$J$27:$J$500,"Adjustment",'7.  Persistence Report'!$H$27:$H$500,"2016")</f>
        <v>0</v>
      </c>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f>SUMIFS('7.  Persistence Report'!AV$27:AV$500,'7.  Persistence Report'!$D$27:$D$500,$B259,'7.  Persistence Report'!$J$27:$J$500,"Current year savings",'7.  Persistence Report'!$H$27:$H$500,"2016")</f>
        <v>0</v>
      </c>
      <c r="E259" s="295">
        <f>SUMIFS('7.  Persistence Report'!AW$27:AW$500,'7.  Persistence Report'!$D$27:$D$500,$B259,'7.  Persistence Report'!$J$27:$J$500,"Current year savings",'7.  Persistence Report'!$H$27:$H$500,"2016")</f>
        <v>0</v>
      </c>
      <c r="F259" s="295">
        <f>SUMIFS('7.  Persistence Report'!AX$27:AX$500,'7.  Persistence Report'!$D$27:$D$500,$B259,'7.  Persistence Report'!$J$27:$J$500,"Current year savings",'7.  Persistence Report'!$H$27:$H$500,"2016")</f>
        <v>0</v>
      </c>
      <c r="G259" s="295">
        <f>SUMIFS('7.  Persistence Report'!AY$27:AY$500,'7.  Persistence Report'!$D$27:$D$500,$B259,'7.  Persistence Report'!$J$27:$J$500,"Current year savings",'7.  Persistence Report'!$H$27:$H$500,"2016")</f>
        <v>0</v>
      </c>
      <c r="H259" s="295">
        <f>SUMIFS('7.  Persistence Report'!AZ$27:AZ$500,'7.  Persistence Report'!$D$27:$D$500,$B259,'7.  Persistence Report'!$J$27:$J$500,"Current year savings",'7.  Persistence Report'!$H$27:$H$500,"2016")</f>
        <v>0</v>
      </c>
      <c r="I259" s="295">
        <f>SUMIFS('7.  Persistence Report'!BA$27:BA$500,'7.  Persistence Report'!$D$27:$D$500,$B259,'7.  Persistence Report'!$J$27:$J$500,"Current year savings",'7.  Persistence Report'!$H$27:$H$500,"2016")</f>
        <v>0</v>
      </c>
      <c r="J259" s="295">
        <f>SUMIFS('7.  Persistence Report'!BB$27:BB$500,'7.  Persistence Report'!$D$27:$D$500,$B259,'7.  Persistence Report'!$J$27:$J$500,"Current year savings",'7.  Persistence Report'!$H$27:$H$500,"2016")</f>
        <v>0</v>
      </c>
      <c r="K259" s="295">
        <f>SUMIFS('7.  Persistence Report'!BC$27:BC$500,'7.  Persistence Report'!$D$27:$D$500,$B259,'7.  Persistence Report'!$J$27:$J$500,"Current year savings",'7.  Persistence Report'!$H$27:$H$500,"2016")</f>
        <v>0</v>
      </c>
      <c r="L259" s="295">
        <f>SUMIFS('7.  Persistence Report'!BD$27:BD$500,'7.  Persistence Report'!$D$27:$D$500,$B259,'7.  Persistence Report'!$J$27:$J$500,"Current year savings",'7.  Persistence Report'!$H$27:$H$500,"2016")</f>
        <v>0</v>
      </c>
      <c r="M259" s="295">
        <f>SUMIFS('7.  Persistence Report'!BE$27:BE$500,'7.  Persistence Report'!$D$27:$D$500,$B259,'7.  Persistence Report'!$J$27:$J$500,"Current year savings",'7.  Persistence Report'!$H$27:$H$500,"2016")</f>
        <v>0</v>
      </c>
      <c r="N259" s="295">
        <v>12</v>
      </c>
      <c r="O259" s="295">
        <f>SUMIFS('7.  Persistence Report'!Q$27:Q$500,'7.  Persistence Report'!$D$27:$D$500,$B259,'7.  Persistence Report'!$J$27:$J$500,"Current year savings",'7.  Persistence Report'!$H$27:$H$500,"2016")</f>
        <v>0</v>
      </c>
      <c r="P259" s="295">
        <f>SUMIFS('7.  Persistence Report'!R$27:R$500,'7.  Persistence Report'!$D$27:$D$500,$B259,'7.  Persistence Report'!$J$27:$J$500,"Current year savings",'7.  Persistence Report'!$H$27:$H$500,"2016")</f>
        <v>0</v>
      </c>
      <c r="Q259" s="295">
        <f>SUMIFS('7.  Persistence Report'!S$27:S$500,'7.  Persistence Report'!$D$27:$D$500,$B259,'7.  Persistence Report'!$J$27:$J$500,"Current year savings",'7.  Persistence Report'!$H$27:$H$500,"2016")</f>
        <v>0</v>
      </c>
      <c r="R259" s="295">
        <f>SUMIFS('7.  Persistence Report'!T$27:T$500,'7.  Persistence Report'!$D$27:$D$500,$B259,'7.  Persistence Report'!$J$27:$J$500,"Current year savings",'7.  Persistence Report'!$H$27:$H$500,"2016")</f>
        <v>0</v>
      </c>
      <c r="S259" s="295">
        <f>SUMIFS('7.  Persistence Report'!U$27:U$500,'7.  Persistence Report'!$D$27:$D$500,$B259,'7.  Persistence Report'!$J$27:$J$500,"Current year savings",'7.  Persistence Report'!$H$27:$H$500,"2016")</f>
        <v>0</v>
      </c>
      <c r="T259" s="295">
        <f>SUMIFS('7.  Persistence Report'!V$27:V$500,'7.  Persistence Report'!$D$27:$D$500,$B259,'7.  Persistence Report'!$J$27:$J$500,"Current year savings",'7.  Persistence Report'!$H$27:$H$500,"2016")</f>
        <v>0</v>
      </c>
      <c r="U259" s="295">
        <f>SUMIFS('7.  Persistence Report'!W$27:W$500,'7.  Persistence Report'!$D$27:$D$500,$B259,'7.  Persistence Report'!$J$27:$J$500,"Current year savings",'7.  Persistence Report'!$H$27:$H$500,"2016")</f>
        <v>0</v>
      </c>
      <c r="V259" s="295">
        <f>SUMIFS('7.  Persistence Report'!X$27:X$500,'7.  Persistence Report'!$D$27:$D$500,$B259,'7.  Persistence Report'!$J$27:$J$500,"Current year savings",'7.  Persistence Report'!$H$27:$H$500,"2016")</f>
        <v>0</v>
      </c>
      <c r="W259" s="295">
        <f>SUMIFS('7.  Persistence Report'!Y$27:Y$500,'7.  Persistence Report'!$D$27:$D$500,$B259,'7.  Persistence Report'!$J$27:$J$500,"Current year savings",'7.  Persistence Report'!$H$27:$H$500,"2016")</f>
        <v>0</v>
      </c>
      <c r="X259" s="295">
        <f>SUMIFS('7.  Persistence Report'!Z$27:Z$500,'7.  Persistence Report'!$D$27:$D$500,$B259,'7.  Persistence Report'!$J$27:$J$500,"Current year savings",'7.  Persistence Report'!$H$27:$H$500,"2016")</f>
        <v>0</v>
      </c>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f>SUMIFS('7.  Persistence Report'!AV$27:AV$500,'7.  Persistence Report'!$D$27:$D$500,$B259,'7.  Persistence Report'!$J$27:$J$500,"Adjustment",'7.  Persistence Report'!$H$27:$H$500,"2016")</f>
        <v>0</v>
      </c>
      <c r="E260" s="295">
        <f>SUMIFS('7.  Persistence Report'!AW$27:AW$500,'7.  Persistence Report'!$D$27:$D$500,$B259,'7.  Persistence Report'!$J$27:$J$500,"Adjustment",'7.  Persistence Report'!$H$27:$H$500,"2016")</f>
        <v>0</v>
      </c>
      <c r="F260" s="295">
        <f>SUMIFS('7.  Persistence Report'!AX$27:AX$500,'7.  Persistence Report'!$D$27:$D$500,$B259,'7.  Persistence Report'!$J$27:$J$500,"Adjustment",'7.  Persistence Report'!$H$27:$H$500,"2016")</f>
        <v>0</v>
      </c>
      <c r="G260" s="295">
        <f>SUMIFS('7.  Persistence Report'!AY$27:AY$500,'7.  Persistence Report'!$D$27:$D$500,$B259,'7.  Persistence Report'!$J$27:$J$500,"Adjustment",'7.  Persistence Report'!$H$27:$H$500,"2016")</f>
        <v>0</v>
      </c>
      <c r="H260" s="295">
        <f>SUMIFS('7.  Persistence Report'!AZ$27:AZ$500,'7.  Persistence Report'!$D$27:$D$500,$B259,'7.  Persistence Report'!$J$27:$J$500,"Adjustment",'7.  Persistence Report'!$H$27:$H$500,"2016")</f>
        <v>0</v>
      </c>
      <c r="I260" s="295">
        <f>SUMIFS('7.  Persistence Report'!BA$27:BA$500,'7.  Persistence Report'!$D$27:$D$500,$B259,'7.  Persistence Report'!$J$27:$J$500,"Adjustment",'7.  Persistence Report'!$H$27:$H$500,"2016")</f>
        <v>0</v>
      </c>
      <c r="J260" s="295">
        <f>SUMIFS('7.  Persistence Report'!BB$27:BB$500,'7.  Persistence Report'!$D$27:$D$500,$B259,'7.  Persistence Report'!$J$27:$J$500,"Adjustment",'7.  Persistence Report'!$H$27:$H$500,"2016")</f>
        <v>0</v>
      </c>
      <c r="K260" s="295">
        <f>SUMIFS('7.  Persistence Report'!BC$27:BC$500,'7.  Persistence Report'!$D$27:$D$500,$B259,'7.  Persistence Report'!$J$27:$J$500,"Adjustment",'7.  Persistence Report'!$H$27:$H$500,"2016")</f>
        <v>0</v>
      </c>
      <c r="L260" s="295">
        <f>SUMIFS('7.  Persistence Report'!BD$27:BD$500,'7.  Persistence Report'!$D$27:$D$500,$B259,'7.  Persistence Report'!$J$27:$J$500,"Adjustment",'7.  Persistence Report'!$H$27:$H$500,"2016")</f>
        <v>0</v>
      </c>
      <c r="M260" s="295">
        <f>SUMIFS('7.  Persistence Report'!BE$27:BE$500,'7.  Persistence Report'!$D$27:$D$500,$B259,'7.  Persistence Report'!$J$27:$J$500,"Adjustment",'7.  Persistence Report'!$H$27:$H$500,"2016")</f>
        <v>0</v>
      </c>
      <c r="N260" s="295">
        <f>N259</f>
        <v>12</v>
      </c>
      <c r="O260" s="295">
        <f>SUMIFS('7.  Persistence Report'!Q$27:Q$500,'7.  Persistence Report'!$D$27:$D$500,$B259,'7.  Persistence Report'!$J$27:$J$500,"Adjustment",'7.  Persistence Report'!$H$27:$H$500,"2016")</f>
        <v>0</v>
      </c>
      <c r="P260" s="295">
        <f>SUMIFS('7.  Persistence Report'!R$27:R$500,'7.  Persistence Report'!$D$27:$D$500,$B259,'7.  Persistence Report'!$J$27:$J$500,"Adjustment",'7.  Persistence Report'!$H$27:$H$500,"2016")</f>
        <v>0</v>
      </c>
      <c r="Q260" s="295">
        <f>SUMIFS('7.  Persistence Report'!S$27:S$500,'7.  Persistence Report'!$D$27:$D$500,$B259,'7.  Persistence Report'!$J$27:$J$500,"Adjustment",'7.  Persistence Report'!$H$27:$H$500,"2016")</f>
        <v>0</v>
      </c>
      <c r="R260" s="295">
        <f>SUMIFS('7.  Persistence Report'!T$27:T$500,'7.  Persistence Report'!$D$27:$D$500,$B259,'7.  Persistence Report'!$J$27:$J$500,"Adjustment",'7.  Persistence Report'!$H$27:$H$500,"2016")</f>
        <v>0</v>
      </c>
      <c r="S260" s="295">
        <f>SUMIFS('7.  Persistence Report'!U$27:U$500,'7.  Persistence Report'!$D$27:$D$500,$B259,'7.  Persistence Report'!$J$27:$J$500,"Adjustment",'7.  Persistence Report'!$H$27:$H$500,"2016")</f>
        <v>0</v>
      </c>
      <c r="T260" s="295">
        <f>SUMIFS('7.  Persistence Report'!V$27:V$500,'7.  Persistence Report'!$D$27:$D$500,$B259,'7.  Persistence Report'!$J$27:$J$500,"Adjustment",'7.  Persistence Report'!$H$27:$H$500,"2016")</f>
        <v>0</v>
      </c>
      <c r="U260" s="295">
        <f>SUMIFS('7.  Persistence Report'!W$27:W$500,'7.  Persistence Report'!$D$27:$D$500,$B259,'7.  Persistence Report'!$J$27:$J$500,"Adjustment",'7.  Persistence Report'!$H$27:$H$500,"2016")</f>
        <v>0</v>
      </c>
      <c r="V260" s="295">
        <f>SUMIFS('7.  Persistence Report'!X$27:X$500,'7.  Persistence Report'!$D$27:$D$500,$B259,'7.  Persistence Report'!$J$27:$J$500,"Adjustment",'7.  Persistence Report'!$H$27:$H$500,"2016")</f>
        <v>0</v>
      </c>
      <c r="W260" s="295">
        <f>SUMIFS('7.  Persistence Report'!Y$27:Y$500,'7.  Persistence Report'!$D$27:$D$500,$B259,'7.  Persistence Report'!$J$27:$J$500,"Adjustment",'7.  Persistence Report'!$H$27:$H$500,"2016")</f>
        <v>0</v>
      </c>
      <c r="X260" s="295">
        <f>SUMIFS('7.  Persistence Report'!Z$27:Z$500,'7.  Persistence Report'!$D$27:$D$500,$B259,'7.  Persistence Report'!$J$27:$J$500,"Adjustment",'7.  Persistence Report'!$H$27:$H$500,"2016")</f>
        <v>0</v>
      </c>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f>SUMIFS('7.  Persistence Report'!AV$27:AV$500,'7.  Persistence Report'!$D$27:$D$500,$B263,'7.  Persistence Report'!$J$27:$J$500,"Current year savings",'7.  Persistence Report'!$H$27:$H$500,"2016")</f>
        <v>0</v>
      </c>
      <c r="E263" s="295">
        <f>SUMIFS('7.  Persistence Report'!AW$27:AW$500,'7.  Persistence Report'!$D$27:$D$500,$B263,'7.  Persistence Report'!$J$27:$J$500,"Current year savings",'7.  Persistence Report'!$H$27:$H$500,"2016")</f>
        <v>0</v>
      </c>
      <c r="F263" s="295">
        <f>SUMIFS('7.  Persistence Report'!AX$27:AX$500,'7.  Persistence Report'!$D$27:$D$500,$B263,'7.  Persistence Report'!$J$27:$J$500,"Current year savings",'7.  Persistence Report'!$H$27:$H$500,"2016")</f>
        <v>0</v>
      </c>
      <c r="G263" s="295">
        <f>SUMIFS('7.  Persistence Report'!AY$27:AY$500,'7.  Persistence Report'!$D$27:$D$500,$B263,'7.  Persistence Report'!$J$27:$J$500,"Current year savings",'7.  Persistence Report'!$H$27:$H$500,"2016")</f>
        <v>0</v>
      </c>
      <c r="H263" s="295">
        <f>SUMIFS('7.  Persistence Report'!AZ$27:AZ$500,'7.  Persistence Report'!$D$27:$D$500,$B263,'7.  Persistence Report'!$J$27:$J$500,"Current year savings",'7.  Persistence Report'!$H$27:$H$500,"2016")</f>
        <v>0</v>
      </c>
      <c r="I263" s="295">
        <f>SUMIFS('7.  Persistence Report'!BA$27:BA$500,'7.  Persistence Report'!$D$27:$D$500,$B263,'7.  Persistence Report'!$J$27:$J$500,"Current year savings",'7.  Persistence Report'!$H$27:$H$500,"2016")</f>
        <v>0</v>
      </c>
      <c r="J263" s="295">
        <f>SUMIFS('7.  Persistence Report'!BB$27:BB$500,'7.  Persistence Report'!$D$27:$D$500,$B263,'7.  Persistence Report'!$J$27:$J$500,"Current year savings",'7.  Persistence Report'!$H$27:$H$500,"2016")</f>
        <v>0</v>
      </c>
      <c r="K263" s="295">
        <f>SUMIFS('7.  Persistence Report'!BC$27:BC$500,'7.  Persistence Report'!$D$27:$D$500,$B263,'7.  Persistence Report'!$J$27:$J$500,"Current year savings",'7.  Persistence Report'!$H$27:$H$500,"2016")</f>
        <v>0</v>
      </c>
      <c r="L263" s="295">
        <f>SUMIFS('7.  Persistence Report'!BD$27:BD$500,'7.  Persistence Report'!$D$27:$D$500,$B263,'7.  Persistence Report'!$J$27:$J$500,"Current year savings",'7.  Persistence Report'!$H$27:$H$500,"2016")</f>
        <v>0</v>
      </c>
      <c r="M263" s="295">
        <f>SUMIFS('7.  Persistence Report'!BE$27:BE$500,'7.  Persistence Report'!$D$27:$D$500,$B263,'7.  Persistence Report'!$J$27:$J$500,"Current year savings",'7.  Persistence Report'!$H$27:$H$500,"2016")</f>
        <v>0</v>
      </c>
      <c r="N263" s="295">
        <v>12</v>
      </c>
      <c r="O263" s="295">
        <f>SUMIFS('7.  Persistence Report'!Q$27:Q$500,'7.  Persistence Report'!$D$27:$D$500,$B263,'7.  Persistence Report'!$J$27:$J$500,"Current year savings",'7.  Persistence Report'!$H$27:$H$500,"2016")</f>
        <v>0</v>
      </c>
      <c r="P263" s="295">
        <f>SUMIFS('7.  Persistence Report'!R$27:R$500,'7.  Persistence Report'!$D$27:$D$500,$B263,'7.  Persistence Report'!$J$27:$J$500,"Current year savings",'7.  Persistence Report'!$H$27:$H$500,"2016")</f>
        <v>0</v>
      </c>
      <c r="Q263" s="295">
        <f>SUMIFS('7.  Persistence Report'!S$27:S$500,'7.  Persistence Report'!$D$27:$D$500,$B263,'7.  Persistence Report'!$J$27:$J$500,"Current year savings",'7.  Persistence Report'!$H$27:$H$500,"2016")</f>
        <v>0</v>
      </c>
      <c r="R263" s="295">
        <f>SUMIFS('7.  Persistence Report'!T$27:T$500,'7.  Persistence Report'!$D$27:$D$500,$B263,'7.  Persistence Report'!$J$27:$J$500,"Current year savings",'7.  Persistence Report'!$H$27:$H$500,"2016")</f>
        <v>0</v>
      </c>
      <c r="S263" s="295">
        <f>SUMIFS('7.  Persistence Report'!U$27:U$500,'7.  Persistence Report'!$D$27:$D$500,$B263,'7.  Persistence Report'!$J$27:$J$500,"Current year savings",'7.  Persistence Report'!$H$27:$H$500,"2016")</f>
        <v>0</v>
      </c>
      <c r="T263" s="295">
        <f>SUMIFS('7.  Persistence Report'!V$27:V$500,'7.  Persistence Report'!$D$27:$D$500,$B263,'7.  Persistence Report'!$J$27:$J$500,"Current year savings",'7.  Persistence Report'!$H$27:$H$500,"2016")</f>
        <v>0</v>
      </c>
      <c r="U263" s="295">
        <f>SUMIFS('7.  Persistence Report'!W$27:W$500,'7.  Persistence Report'!$D$27:$D$500,$B263,'7.  Persistence Report'!$J$27:$J$500,"Current year savings",'7.  Persistence Report'!$H$27:$H$500,"2016")</f>
        <v>0</v>
      </c>
      <c r="V263" s="295">
        <f>SUMIFS('7.  Persistence Report'!X$27:X$500,'7.  Persistence Report'!$D$27:$D$500,$B263,'7.  Persistence Report'!$J$27:$J$500,"Current year savings",'7.  Persistence Report'!$H$27:$H$500,"2016")</f>
        <v>0</v>
      </c>
      <c r="W263" s="295">
        <f>SUMIFS('7.  Persistence Report'!Y$27:Y$500,'7.  Persistence Report'!$D$27:$D$500,$B263,'7.  Persistence Report'!$J$27:$J$500,"Current year savings",'7.  Persistence Report'!$H$27:$H$500,"2016")</f>
        <v>0</v>
      </c>
      <c r="X263" s="295">
        <f>SUMIFS('7.  Persistence Report'!Z$27:Z$500,'7.  Persistence Report'!$D$27:$D$500,$B263,'7.  Persistence Report'!$J$27:$J$500,"Current year savings",'7.  Persistence Report'!$H$27:$H$500,"2016")</f>
        <v>0</v>
      </c>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f>SUMIFS('7.  Persistence Report'!AV$27:AV$500,'7.  Persistence Report'!$D$27:$D$500,$B263,'7.  Persistence Report'!$J$27:$J$500,"Adjustment",'7.  Persistence Report'!$H$27:$H$500,"2016")</f>
        <v>0</v>
      </c>
      <c r="E264" s="295">
        <f>SUMIFS('7.  Persistence Report'!AW$27:AW$500,'7.  Persistence Report'!$D$27:$D$500,$B263,'7.  Persistence Report'!$J$27:$J$500,"Adjustment",'7.  Persistence Report'!$H$27:$H$500,"2016")</f>
        <v>0</v>
      </c>
      <c r="F264" s="295">
        <f>SUMIFS('7.  Persistence Report'!AX$27:AX$500,'7.  Persistence Report'!$D$27:$D$500,$B263,'7.  Persistence Report'!$J$27:$J$500,"Adjustment",'7.  Persistence Report'!$H$27:$H$500,"2016")</f>
        <v>0</v>
      </c>
      <c r="G264" s="295">
        <f>SUMIFS('7.  Persistence Report'!AY$27:AY$500,'7.  Persistence Report'!$D$27:$D$500,$B263,'7.  Persistence Report'!$J$27:$J$500,"Adjustment",'7.  Persistence Report'!$H$27:$H$500,"2016")</f>
        <v>0</v>
      </c>
      <c r="H264" s="295">
        <f>SUMIFS('7.  Persistence Report'!AZ$27:AZ$500,'7.  Persistence Report'!$D$27:$D$500,$B263,'7.  Persistence Report'!$J$27:$J$500,"Adjustment",'7.  Persistence Report'!$H$27:$H$500,"2016")</f>
        <v>0</v>
      </c>
      <c r="I264" s="295">
        <f>SUMIFS('7.  Persistence Report'!BA$27:BA$500,'7.  Persistence Report'!$D$27:$D$500,$B263,'7.  Persistence Report'!$J$27:$J$500,"Adjustment",'7.  Persistence Report'!$H$27:$H$500,"2016")</f>
        <v>0</v>
      </c>
      <c r="J264" s="295">
        <f>SUMIFS('7.  Persistence Report'!BB$27:BB$500,'7.  Persistence Report'!$D$27:$D$500,$B263,'7.  Persistence Report'!$J$27:$J$500,"Adjustment",'7.  Persistence Report'!$H$27:$H$500,"2016")</f>
        <v>0</v>
      </c>
      <c r="K264" s="295">
        <f>SUMIFS('7.  Persistence Report'!BC$27:BC$500,'7.  Persistence Report'!$D$27:$D$500,$B263,'7.  Persistence Report'!$J$27:$J$500,"Adjustment",'7.  Persistence Report'!$H$27:$H$500,"2016")</f>
        <v>0</v>
      </c>
      <c r="L264" s="295">
        <f>SUMIFS('7.  Persistence Report'!BD$27:BD$500,'7.  Persistence Report'!$D$27:$D$500,$B263,'7.  Persistence Report'!$J$27:$J$500,"Adjustment",'7.  Persistence Report'!$H$27:$H$500,"2016")</f>
        <v>0</v>
      </c>
      <c r="M264" s="295">
        <f>SUMIFS('7.  Persistence Report'!BE$27:BE$500,'7.  Persistence Report'!$D$27:$D$500,$B263,'7.  Persistence Report'!$J$27:$J$500,"Adjustment",'7.  Persistence Report'!$H$27:$H$500,"2016")</f>
        <v>0</v>
      </c>
      <c r="N264" s="295">
        <f>N263</f>
        <v>12</v>
      </c>
      <c r="O264" s="295">
        <f>SUMIFS('7.  Persistence Report'!Q$27:Q$500,'7.  Persistence Report'!$D$27:$D$500,$B263,'7.  Persistence Report'!$J$27:$J$500,"Adjustment",'7.  Persistence Report'!$H$27:$H$500,"2016")</f>
        <v>0</v>
      </c>
      <c r="P264" s="295">
        <f>SUMIFS('7.  Persistence Report'!R$27:R$500,'7.  Persistence Report'!$D$27:$D$500,$B263,'7.  Persistence Report'!$J$27:$J$500,"Adjustment",'7.  Persistence Report'!$H$27:$H$500,"2016")</f>
        <v>0</v>
      </c>
      <c r="Q264" s="295">
        <f>SUMIFS('7.  Persistence Report'!S$27:S$500,'7.  Persistence Report'!$D$27:$D$500,$B263,'7.  Persistence Report'!$J$27:$J$500,"Adjustment",'7.  Persistence Report'!$H$27:$H$500,"2016")</f>
        <v>0</v>
      </c>
      <c r="R264" s="295">
        <f>SUMIFS('7.  Persistence Report'!T$27:T$500,'7.  Persistence Report'!$D$27:$D$500,$B263,'7.  Persistence Report'!$J$27:$J$500,"Adjustment",'7.  Persistence Report'!$H$27:$H$500,"2016")</f>
        <v>0</v>
      </c>
      <c r="S264" s="295">
        <f>SUMIFS('7.  Persistence Report'!U$27:U$500,'7.  Persistence Report'!$D$27:$D$500,$B263,'7.  Persistence Report'!$J$27:$J$500,"Adjustment",'7.  Persistence Report'!$H$27:$H$500,"2016")</f>
        <v>0</v>
      </c>
      <c r="T264" s="295">
        <f>SUMIFS('7.  Persistence Report'!V$27:V$500,'7.  Persistence Report'!$D$27:$D$500,$B263,'7.  Persistence Report'!$J$27:$J$500,"Adjustment",'7.  Persistence Report'!$H$27:$H$500,"2016")</f>
        <v>0</v>
      </c>
      <c r="U264" s="295">
        <f>SUMIFS('7.  Persistence Report'!W$27:W$500,'7.  Persistence Report'!$D$27:$D$500,$B263,'7.  Persistence Report'!$J$27:$J$500,"Adjustment",'7.  Persistence Report'!$H$27:$H$500,"2016")</f>
        <v>0</v>
      </c>
      <c r="V264" s="295">
        <f>SUMIFS('7.  Persistence Report'!X$27:X$500,'7.  Persistence Report'!$D$27:$D$500,$B263,'7.  Persistence Report'!$J$27:$J$500,"Adjustment",'7.  Persistence Report'!$H$27:$H$500,"2016")</f>
        <v>0</v>
      </c>
      <c r="W264" s="295">
        <f>SUMIFS('7.  Persistence Report'!Y$27:Y$500,'7.  Persistence Report'!$D$27:$D$500,$B263,'7.  Persistence Report'!$J$27:$J$500,"Adjustment",'7.  Persistence Report'!$H$27:$H$500,"2016")</f>
        <v>0</v>
      </c>
      <c r="X264" s="295">
        <f>SUMIFS('7.  Persistence Report'!Z$27:Z$500,'7.  Persistence Report'!$D$27:$D$500,$B263,'7.  Persistence Report'!$J$27:$J$500,"Adjustment",'7.  Persistence Report'!$H$27:$H$500,"2016")</f>
        <v>0</v>
      </c>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494</v>
      </c>
      <c r="C267" s="291" t="s">
        <v>25</v>
      </c>
      <c r="D267" s="295">
        <f>SUMIFS('7.  Persistence Report'!AV$27:AV$500,'7.  Persistence Report'!$D$27:$D$500,$B267,'7.  Persistence Report'!$J$27:$J$500,"Current year savings",'7.  Persistence Report'!$H$27:$H$500,"2016")</f>
        <v>0</v>
      </c>
      <c r="E267" s="295">
        <f>SUMIFS('7.  Persistence Report'!AW$27:AW$500,'7.  Persistence Report'!$D$27:$D$500,$B267,'7.  Persistence Report'!$J$27:$J$500,"Current year savings",'7.  Persistence Report'!$H$27:$H$500,"2016")</f>
        <v>0</v>
      </c>
      <c r="F267" s="295">
        <f>SUMIFS('7.  Persistence Report'!AX$27:AX$500,'7.  Persistence Report'!$D$27:$D$500,$B267,'7.  Persistence Report'!$J$27:$J$500,"Current year savings",'7.  Persistence Report'!$H$27:$H$500,"2016")</f>
        <v>0</v>
      </c>
      <c r="G267" s="295">
        <f>SUMIFS('7.  Persistence Report'!AY$27:AY$500,'7.  Persistence Report'!$D$27:$D$500,$B267,'7.  Persistence Report'!$J$27:$J$500,"Current year savings",'7.  Persistence Report'!$H$27:$H$500,"2016")</f>
        <v>0</v>
      </c>
      <c r="H267" s="295">
        <f>SUMIFS('7.  Persistence Report'!AZ$27:AZ$500,'7.  Persistence Report'!$D$27:$D$500,$B267,'7.  Persistence Report'!$J$27:$J$500,"Current year savings",'7.  Persistence Report'!$H$27:$H$500,"2016")</f>
        <v>0</v>
      </c>
      <c r="I267" s="295">
        <f>SUMIFS('7.  Persistence Report'!BA$27:BA$500,'7.  Persistence Report'!$D$27:$D$500,$B267,'7.  Persistence Report'!$J$27:$J$500,"Current year savings",'7.  Persistence Report'!$H$27:$H$500,"2016")</f>
        <v>0</v>
      </c>
      <c r="J267" s="295">
        <f>SUMIFS('7.  Persistence Report'!BB$27:BB$500,'7.  Persistence Report'!$D$27:$D$500,$B267,'7.  Persistence Report'!$J$27:$J$500,"Current year savings",'7.  Persistence Report'!$H$27:$H$500,"2016")</f>
        <v>0</v>
      </c>
      <c r="K267" s="295">
        <f>SUMIFS('7.  Persistence Report'!BC$27:BC$500,'7.  Persistence Report'!$D$27:$D$500,$B267,'7.  Persistence Report'!$J$27:$J$500,"Current year savings",'7.  Persistence Report'!$H$27:$H$500,"2016")</f>
        <v>0</v>
      </c>
      <c r="L267" s="295">
        <f>SUMIFS('7.  Persistence Report'!BD$27:BD$500,'7.  Persistence Report'!$D$27:$D$500,$B267,'7.  Persistence Report'!$J$27:$J$500,"Current year savings",'7.  Persistence Report'!$H$27:$H$500,"2016")</f>
        <v>0</v>
      </c>
      <c r="M267" s="295">
        <f>SUMIFS('7.  Persistence Report'!BE$27:BE$500,'7.  Persistence Report'!$D$27:$D$500,$B267,'7.  Persistence Report'!$J$27:$J$500,"Current year savings",'7.  Persistence Report'!$H$27:$H$500,"2016")</f>
        <v>0</v>
      </c>
      <c r="N267" s="295">
        <v>0</v>
      </c>
      <c r="O267" s="295">
        <f>SUMIFS('7.  Persistence Report'!Q$27:Q$500,'7.  Persistence Report'!$D$27:$D$500,$B267,'7.  Persistence Report'!$J$27:$J$500,"Current year savings",'7.  Persistence Report'!$H$27:$H$500,"2016")</f>
        <v>0</v>
      </c>
      <c r="P267" s="295">
        <f>SUMIFS('7.  Persistence Report'!R$27:R$500,'7.  Persistence Report'!$D$27:$D$500,$B267,'7.  Persistence Report'!$J$27:$J$500,"Current year savings",'7.  Persistence Report'!$H$27:$H$500,"2016")</f>
        <v>0</v>
      </c>
      <c r="Q267" s="295">
        <f>SUMIFS('7.  Persistence Report'!S$27:S$500,'7.  Persistence Report'!$D$27:$D$500,$B267,'7.  Persistence Report'!$J$27:$J$500,"Current year savings",'7.  Persistence Report'!$H$27:$H$500,"2016")</f>
        <v>0</v>
      </c>
      <c r="R267" s="295">
        <f>SUMIFS('7.  Persistence Report'!T$27:T$500,'7.  Persistence Report'!$D$27:$D$500,$B267,'7.  Persistence Report'!$J$27:$J$500,"Current year savings",'7.  Persistence Report'!$H$27:$H$500,"2016")</f>
        <v>0</v>
      </c>
      <c r="S267" s="295">
        <f>SUMIFS('7.  Persistence Report'!U$27:U$500,'7.  Persistence Report'!$D$27:$D$500,$B267,'7.  Persistence Report'!$J$27:$J$500,"Current year savings",'7.  Persistence Report'!$H$27:$H$500,"2016")</f>
        <v>0</v>
      </c>
      <c r="T267" s="295">
        <f>SUMIFS('7.  Persistence Report'!V$27:V$500,'7.  Persistence Report'!$D$27:$D$500,$B267,'7.  Persistence Report'!$J$27:$J$500,"Current year savings",'7.  Persistence Report'!$H$27:$H$500,"2016")</f>
        <v>0</v>
      </c>
      <c r="U267" s="295">
        <f>SUMIFS('7.  Persistence Report'!W$27:W$500,'7.  Persistence Report'!$D$27:$D$500,$B267,'7.  Persistence Report'!$J$27:$J$500,"Current year savings",'7.  Persistence Report'!$H$27:$H$500,"2016")</f>
        <v>0</v>
      </c>
      <c r="V267" s="295">
        <f>SUMIFS('7.  Persistence Report'!X$27:X$500,'7.  Persistence Report'!$D$27:$D$500,$B267,'7.  Persistence Report'!$J$27:$J$500,"Current year savings",'7.  Persistence Report'!$H$27:$H$500,"2016")</f>
        <v>0</v>
      </c>
      <c r="W267" s="295">
        <f>SUMIFS('7.  Persistence Report'!Y$27:Y$500,'7.  Persistence Report'!$D$27:$D$500,$B267,'7.  Persistence Report'!$J$27:$J$500,"Current year savings",'7.  Persistence Report'!$H$27:$H$500,"2016")</f>
        <v>0</v>
      </c>
      <c r="X267" s="295">
        <f>SUMIFS('7.  Persistence Report'!Z$27:Z$500,'7.  Persistence Report'!$D$27:$D$500,$B267,'7.  Persistence Report'!$J$27:$J$500,"Current year savings",'7.  Persistence Report'!$H$27:$H$500,"2016")</f>
        <v>0</v>
      </c>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f>SUMIFS('7.  Persistence Report'!AV$27:AV$500,'7.  Persistence Report'!$D$27:$D$500,$B267,'7.  Persistence Report'!$J$27:$J$500,"Adjustment",'7.  Persistence Report'!$H$27:$H$500,"2016")</f>
        <v>0</v>
      </c>
      <c r="E268" s="295">
        <f>SUMIFS('7.  Persistence Report'!AW$27:AW$500,'7.  Persistence Report'!$D$27:$D$500,$B267,'7.  Persistence Report'!$J$27:$J$500,"Adjustment",'7.  Persistence Report'!$H$27:$H$500,"2016")</f>
        <v>0</v>
      </c>
      <c r="F268" s="295">
        <f>SUMIFS('7.  Persistence Report'!AX$27:AX$500,'7.  Persistence Report'!$D$27:$D$500,$B267,'7.  Persistence Report'!$J$27:$J$500,"Adjustment",'7.  Persistence Report'!$H$27:$H$500,"2016")</f>
        <v>0</v>
      </c>
      <c r="G268" s="295">
        <f>SUMIFS('7.  Persistence Report'!AY$27:AY$500,'7.  Persistence Report'!$D$27:$D$500,$B267,'7.  Persistence Report'!$J$27:$J$500,"Adjustment",'7.  Persistence Report'!$H$27:$H$500,"2016")</f>
        <v>0</v>
      </c>
      <c r="H268" s="295">
        <f>SUMIFS('7.  Persistence Report'!AZ$27:AZ$500,'7.  Persistence Report'!$D$27:$D$500,$B267,'7.  Persistence Report'!$J$27:$J$500,"Adjustment",'7.  Persistence Report'!$H$27:$H$500,"2016")</f>
        <v>0</v>
      </c>
      <c r="I268" s="295">
        <f>SUMIFS('7.  Persistence Report'!BA$27:BA$500,'7.  Persistence Report'!$D$27:$D$500,$B267,'7.  Persistence Report'!$J$27:$J$500,"Adjustment",'7.  Persistence Report'!$H$27:$H$500,"2016")</f>
        <v>0</v>
      </c>
      <c r="J268" s="295">
        <f>SUMIFS('7.  Persistence Report'!BB$27:BB$500,'7.  Persistence Report'!$D$27:$D$500,$B267,'7.  Persistence Report'!$J$27:$J$500,"Adjustment",'7.  Persistence Report'!$H$27:$H$500,"2016")</f>
        <v>0</v>
      </c>
      <c r="K268" s="295">
        <f>SUMIFS('7.  Persistence Report'!BC$27:BC$500,'7.  Persistence Report'!$D$27:$D$500,$B267,'7.  Persistence Report'!$J$27:$J$500,"Adjustment",'7.  Persistence Report'!$H$27:$H$500,"2016")</f>
        <v>0</v>
      </c>
      <c r="L268" s="295">
        <f>SUMIFS('7.  Persistence Report'!BD$27:BD$500,'7.  Persistence Report'!$D$27:$D$500,$B267,'7.  Persistence Report'!$J$27:$J$500,"Adjustment",'7.  Persistence Report'!$H$27:$H$500,"2016")</f>
        <v>0</v>
      </c>
      <c r="M268" s="295">
        <f>SUMIFS('7.  Persistence Report'!BE$27:BE$500,'7.  Persistence Report'!$D$27:$D$500,$B267,'7.  Persistence Report'!$J$27:$J$500,"Adjustment",'7.  Persistence Report'!$H$27:$H$500,"2016")</f>
        <v>0</v>
      </c>
      <c r="N268" s="295">
        <f>N267</f>
        <v>0</v>
      </c>
      <c r="O268" s="295">
        <f>SUMIFS('7.  Persistence Report'!Q$27:Q$500,'7.  Persistence Report'!$D$27:$D$500,$B267,'7.  Persistence Report'!$J$27:$J$500,"Adjustment",'7.  Persistence Report'!$H$27:$H$500,"2016")</f>
        <v>0</v>
      </c>
      <c r="P268" s="295">
        <f>SUMIFS('7.  Persistence Report'!R$27:R$500,'7.  Persistence Report'!$D$27:$D$500,$B267,'7.  Persistence Report'!$J$27:$J$500,"Adjustment",'7.  Persistence Report'!$H$27:$H$500,"2016")</f>
        <v>0</v>
      </c>
      <c r="Q268" s="295">
        <f>SUMIFS('7.  Persistence Report'!S$27:S$500,'7.  Persistence Report'!$D$27:$D$500,$B267,'7.  Persistence Report'!$J$27:$J$500,"Adjustment",'7.  Persistence Report'!$H$27:$H$500,"2016")</f>
        <v>0</v>
      </c>
      <c r="R268" s="295">
        <f>SUMIFS('7.  Persistence Report'!T$27:T$500,'7.  Persistence Report'!$D$27:$D$500,$B267,'7.  Persistence Report'!$J$27:$J$500,"Adjustment",'7.  Persistence Report'!$H$27:$H$500,"2016")</f>
        <v>0</v>
      </c>
      <c r="S268" s="295">
        <f>SUMIFS('7.  Persistence Report'!U$27:U$500,'7.  Persistence Report'!$D$27:$D$500,$B267,'7.  Persistence Report'!$J$27:$J$500,"Adjustment",'7.  Persistence Report'!$H$27:$H$500,"2016")</f>
        <v>0</v>
      </c>
      <c r="T268" s="295">
        <f>SUMIFS('7.  Persistence Report'!V$27:V$500,'7.  Persistence Report'!$D$27:$D$500,$B267,'7.  Persistence Report'!$J$27:$J$500,"Adjustment",'7.  Persistence Report'!$H$27:$H$500,"2016")</f>
        <v>0</v>
      </c>
      <c r="U268" s="295">
        <f>SUMIFS('7.  Persistence Report'!W$27:W$500,'7.  Persistence Report'!$D$27:$D$500,$B267,'7.  Persistence Report'!$J$27:$J$500,"Adjustment",'7.  Persistence Report'!$H$27:$H$500,"2016")</f>
        <v>0</v>
      </c>
      <c r="V268" s="295">
        <f>SUMIFS('7.  Persistence Report'!X$27:X$500,'7.  Persistence Report'!$D$27:$D$500,$B267,'7.  Persistence Report'!$J$27:$J$500,"Adjustment",'7.  Persistence Report'!$H$27:$H$500,"2016")</f>
        <v>0</v>
      </c>
      <c r="W268" s="295">
        <f>SUMIFS('7.  Persistence Report'!Y$27:Y$500,'7.  Persistence Report'!$D$27:$D$500,$B267,'7.  Persistence Report'!$J$27:$J$500,"Adjustment",'7.  Persistence Report'!$H$27:$H$500,"2016")</f>
        <v>0</v>
      </c>
      <c r="X268" s="295">
        <f>SUMIFS('7.  Persistence Report'!Z$27:Z$500,'7.  Persistence Report'!$D$27:$D$500,$B267,'7.  Persistence Report'!$J$27:$J$500,"Adjustment",'7.  Persistence Report'!$H$27:$H$500,"2016")</f>
        <v>0</v>
      </c>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490</v>
      </c>
      <c r="C270" s="291" t="s">
        <v>25</v>
      </c>
      <c r="D270" s="295">
        <f>SUMIFS('7.  Persistence Report'!AV$27:AV$500,'7.  Persistence Report'!$D$27:$D$500,$B270,'7.  Persistence Report'!$J$27:$J$500,"Current year savings",'7.  Persistence Report'!$H$27:$H$500,"2016")</f>
        <v>0</v>
      </c>
      <c r="E270" s="295">
        <f>SUMIFS('7.  Persistence Report'!AW$27:AW$500,'7.  Persistence Report'!$D$27:$D$500,$B270,'7.  Persistence Report'!$J$27:$J$500,"Current year savings",'7.  Persistence Report'!$H$27:$H$500,"2016")</f>
        <v>0</v>
      </c>
      <c r="F270" s="295">
        <f>SUMIFS('7.  Persistence Report'!AX$27:AX$500,'7.  Persistence Report'!$D$27:$D$500,$B270,'7.  Persistence Report'!$J$27:$J$500,"Current year savings",'7.  Persistence Report'!$H$27:$H$500,"2016")</f>
        <v>0</v>
      </c>
      <c r="G270" s="295">
        <f>SUMIFS('7.  Persistence Report'!AY$27:AY$500,'7.  Persistence Report'!$D$27:$D$500,$B270,'7.  Persistence Report'!$J$27:$J$500,"Current year savings",'7.  Persistence Report'!$H$27:$H$500,"2016")</f>
        <v>0</v>
      </c>
      <c r="H270" s="295">
        <f>SUMIFS('7.  Persistence Report'!AZ$27:AZ$500,'7.  Persistence Report'!$D$27:$D$500,$B270,'7.  Persistence Report'!$J$27:$J$500,"Current year savings",'7.  Persistence Report'!$H$27:$H$500,"2016")</f>
        <v>0</v>
      </c>
      <c r="I270" s="295">
        <f>SUMIFS('7.  Persistence Report'!BA$27:BA$500,'7.  Persistence Report'!$D$27:$D$500,$B270,'7.  Persistence Report'!$J$27:$J$500,"Current year savings",'7.  Persistence Report'!$H$27:$H$500,"2016")</f>
        <v>0</v>
      </c>
      <c r="J270" s="295">
        <f>SUMIFS('7.  Persistence Report'!BB$27:BB$500,'7.  Persistence Report'!$D$27:$D$500,$B270,'7.  Persistence Report'!$J$27:$J$500,"Current year savings",'7.  Persistence Report'!$H$27:$H$500,"2016")</f>
        <v>0</v>
      </c>
      <c r="K270" s="295">
        <f>SUMIFS('7.  Persistence Report'!BC$27:BC$500,'7.  Persistence Report'!$D$27:$D$500,$B270,'7.  Persistence Report'!$J$27:$J$500,"Current year savings",'7.  Persistence Report'!$H$27:$H$500,"2016")</f>
        <v>0</v>
      </c>
      <c r="L270" s="295">
        <f>SUMIFS('7.  Persistence Report'!BD$27:BD$500,'7.  Persistence Report'!$D$27:$D$500,$B270,'7.  Persistence Report'!$J$27:$J$500,"Current year savings",'7.  Persistence Report'!$H$27:$H$500,"2016")</f>
        <v>0</v>
      </c>
      <c r="M270" s="295">
        <f>SUMIFS('7.  Persistence Report'!BE$27:BE$500,'7.  Persistence Report'!$D$27:$D$500,$B270,'7.  Persistence Report'!$J$27:$J$500,"Current year savings",'7.  Persistence Report'!$H$27:$H$500,"2016")</f>
        <v>0</v>
      </c>
      <c r="N270" s="295">
        <v>0</v>
      </c>
      <c r="O270" s="295">
        <f>SUMIFS('7.  Persistence Report'!Q$27:Q$500,'7.  Persistence Report'!$D$27:$D$500,$B270,'7.  Persistence Report'!$J$27:$J$500,"Current year savings",'7.  Persistence Report'!$H$27:$H$500,"2016")</f>
        <v>0</v>
      </c>
      <c r="P270" s="295">
        <f>SUMIFS('7.  Persistence Report'!R$27:R$500,'7.  Persistence Report'!$D$27:$D$500,$B270,'7.  Persistence Report'!$J$27:$J$500,"Current year savings",'7.  Persistence Report'!$H$27:$H$500,"2016")</f>
        <v>0</v>
      </c>
      <c r="Q270" s="295">
        <f>SUMIFS('7.  Persistence Report'!S$27:S$500,'7.  Persistence Report'!$D$27:$D$500,$B270,'7.  Persistence Report'!$J$27:$J$500,"Current year savings",'7.  Persistence Report'!$H$27:$H$500,"2016")</f>
        <v>0</v>
      </c>
      <c r="R270" s="295">
        <f>SUMIFS('7.  Persistence Report'!T$27:T$500,'7.  Persistence Report'!$D$27:$D$500,$B270,'7.  Persistence Report'!$J$27:$J$500,"Current year savings",'7.  Persistence Report'!$H$27:$H$500,"2016")</f>
        <v>0</v>
      </c>
      <c r="S270" s="295">
        <f>SUMIFS('7.  Persistence Report'!U$27:U$500,'7.  Persistence Report'!$D$27:$D$500,$B270,'7.  Persistence Report'!$J$27:$J$500,"Current year savings",'7.  Persistence Report'!$H$27:$H$500,"2016")</f>
        <v>0</v>
      </c>
      <c r="T270" s="295">
        <f>SUMIFS('7.  Persistence Report'!V$27:V$500,'7.  Persistence Report'!$D$27:$D$500,$B270,'7.  Persistence Report'!$J$27:$J$500,"Current year savings",'7.  Persistence Report'!$H$27:$H$500,"2016")</f>
        <v>0</v>
      </c>
      <c r="U270" s="295">
        <f>SUMIFS('7.  Persistence Report'!W$27:W$500,'7.  Persistence Report'!$D$27:$D$500,$B270,'7.  Persistence Report'!$J$27:$J$500,"Current year savings",'7.  Persistence Report'!$H$27:$H$500,"2016")</f>
        <v>0</v>
      </c>
      <c r="V270" s="295">
        <f>SUMIFS('7.  Persistence Report'!X$27:X$500,'7.  Persistence Report'!$D$27:$D$500,$B270,'7.  Persistence Report'!$J$27:$J$500,"Current year savings",'7.  Persistence Report'!$H$27:$H$500,"2016")</f>
        <v>0</v>
      </c>
      <c r="W270" s="295">
        <f>SUMIFS('7.  Persistence Report'!Y$27:Y$500,'7.  Persistence Report'!$D$27:$D$500,$B270,'7.  Persistence Report'!$J$27:$J$500,"Current year savings",'7.  Persistence Report'!$H$27:$H$500,"2016")</f>
        <v>0</v>
      </c>
      <c r="X270" s="295">
        <f>SUMIFS('7.  Persistence Report'!Z$27:Z$500,'7.  Persistence Report'!$D$27:$D$500,$B270,'7.  Persistence Report'!$J$27:$J$500,"Current year savings",'7.  Persistence Report'!$H$27:$H$500,"2016")</f>
        <v>0</v>
      </c>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f>SUMIFS('7.  Persistence Report'!AV$27:AV$500,'7.  Persistence Report'!$D$27:$D$500,$B270,'7.  Persistence Report'!$J$27:$J$500,"Adjustment",'7.  Persistence Report'!$H$27:$H$500,"2016")</f>
        <v>0</v>
      </c>
      <c r="E271" s="295">
        <f>SUMIFS('7.  Persistence Report'!AW$27:AW$500,'7.  Persistence Report'!$D$27:$D$500,$B270,'7.  Persistence Report'!$J$27:$J$500,"Adjustment",'7.  Persistence Report'!$H$27:$H$500,"2016")</f>
        <v>0</v>
      </c>
      <c r="F271" s="295">
        <f>SUMIFS('7.  Persistence Report'!AX$27:AX$500,'7.  Persistence Report'!$D$27:$D$500,$B270,'7.  Persistence Report'!$J$27:$J$500,"Adjustment",'7.  Persistence Report'!$H$27:$H$500,"2016")</f>
        <v>0</v>
      </c>
      <c r="G271" s="295">
        <f>SUMIFS('7.  Persistence Report'!AY$27:AY$500,'7.  Persistence Report'!$D$27:$D$500,$B270,'7.  Persistence Report'!$J$27:$J$500,"Adjustment",'7.  Persistence Report'!$H$27:$H$500,"2016")</f>
        <v>0</v>
      </c>
      <c r="H271" s="295">
        <f>SUMIFS('7.  Persistence Report'!AZ$27:AZ$500,'7.  Persistence Report'!$D$27:$D$500,$B270,'7.  Persistence Report'!$J$27:$J$500,"Adjustment",'7.  Persistence Report'!$H$27:$H$500,"2016")</f>
        <v>0</v>
      </c>
      <c r="I271" s="295">
        <f>SUMIFS('7.  Persistence Report'!BA$27:BA$500,'7.  Persistence Report'!$D$27:$D$500,$B270,'7.  Persistence Report'!$J$27:$J$500,"Adjustment",'7.  Persistence Report'!$H$27:$H$500,"2016")</f>
        <v>0</v>
      </c>
      <c r="J271" s="295">
        <f>SUMIFS('7.  Persistence Report'!BB$27:BB$500,'7.  Persistence Report'!$D$27:$D$500,$B270,'7.  Persistence Report'!$J$27:$J$500,"Adjustment",'7.  Persistence Report'!$H$27:$H$500,"2016")</f>
        <v>0</v>
      </c>
      <c r="K271" s="295">
        <f>SUMIFS('7.  Persistence Report'!BC$27:BC$500,'7.  Persistence Report'!$D$27:$D$500,$B270,'7.  Persistence Report'!$J$27:$J$500,"Adjustment",'7.  Persistence Report'!$H$27:$H$500,"2016")</f>
        <v>0</v>
      </c>
      <c r="L271" s="295">
        <f>SUMIFS('7.  Persistence Report'!BD$27:BD$500,'7.  Persistence Report'!$D$27:$D$500,$B270,'7.  Persistence Report'!$J$27:$J$500,"Adjustment",'7.  Persistence Report'!$H$27:$H$500,"2016")</f>
        <v>0</v>
      </c>
      <c r="M271" s="295">
        <f>SUMIFS('7.  Persistence Report'!BE$27:BE$500,'7.  Persistence Report'!$D$27:$D$500,$B270,'7.  Persistence Report'!$J$27:$J$500,"Adjustment",'7.  Persistence Report'!$H$27:$H$500,"2016")</f>
        <v>0</v>
      </c>
      <c r="N271" s="295">
        <f>N270</f>
        <v>0</v>
      </c>
      <c r="O271" s="295">
        <f>SUMIFS('7.  Persistence Report'!Q$27:Q$500,'7.  Persistence Report'!$D$27:$D$500,$B270,'7.  Persistence Report'!$J$27:$J$500,"Adjustment",'7.  Persistence Report'!$H$27:$H$500,"2016")</f>
        <v>0</v>
      </c>
      <c r="P271" s="295">
        <f>SUMIFS('7.  Persistence Report'!R$27:R$500,'7.  Persistence Report'!$D$27:$D$500,$B270,'7.  Persistence Report'!$J$27:$J$500,"Adjustment",'7.  Persistence Report'!$H$27:$H$500,"2016")</f>
        <v>0</v>
      </c>
      <c r="Q271" s="295">
        <f>SUMIFS('7.  Persistence Report'!S$27:S$500,'7.  Persistence Report'!$D$27:$D$500,$B270,'7.  Persistence Report'!$J$27:$J$500,"Adjustment",'7.  Persistence Report'!$H$27:$H$500,"2016")</f>
        <v>0</v>
      </c>
      <c r="R271" s="295">
        <f>SUMIFS('7.  Persistence Report'!T$27:T$500,'7.  Persistence Report'!$D$27:$D$500,$B270,'7.  Persistence Report'!$J$27:$J$500,"Adjustment",'7.  Persistence Report'!$H$27:$H$500,"2016")</f>
        <v>0</v>
      </c>
      <c r="S271" s="295">
        <f>SUMIFS('7.  Persistence Report'!U$27:U$500,'7.  Persistence Report'!$D$27:$D$500,$B270,'7.  Persistence Report'!$J$27:$J$500,"Adjustment",'7.  Persistence Report'!$H$27:$H$500,"2016")</f>
        <v>0</v>
      </c>
      <c r="T271" s="295">
        <f>SUMIFS('7.  Persistence Report'!V$27:V$500,'7.  Persistence Report'!$D$27:$D$500,$B270,'7.  Persistence Report'!$J$27:$J$500,"Adjustment",'7.  Persistence Report'!$H$27:$H$500,"2016")</f>
        <v>0</v>
      </c>
      <c r="U271" s="295">
        <f>SUMIFS('7.  Persistence Report'!W$27:W$500,'7.  Persistence Report'!$D$27:$D$500,$B270,'7.  Persistence Report'!$J$27:$J$500,"Adjustment",'7.  Persistence Report'!$H$27:$H$500,"2016")</f>
        <v>0</v>
      </c>
      <c r="V271" s="295">
        <f>SUMIFS('7.  Persistence Report'!X$27:X$500,'7.  Persistence Report'!$D$27:$D$500,$B270,'7.  Persistence Report'!$J$27:$J$500,"Adjustment",'7.  Persistence Report'!$H$27:$H$500,"2016")</f>
        <v>0</v>
      </c>
      <c r="W271" s="295">
        <f>SUMIFS('7.  Persistence Report'!Y$27:Y$500,'7.  Persistence Report'!$D$27:$D$500,$B270,'7.  Persistence Report'!$J$27:$J$500,"Adjustment",'7.  Persistence Report'!$H$27:$H$500,"2016")</f>
        <v>0</v>
      </c>
      <c r="X271" s="295">
        <f>SUMIFS('7.  Persistence Report'!Z$27:Z$500,'7.  Persistence Report'!$D$27:$D$500,$B270,'7.  Persistence Report'!$J$27:$J$500,"Adjustment",'7.  Persistence Report'!$H$27:$H$500,"2016")</f>
        <v>0</v>
      </c>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f>SUMIFS('7.  Persistence Report'!AV$27:AV$500,'7.  Persistence Report'!$D$27:$D$500,$B274,'7.  Persistence Report'!$J$27:$J$500,"Current year savings",'7.  Persistence Report'!$H$27:$H$500,"2016")</f>
        <v>0</v>
      </c>
      <c r="E274" s="295">
        <f>SUMIFS('7.  Persistence Report'!AW$27:AW$500,'7.  Persistence Report'!$D$27:$D$500,$B274,'7.  Persistence Report'!$J$27:$J$500,"Current year savings",'7.  Persistence Report'!$H$27:$H$500,"2016")</f>
        <v>0</v>
      </c>
      <c r="F274" s="295">
        <f>SUMIFS('7.  Persistence Report'!AX$27:AX$500,'7.  Persistence Report'!$D$27:$D$500,$B274,'7.  Persistence Report'!$J$27:$J$500,"Current year savings",'7.  Persistence Report'!$H$27:$H$500,"2016")</f>
        <v>0</v>
      </c>
      <c r="G274" s="295">
        <f>SUMIFS('7.  Persistence Report'!AY$27:AY$500,'7.  Persistence Report'!$D$27:$D$500,$B274,'7.  Persistence Report'!$J$27:$J$500,"Current year savings",'7.  Persistence Report'!$H$27:$H$500,"2016")</f>
        <v>0</v>
      </c>
      <c r="H274" s="295">
        <f>SUMIFS('7.  Persistence Report'!AZ$27:AZ$500,'7.  Persistence Report'!$D$27:$D$500,$B274,'7.  Persistence Report'!$J$27:$J$500,"Current year savings",'7.  Persistence Report'!$H$27:$H$500,"2016")</f>
        <v>0</v>
      </c>
      <c r="I274" s="295">
        <f>SUMIFS('7.  Persistence Report'!BA$27:BA$500,'7.  Persistence Report'!$D$27:$D$500,$B274,'7.  Persistence Report'!$J$27:$J$500,"Current year savings",'7.  Persistence Report'!$H$27:$H$500,"2016")</f>
        <v>0</v>
      </c>
      <c r="J274" s="295">
        <f>SUMIFS('7.  Persistence Report'!BB$27:BB$500,'7.  Persistence Report'!$D$27:$D$500,$B274,'7.  Persistence Report'!$J$27:$J$500,"Current year savings",'7.  Persistence Report'!$H$27:$H$500,"2016")</f>
        <v>0</v>
      </c>
      <c r="K274" s="295">
        <f>SUMIFS('7.  Persistence Report'!BC$27:BC$500,'7.  Persistence Report'!$D$27:$D$500,$B274,'7.  Persistence Report'!$J$27:$J$500,"Current year savings",'7.  Persistence Report'!$H$27:$H$500,"2016")</f>
        <v>0</v>
      </c>
      <c r="L274" s="295">
        <f>SUMIFS('7.  Persistence Report'!BD$27:BD$500,'7.  Persistence Report'!$D$27:$D$500,$B274,'7.  Persistence Report'!$J$27:$J$500,"Current year savings",'7.  Persistence Report'!$H$27:$H$500,"2016")</f>
        <v>0</v>
      </c>
      <c r="M274" s="295">
        <f>SUMIFS('7.  Persistence Report'!BE$27:BE$500,'7.  Persistence Report'!$D$27:$D$500,$B274,'7.  Persistence Report'!$J$27:$J$500,"Current year savings",'7.  Persistence Report'!$H$27:$H$500,"2016")</f>
        <v>0</v>
      </c>
      <c r="N274" s="295">
        <v>12</v>
      </c>
      <c r="O274" s="295">
        <f>SUMIFS('7.  Persistence Report'!Q$27:Q$500,'7.  Persistence Report'!$D$27:$D$500,$B274,'7.  Persistence Report'!$J$27:$J$500,"Current year savings",'7.  Persistence Report'!$H$27:$H$500,"2016")</f>
        <v>0</v>
      </c>
      <c r="P274" s="295">
        <f>SUMIFS('7.  Persistence Report'!R$27:R$500,'7.  Persistence Report'!$D$27:$D$500,$B274,'7.  Persistence Report'!$J$27:$J$500,"Current year savings",'7.  Persistence Report'!$H$27:$H$500,"2016")</f>
        <v>0</v>
      </c>
      <c r="Q274" s="295">
        <f>SUMIFS('7.  Persistence Report'!S$27:S$500,'7.  Persistence Report'!$D$27:$D$500,$B274,'7.  Persistence Report'!$J$27:$J$500,"Current year savings",'7.  Persistence Report'!$H$27:$H$500,"2016")</f>
        <v>0</v>
      </c>
      <c r="R274" s="295">
        <f>SUMIFS('7.  Persistence Report'!T$27:T$500,'7.  Persistence Report'!$D$27:$D$500,$B274,'7.  Persistence Report'!$J$27:$J$500,"Current year savings",'7.  Persistence Report'!$H$27:$H$500,"2016")</f>
        <v>0</v>
      </c>
      <c r="S274" s="295">
        <f>SUMIFS('7.  Persistence Report'!U$27:U$500,'7.  Persistence Report'!$D$27:$D$500,$B274,'7.  Persistence Report'!$J$27:$J$500,"Current year savings",'7.  Persistence Report'!$H$27:$H$500,"2016")</f>
        <v>0</v>
      </c>
      <c r="T274" s="295">
        <f>SUMIFS('7.  Persistence Report'!V$27:V$500,'7.  Persistence Report'!$D$27:$D$500,$B274,'7.  Persistence Report'!$J$27:$J$500,"Current year savings",'7.  Persistence Report'!$H$27:$H$500,"2016")</f>
        <v>0</v>
      </c>
      <c r="U274" s="295">
        <f>SUMIFS('7.  Persistence Report'!W$27:W$500,'7.  Persistence Report'!$D$27:$D$500,$B274,'7.  Persistence Report'!$J$27:$J$500,"Current year savings",'7.  Persistence Report'!$H$27:$H$500,"2016")</f>
        <v>0</v>
      </c>
      <c r="V274" s="295">
        <f>SUMIFS('7.  Persistence Report'!X$27:X$500,'7.  Persistence Report'!$D$27:$D$500,$B274,'7.  Persistence Report'!$J$27:$J$500,"Current year savings",'7.  Persistence Report'!$H$27:$H$500,"2016")</f>
        <v>0</v>
      </c>
      <c r="W274" s="295">
        <f>SUMIFS('7.  Persistence Report'!Y$27:Y$500,'7.  Persistence Report'!$D$27:$D$500,$B274,'7.  Persistence Report'!$J$27:$J$500,"Current year savings",'7.  Persistence Report'!$H$27:$H$500,"2016")</f>
        <v>0</v>
      </c>
      <c r="X274" s="295">
        <f>SUMIFS('7.  Persistence Report'!Z$27:Z$500,'7.  Persistence Report'!$D$27:$D$500,$B274,'7.  Persistence Report'!$J$27:$J$500,"Current year savings",'7.  Persistence Report'!$H$27:$H$500,"2016")</f>
        <v>0</v>
      </c>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f>SUMIFS('7.  Persistence Report'!AV$27:AV$500,'7.  Persistence Report'!$D$27:$D$500,$B274,'7.  Persistence Report'!$J$27:$J$500,"Adjustment",'7.  Persistence Report'!$H$27:$H$500,"2016")</f>
        <v>0</v>
      </c>
      <c r="E275" s="295">
        <f>SUMIFS('7.  Persistence Report'!AW$27:AW$500,'7.  Persistence Report'!$D$27:$D$500,$B274,'7.  Persistence Report'!$J$27:$J$500,"Adjustment",'7.  Persistence Report'!$H$27:$H$500,"2016")</f>
        <v>0</v>
      </c>
      <c r="F275" s="295">
        <f>SUMIFS('7.  Persistence Report'!AX$27:AX$500,'7.  Persistence Report'!$D$27:$D$500,$B274,'7.  Persistence Report'!$J$27:$J$500,"Adjustment",'7.  Persistence Report'!$H$27:$H$500,"2016")</f>
        <v>0</v>
      </c>
      <c r="G275" s="295">
        <f>SUMIFS('7.  Persistence Report'!AY$27:AY$500,'7.  Persistence Report'!$D$27:$D$500,$B274,'7.  Persistence Report'!$J$27:$J$500,"Adjustment",'7.  Persistence Report'!$H$27:$H$500,"2016")</f>
        <v>0</v>
      </c>
      <c r="H275" s="295">
        <f>SUMIFS('7.  Persistence Report'!AZ$27:AZ$500,'7.  Persistence Report'!$D$27:$D$500,$B274,'7.  Persistence Report'!$J$27:$J$500,"Adjustment",'7.  Persistence Report'!$H$27:$H$500,"2016")</f>
        <v>0</v>
      </c>
      <c r="I275" s="295">
        <f>SUMIFS('7.  Persistence Report'!BA$27:BA$500,'7.  Persistence Report'!$D$27:$D$500,$B274,'7.  Persistence Report'!$J$27:$J$500,"Adjustment",'7.  Persistence Report'!$H$27:$H$500,"2016")</f>
        <v>0</v>
      </c>
      <c r="J275" s="295">
        <f>SUMIFS('7.  Persistence Report'!BB$27:BB$500,'7.  Persistence Report'!$D$27:$D$500,$B274,'7.  Persistence Report'!$J$27:$J$500,"Adjustment",'7.  Persistence Report'!$H$27:$H$500,"2016")</f>
        <v>0</v>
      </c>
      <c r="K275" s="295">
        <f>SUMIFS('7.  Persistence Report'!BC$27:BC$500,'7.  Persistence Report'!$D$27:$D$500,$B274,'7.  Persistence Report'!$J$27:$J$500,"Adjustment",'7.  Persistence Report'!$H$27:$H$500,"2016")</f>
        <v>0</v>
      </c>
      <c r="L275" s="295">
        <f>SUMIFS('7.  Persistence Report'!BD$27:BD$500,'7.  Persistence Report'!$D$27:$D$500,$B274,'7.  Persistence Report'!$J$27:$J$500,"Adjustment",'7.  Persistence Report'!$H$27:$H$500,"2016")</f>
        <v>0</v>
      </c>
      <c r="M275" s="295">
        <f>SUMIFS('7.  Persistence Report'!BE$27:BE$500,'7.  Persistence Report'!$D$27:$D$500,$B274,'7.  Persistence Report'!$J$27:$J$500,"Adjustment",'7.  Persistence Report'!$H$27:$H$500,"2016")</f>
        <v>0</v>
      </c>
      <c r="N275" s="295">
        <f>N274</f>
        <v>12</v>
      </c>
      <c r="O275" s="295">
        <f>SUMIFS('7.  Persistence Report'!Q$27:Q$500,'7.  Persistence Report'!$D$27:$D$500,$B274,'7.  Persistence Report'!$J$27:$J$500,"Adjustment",'7.  Persistence Report'!$H$27:$H$500,"2016")</f>
        <v>0</v>
      </c>
      <c r="P275" s="295">
        <f>SUMIFS('7.  Persistence Report'!R$27:R$500,'7.  Persistence Report'!$D$27:$D$500,$B274,'7.  Persistence Report'!$J$27:$J$500,"Adjustment",'7.  Persistence Report'!$H$27:$H$500,"2016")</f>
        <v>0</v>
      </c>
      <c r="Q275" s="295">
        <f>SUMIFS('7.  Persistence Report'!S$27:S$500,'7.  Persistence Report'!$D$27:$D$500,$B274,'7.  Persistence Report'!$J$27:$J$500,"Adjustment",'7.  Persistence Report'!$H$27:$H$500,"2016")</f>
        <v>0</v>
      </c>
      <c r="R275" s="295">
        <f>SUMIFS('7.  Persistence Report'!T$27:T$500,'7.  Persistence Report'!$D$27:$D$500,$B274,'7.  Persistence Report'!$J$27:$J$500,"Adjustment",'7.  Persistence Report'!$H$27:$H$500,"2016")</f>
        <v>0</v>
      </c>
      <c r="S275" s="295">
        <f>SUMIFS('7.  Persistence Report'!U$27:U$500,'7.  Persistence Report'!$D$27:$D$500,$B274,'7.  Persistence Report'!$J$27:$J$500,"Adjustment",'7.  Persistence Report'!$H$27:$H$500,"2016")</f>
        <v>0</v>
      </c>
      <c r="T275" s="295">
        <f>SUMIFS('7.  Persistence Report'!V$27:V$500,'7.  Persistence Report'!$D$27:$D$500,$B274,'7.  Persistence Report'!$J$27:$J$500,"Adjustment",'7.  Persistence Report'!$H$27:$H$500,"2016")</f>
        <v>0</v>
      </c>
      <c r="U275" s="295">
        <f>SUMIFS('7.  Persistence Report'!W$27:W$500,'7.  Persistence Report'!$D$27:$D$500,$B274,'7.  Persistence Report'!$J$27:$J$500,"Adjustment",'7.  Persistence Report'!$H$27:$H$500,"2016")</f>
        <v>0</v>
      </c>
      <c r="V275" s="295">
        <f>SUMIFS('7.  Persistence Report'!X$27:X$500,'7.  Persistence Report'!$D$27:$D$500,$B274,'7.  Persistence Report'!$J$27:$J$500,"Adjustment",'7.  Persistence Report'!$H$27:$H$500,"2016")</f>
        <v>0</v>
      </c>
      <c r="W275" s="295">
        <f>SUMIFS('7.  Persistence Report'!Y$27:Y$500,'7.  Persistence Report'!$D$27:$D$500,$B274,'7.  Persistence Report'!$J$27:$J$500,"Adjustment",'7.  Persistence Report'!$H$27:$H$500,"2016")</f>
        <v>0</v>
      </c>
      <c r="X275" s="295">
        <f>SUMIFS('7.  Persistence Report'!Z$27:Z$500,'7.  Persistence Report'!$D$27:$D$500,$B274,'7.  Persistence Report'!$J$27:$J$500,"Adjustment",'7.  Persistence Report'!$H$27:$H$500,"2016")</f>
        <v>0</v>
      </c>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f>SUMIFS('7.  Persistence Report'!AV$27:AV$500,'7.  Persistence Report'!$D$27:$D$500,$B277,'7.  Persistence Report'!$J$27:$J$500,"Current year savings",'7.  Persistence Report'!$H$27:$H$500,"2016")</f>
        <v>0</v>
      </c>
      <c r="E277" s="295">
        <f>SUMIFS('7.  Persistence Report'!AW$27:AW$500,'7.  Persistence Report'!$D$27:$D$500,$B277,'7.  Persistence Report'!$J$27:$J$500,"Current year savings",'7.  Persistence Report'!$H$27:$H$500,"2016")</f>
        <v>0</v>
      </c>
      <c r="F277" s="295">
        <f>SUMIFS('7.  Persistence Report'!AX$27:AX$500,'7.  Persistence Report'!$D$27:$D$500,$B277,'7.  Persistence Report'!$J$27:$J$500,"Current year savings",'7.  Persistence Report'!$H$27:$H$500,"2016")</f>
        <v>0</v>
      </c>
      <c r="G277" s="295">
        <f>SUMIFS('7.  Persistence Report'!AY$27:AY$500,'7.  Persistence Report'!$D$27:$D$500,$B277,'7.  Persistence Report'!$J$27:$J$500,"Current year savings",'7.  Persistence Report'!$H$27:$H$500,"2016")</f>
        <v>0</v>
      </c>
      <c r="H277" s="295">
        <f>SUMIFS('7.  Persistence Report'!AZ$27:AZ$500,'7.  Persistence Report'!$D$27:$D$500,$B277,'7.  Persistence Report'!$J$27:$J$500,"Current year savings",'7.  Persistence Report'!$H$27:$H$500,"2016")</f>
        <v>0</v>
      </c>
      <c r="I277" s="295">
        <f>SUMIFS('7.  Persistence Report'!BA$27:BA$500,'7.  Persistence Report'!$D$27:$D$500,$B277,'7.  Persistence Report'!$J$27:$J$500,"Current year savings",'7.  Persistence Report'!$H$27:$H$500,"2016")</f>
        <v>0</v>
      </c>
      <c r="J277" s="295">
        <f>SUMIFS('7.  Persistence Report'!BB$27:BB$500,'7.  Persistence Report'!$D$27:$D$500,$B277,'7.  Persistence Report'!$J$27:$J$500,"Current year savings",'7.  Persistence Report'!$H$27:$H$500,"2016")</f>
        <v>0</v>
      </c>
      <c r="K277" s="295">
        <f>SUMIFS('7.  Persistence Report'!BC$27:BC$500,'7.  Persistence Report'!$D$27:$D$500,$B277,'7.  Persistence Report'!$J$27:$J$500,"Current year savings",'7.  Persistence Report'!$H$27:$H$500,"2016")</f>
        <v>0</v>
      </c>
      <c r="L277" s="295">
        <f>SUMIFS('7.  Persistence Report'!BD$27:BD$500,'7.  Persistence Report'!$D$27:$D$500,$B277,'7.  Persistence Report'!$J$27:$J$500,"Current year savings",'7.  Persistence Report'!$H$27:$H$500,"2016")</f>
        <v>0</v>
      </c>
      <c r="M277" s="295">
        <f>SUMIFS('7.  Persistence Report'!BE$27:BE$500,'7.  Persistence Report'!$D$27:$D$500,$B277,'7.  Persistence Report'!$J$27:$J$500,"Current year savings",'7.  Persistence Report'!$H$27:$H$500,"2016")</f>
        <v>0</v>
      </c>
      <c r="N277" s="295">
        <v>12</v>
      </c>
      <c r="O277" s="295">
        <f>SUMIFS('7.  Persistence Report'!Q$27:Q$500,'7.  Persistence Report'!$D$27:$D$500,$B277,'7.  Persistence Report'!$J$27:$J$500,"Current year savings",'7.  Persistence Report'!$H$27:$H$500,"2016")</f>
        <v>0</v>
      </c>
      <c r="P277" s="295">
        <f>SUMIFS('7.  Persistence Report'!R$27:R$500,'7.  Persistence Report'!$D$27:$D$500,$B277,'7.  Persistence Report'!$J$27:$J$500,"Current year savings",'7.  Persistence Report'!$H$27:$H$500,"2016")</f>
        <v>0</v>
      </c>
      <c r="Q277" s="295">
        <f>SUMIFS('7.  Persistence Report'!S$27:S$500,'7.  Persistence Report'!$D$27:$D$500,$B277,'7.  Persistence Report'!$J$27:$J$500,"Current year savings",'7.  Persistence Report'!$H$27:$H$500,"2016")</f>
        <v>0</v>
      </c>
      <c r="R277" s="295">
        <f>SUMIFS('7.  Persistence Report'!T$27:T$500,'7.  Persistence Report'!$D$27:$D$500,$B277,'7.  Persistence Report'!$J$27:$J$500,"Current year savings",'7.  Persistence Report'!$H$27:$H$500,"2016")</f>
        <v>0</v>
      </c>
      <c r="S277" s="295">
        <f>SUMIFS('7.  Persistence Report'!U$27:U$500,'7.  Persistence Report'!$D$27:$D$500,$B277,'7.  Persistence Report'!$J$27:$J$500,"Current year savings",'7.  Persistence Report'!$H$27:$H$500,"2016")</f>
        <v>0</v>
      </c>
      <c r="T277" s="295">
        <f>SUMIFS('7.  Persistence Report'!V$27:V$500,'7.  Persistence Report'!$D$27:$D$500,$B277,'7.  Persistence Report'!$J$27:$J$500,"Current year savings",'7.  Persistence Report'!$H$27:$H$500,"2016")</f>
        <v>0</v>
      </c>
      <c r="U277" s="295">
        <f>SUMIFS('7.  Persistence Report'!W$27:W$500,'7.  Persistence Report'!$D$27:$D$500,$B277,'7.  Persistence Report'!$J$27:$J$500,"Current year savings",'7.  Persistence Report'!$H$27:$H$500,"2016")</f>
        <v>0</v>
      </c>
      <c r="V277" s="295">
        <f>SUMIFS('7.  Persistence Report'!X$27:X$500,'7.  Persistence Report'!$D$27:$D$500,$B277,'7.  Persistence Report'!$J$27:$J$500,"Current year savings",'7.  Persistence Report'!$H$27:$H$500,"2016")</f>
        <v>0</v>
      </c>
      <c r="W277" s="295">
        <f>SUMIFS('7.  Persistence Report'!Y$27:Y$500,'7.  Persistence Report'!$D$27:$D$500,$B277,'7.  Persistence Report'!$J$27:$J$500,"Current year savings",'7.  Persistence Report'!$H$27:$H$500,"2016")</f>
        <v>0</v>
      </c>
      <c r="X277" s="295">
        <f>SUMIFS('7.  Persistence Report'!Z$27:Z$500,'7.  Persistence Report'!$D$27:$D$500,$B277,'7.  Persistence Report'!$J$27:$J$500,"Current year savings",'7.  Persistence Report'!$H$27:$H$500,"2016")</f>
        <v>0</v>
      </c>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f>SUMIFS('7.  Persistence Report'!AV$27:AV$500,'7.  Persistence Report'!$D$27:$D$500,$B277,'7.  Persistence Report'!$J$27:$J$500,"Adjustment",'7.  Persistence Report'!$H$27:$H$500,"2016")</f>
        <v>0</v>
      </c>
      <c r="E278" s="295">
        <f>SUMIFS('7.  Persistence Report'!AW$27:AW$500,'7.  Persistence Report'!$D$27:$D$500,$B277,'7.  Persistence Report'!$J$27:$J$500,"Adjustment",'7.  Persistence Report'!$H$27:$H$500,"2016")</f>
        <v>0</v>
      </c>
      <c r="F278" s="295">
        <f>SUMIFS('7.  Persistence Report'!AX$27:AX$500,'7.  Persistence Report'!$D$27:$D$500,$B277,'7.  Persistence Report'!$J$27:$J$500,"Adjustment",'7.  Persistence Report'!$H$27:$H$500,"2016")</f>
        <v>0</v>
      </c>
      <c r="G278" s="295">
        <f>SUMIFS('7.  Persistence Report'!AY$27:AY$500,'7.  Persistence Report'!$D$27:$D$500,$B277,'7.  Persistence Report'!$J$27:$J$500,"Adjustment",'7.  Persistence Report'!$H$27:$H$500,"2016")</f>
        <v>0</v>
      </c>
      <c r="H278" s="295">
        <f>SUMIFS('7.  Persistence Report'!AZ$27:AZ$500,'7.  Persistence Report'!$D$27:$D$500,$B277,'7.  Persistence Report'!$J$27:$J$500,"Adjustment",'7.  Persistence Report'!$H$27:$H$500,"2016")</f>
        <v>0</v>
      </c>
      <c r="I278" s="295">
        <f>SUMIFS('7.  Persistence Report'!BA$27:BA$500,'7.  Persistence Report'!$D$27:$D$500,$B277,'7.  Persistence Report'!$J$27:$J$500,"Adjustment",'7.  Persistence Report'!$H$27:$H$500,"2016")</f>
        <v>0</v>
      </c>
      <c r="J278" s="295">
        <f>SUMIFS('7.  Persistence Report'!BB$27:BB$500,'7.  Persistence Report'!$D$27:$D$500,$B277,'7.  Persistence Report'!$J$27:$J$500,"Adjustment",'7.  Persistence Report'!$H$27:$H$500,"2016")</f>
        <v>0</v>
      </c>
      <c r="K278" s="295">
        <f>SUMIFS('7.  Persistence Report'!BC$27:BC$500,'7.  Persistence Report'!$D$27:$D$500,$B277,'7.  Persistence Report'!$J$27:$J$500,"Adjustment",'7.  Persistence Report'!$H$27:$H$500,"2016")</f>
        <v>0</v>
      </c>
      <c r="L278" s="295">
        <f>SUMIFS('7.  Persistence Report'!BD$27:BD$500,'7.  Persistence Report'!$D$27:$D$500,$B277,'7.  Persistence Report'!$J$27:$J$500,"Adjustment",'7.  Persistence Report'!$H$27:$H$500,"2016")</f>
        <v>0</v>
      </c>
      <c r="M278" s="295">
        <f>SUMIFS('7.  Persistence Report'!BE$27:BE$500,'7.  Persistence Report'!$D$27:$D$500,$B277,'7.  Persistence Report'!$J$27:$J$500,"Adjustment",'7.  Persistence Report'!$H$27:$H$500,"2016")</f>
        <v>0</v>
      </c>
      <c r="N278" s="295">
        <f>N277</f>
        <v>12</v>
      </c>
      <c r="O278" s="295">
        <f>SUMIFS('7.  Persistence Report'!Q$27:Q$500,'7.  Persistence Report'!$D$27:$D$500,$B277,'7.  Persistence Report'!$J$27:$J$500,"Adjustment",'7.  Persistence Report'!$H$27:$H$500,"2016")</f>
        <v>0</v>
      </c>
      <c r="P278" s="295">
        <f>SUMIFS('7.  Persistence Report'!R$27:R$500,'7.  Persistence Report'!$D$27:$D$500,$B277,'7.  Persistence Report'!$J$27:$J$500,"Adjustment",'7.  Persistence Report'!$H$27:$H$500,"2016")</f>
        <v>0</v>
      </c>
      <c r="Q278" s="295">
        <f>SUMIFS('7.  Persistence Report'!S$27:S$500,'7.  Persistence Report'!$D$27:$D$500,$B277,'7.  Persistence Report'!$J$27:$J$500,"Adjustment",'7.  Persistence Report'!$H$27:$H$500,"2016")</f>
        <v>0</v>
      </c>
      <c r="R278" s="295">
        <f>SUMIFS('7.  Persistence Report'!T$27:T$500,'7.  Persistence Report'!$D$27:$D$500,$B277,'7.  Persistence Report'!$J$27:$J$500,"Adjustment",'7.  Persistence Report'!$H$27:$H$500,"2016")</f>
        <v>0</v>
      </c>
      <c r="S278" s="295">
        <f>SUMIFS('7.  Persistence Report'!U$27:U$500,'7.  Persistence Report'!$D$27:$D$500,$B277,'7.  Persistence Report'!$J$27:$J$500,"Adjustment",'7.  Persistence Report'!$H$27:$H$500,"2016")</f>
        <v>0</v>
      </c>
      <c r="T278" s="295">
        <f>SUMIFS('7.  Persistence Report'!V$27:V$500,'7.  Persistence Report'!$D$27:$D$500,$B277,'7.  Persistence Report'!$J$27:$J$500,"Adjustment",'7.  Persistence Report'!$H$27:$H$500,"2016")</f>
        <v>0</v>
      </c>
      <c r="U278" s="295">
        <f>SUMIFS('7.  Persistence Report'!W$27:W$500,'7.  Persistence Report'!$D$27:$D$500,$B277,'7.  Persistence Report'!$J$27:$J$500,"Adjustment",'7.  Persistence Report'!$H$27:$H$500,"2016")</f>
        <v>0</v>
      </c>
      <c r="V278" s="295">
        <f>SUMIFS('7.  Persistence Report'!X$27:X$500,'7.  Persistence Report'!$D$27:$D$500,$B277,'7.  Persistence Report'!$J$27:$J$500,"Adjustment",'7.  Persistence Report'!$H$27:$H$500,"2016")</f>
        <v>0</v>
      </c>
      <c r="W278" s="295">
        <f>SUMIFS('7.  Persistence Report'!Y$27:Y$500,'7.  Persistence Report'!$D$27:$D$500,$B277,'7.  Persistence Report'!$J$27:$J$500,"Adjustment",'7.  Persistence Report'!$H$27:$H$500,"2016")</f>
        <v>0</v>
      </c>
      <c r="X278" s="295">
        <f>SUMIFS('7.  Persistence Report'!Z$27:Z$500,'7.  Persistence Report'!$D$27:$D$500,$B277,'7.  Persistence Report'!$J$27:$J$500,"Adjustment",'7.  Persistence Report'!$H$27:$H$500,"2016")</f>
        <v>0</v>
      </c>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f>SUMIFS('7.  Persistence Report'!AV$27:AV$500,'7.  Persistence Report'!$D$27:$D$500,$B280,'7.  Persistence Report'!$J$27:$J$500,"Current year savings",'7.  Persistence Report'!$H$27:$H$500,"2016")</f>
        <v>0</v>
      </c>
      <c r="E280" s="295">
        <f>SUMIFS('7.  Persistence Report'!AW$27:AW$500,'7.  Persistence Report'!$D$27:$D$500,$B280,'7.  Persistence Report'!$J$27:$J$500,"Current year savings",'7.  Persistence Report'!$H$27:$H$500,"2016")</f>
        <v>0</v>
      </c>
      <c r="F280" s="295">
        <f>SUMIFS('7.  Persistence Report'!AX$27:AX$500,'7.  Persistence Report'!$D$27:$D$500,$B280,'7.  Persistence Report'!$J$27:$J$500,"Current year savings",'7.  Persistence Report'!$H$27:$H$500,"2016")</f>
        <v>0</v>
      </c>
      <c r="G280" s="295">
        <f>SUMIFS('7.  Persistence Report'!AY$27:AY$500,'7.  Persistence Report'!$D$27:$D$500,$B280,'7.  Persistence Report'!$J$27:$J$500,"Current year savings",'7.  Persistence Report'!$H$27:$H$500,"2016")</f>
        <v>0</v>
      </c>
      <c r="H280" s="295">
        <f>SUMIFS('7.  Persistence Report'!AZ$27:AZ$500,'7.  Persistence Report'!$D$27:$D$500,$B280,'7.  Persistence Report'!$J$27:$J$500,"Current year savings",'7.  Persistence Report'!$H$27:$H$500,"2016")</f>
        <v>0</v>
      </c>
      <c r="I280" s="295">
        <f>SUMIFS('7.  Persistence Report'!BA$27:BA$500,'7.  Persistence Report'!$D$27:$D$500,$B280,'7.  Persistence Report'!$J$27:$J$500,"Current year savings",'7.  Persistence Report'!$H$27:$H$500,"2016")</f>
        <v>0</v>
      </c>
      <c r="J280" s="295">
        <f>SUMIFS('7.  Persistence Report'!BB$27:BB$500,'7.  Persistence Report'!$D$27:$D$500,$B280,'7.  Persistence Report'!$J$27:$J$500,"Current year savings",'7.  Persistence Report'!$H$27:$H$500,"2016")</f>
        <v>0</v>
      </c>
      <c r="K280" s="295">
        <f>SUMIFS('7.  Persistence Report'!BC$27:BC$500,'7.  Persistence Report'!$D$27:$D$500,$B280,'7.  Persistence Report'!$J$27:$J$500,"Current year savings",'7.  Persistence Report'!$H$27:$H$500,"2016")</f>
        <v>0</v>
      </c>
      <c r="L280" s="295">
        <f>SUMIFS('7.  Persistence Report'!BD$27:BD$500,'7.  Persistence Report'!$D$27:$D$500,$B280,'7.  Persistence Report'!$J$27:$J$500,"Current year savings",'7.  Persistence Report'!$H$27:$H$500,"2016")</f>
        <v>0</v>
      </c>
      <c r="M280" s="295">
        <f>SUMIFS('7.  Persistence Report'!BE$27:BE$500,'7.  Persistence Report'!$D$27:$D$500,$B280,'7.  Persistence Report'!$J$27:$J$500,"Current year savings",'7.  Persistence Report'!$H$27:$H$500,"2016")</f>
        <v>0</v>
      </c>
      <c r="N280" s="295">
        <v>12</v>
      </c>
      <c r="O280" s="295">
        <f>SUMIFS('7.  Persistence Report'!Q$27:Q$500,'7.  Persistence Report'!$D$27:$D$500,$B280,'7.  Persistence Report'!$J$27:$J$500,"Current year savings",'7.  Persistence Report'!$H$27:$H$500,"2016")</f>
        <v>0</v>
      </c>
      <c r="P280" s="295">
        <f>SUMIFS('7.  Persistence Report'!R$27:R$500,'7.  Persistence Report'!$D$27:$D$500,$B280,'7.  Persistence Report'!$J$27:$J$500,"Current year savings",'7.  Persistence Report'!$H$27:$H$500,"2016")</f>
        <v>0</v>
      </c>
      <c r="Q280" s="295">
        <f>SUMIFS('7.  Persistence Report'!S$27:S$500,'7.  Persistence Report'!$D$27:$D$500,$B280,'7.  Persistence Report'!$J$27:$J$500,"Current year savings",'7.  Persistence Report'!$H$27:$H$500,"2016")</f>
        <v>0</v>
      </c>
      <c r="R280" s="295">
        <f>SUMIFS('7.  Persistence Report'!T$27:T$500,'7.  Persistence Report'!$D$27:$D$500,$B280,'7.  Persistence Report'!$J$27:$J$500,"Current year savings",'7.  Persistence Report'!$H$27:$H$500,"2016")</f>
        <v>0</v>
      </c>
      <c r="S280" s="295">
        <f>SUMIFS('7.  Persistence Report'!U$27:U$500,'7.  Persistence Report'!$D$27:$D$500,$B280,'7.  Persistence Report'!$J$27:$J$500,"Current year savings",'7.  Persistence Report'!$H$27:$H$500,"2016")</f>
        <v>0</v>
      </c>
      <c r="T280" s="295">
        <f>SUMIFS('7.  Persistence Report'!V$27:V$500,'7.  Persistence Report'!$D$27:$D$500,$B280,'7.  Persistence Report'!$J$27:$J$500,"Current year savings",'7.  Persistence Report'!$H$27:$H$500,"2016")</f>
        <v>0</v>
      </c>
      <c r="U280" s="295">
        <f>SUMIFS('7.  Persistence Report'!W$27:W$500,'7.  Persistence Report'!$D$27:$D$500,$B280,'7.  Persistence Report'!$J$27:$J$500,"Current year savings",'7.  Persistence Report'!$H$27:$H$500,"2016")</f>
        <v>0</v>
      </c>
      <c r="V280" s="295">
        <f>SUMIFS('7.  Persistence Report'!X$27:X$500,'7.  Persistence Report'!$D$27:$D$500,$B280,'7.  Persistence Report'!$J$27:$J$500,"Current year savings",'7.  Persistence Report'!$H$27:$H$500,"2016")</f>
        <v>0</v>
      </c>
      <c r="W280" s="295">
        <f>SUMIFS('7.  Persistence Report'!Y$27:Y$500,'7.  Persistence Report'!$D$27:$D$500,$B280,'7.  Persistence Report'!$J$27:$J$500,"Current year savings",'7.  Persistence Report'!$H$27:$H$500,"2016")</f>
        <v>0</v>
      </c>
      <c r="X280" s="295">
        <f>SUMIFS('7.  Persistence Report'!Z$27:Z$500,'7.  Persistence Report'!$D$27:$D$500,$B280,'7.  Persistence Report'!$J$27:$J$500,"Current year savings",'7.  Persistence Report'!$H$27:$H$500,"2016")</f>
        <v>0</v>
      </c>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f>SUMIFS('7.  Persistence Report'!AV$27:AV$500,'7.  Persistence Report'!$D$27:$D$500,$B280,'7.  Persistence Report'!$J$27:$J$500,"Adjustment",'7.  Persistence Report'!$H$27:$H$500,"2016")</f>
        <v>0</v>
      </c>
      <c r="E281" s="295">
        <f>SUMIFS('7.  Persistence Report'!AW$27:AW$500,'7.  Persistence Report'!$D$27:$D$500,$B280,'7.  Persistence Report'!$J$27:$J$500,"Adjustment",'7.  Persistence Report'!$H$27:$H$500,"2016")</f>
        <v>0</v>
      </c>
      <c r="F281" s="295">
        <f>SUMIFS('7.  Persistence Report'!AX$27:AX$500,'7.  Persistence Report'!$D$27:$D$500,$B280,'7.  Persistence Report'!$J$27:$J$500,"Adjustment",'7.  Persistence Report'!$H$27:$H$500,"2016")</f>
        <v>0</v>
      </c>
      <c r="G281" s="295">
        <f>SUMIFS('7.  Persistence Report'!AY$27:AY$500,'7.  Persistence Report'!$D$27:$D$500,$B280,'7.  Persistence Report'!$J$27:$J$500,"Adjustment",'7.  Persistence Report'!$H$27:$H$500,"2016")</f>
        <v>0</v>
      </c>
      <c r="H281" s="295">
        <f>SUMIFS('7.  Persistence Report'!AZ$27:AZ$500,'7.  Persistence Report'!$D$27:$D$500,$B280,'7.  Persistence Report'!$J$27:$J$500,"Adjustment",'7.  Persistence Report'!$H$27:$H$500,"2016")</f>
        <v>0</v>
      </c>
      <c r="I281" s="295">
        <f>SUMIFS('7.  Persistence Report'!BA$27:BA$500,'7.  Persistence Report'!$D$27:$D$500,$B280,'7.  Persistence Report'!$J$27:$J$500,"Adjustment",'7.  Persistence Report'!$H$27:$H$500,"2016")</f>
        <v>0</v>
      </c>
      <c r="J281" s="295">
        <f>SUMIFS('7.  Persistence Report'!BB$27:BB$500,'7.  Persistence Report'!$D$27:$D$500,$B280,'7.  Persistence Report'!$J$27:$J$500,"Adjustment",'7.  Persistence Report'!$H$27:$H$500,"2016")</f>
        <v>0</v>
      </c>
      <c r="K281" s="295">
        <f>SUMIFS('7.  Persistence Report'!BC$27:BC$500,'7.  Persistence Report'!$D$27:$D$500,$B280,'7.  Persistence Report'!$J$27:$J$500,"Adjustment",'7.  Persistence Report'!$H$27:$H$500,"2016")</f>
        <v>0</v>
      </c>
      <c r="L281" s="295">
        <f>SUMIFS('7.  Persistence Report'!BD$27:BD$500,'7.  Persistence Report'!$D$27:$D$500,$B280,'7.  Persistence Report'!$J$27:$J$500,"Adjustment",'7.  Persistence Report'!$H$27:$H$500,"2016")</f>
        <v>0</v>
      </c>
      <c r="M281" s="295">
        <f>SUMIFS('7.  Persistence Report'!BE$27:BE$500,'7.  Persistence Report'!$D$27:$D$500,$B280,'7.  Persistence Report'!$J$27:$J$500,"Adjustment",'7.  Persistence Report'!$H$27:$H$500,"2016")</f>
        <v>0</v>
      </c>
      <c r="N281" s="295">
        <f>N280</f>
        <v>12</v>
      </c>
      <c r="O281" s="295">
        <f>SUMIFS('7.  Persistence Report'!Q$27:Q$500,'7.  Persistence Report'!$D$27:$D$500,$B280,'7.  Persistence Report'!$J$27:$J$500,"Adjustment",'7.  Persistence Report'!$H$27:$H$500,"2016")</f>
        <v>0</v>
      </c>
      <c r="P281" s="295">
        <f>SUMIFS('7.  Persistence Report'!R$27:R$500,'7.  Persistence Report'!$D$27:$D$500,$B280,'7.  Persistence Report'!$J$27:$J$500,"Adjustment",'7.  Persistence Report'!$H$27:$H$500,"2016")</f>
        <v>0</v>
      </c>
      <c r="Q281" s="295">
        <f>SUMIFS('7.  Persistence Report'!S$27:S$500,'7.  Persistence Report'!$D$27:$D$500,$B280,'7.  Persistence Report'!$J$27:$J$500,"Adjustment",'7.  Persistence Report'!$H$27:$H$500,"2016")</f>
        <v>0</v>
      </c>
      <c r="R281" s="295">
        <f>SUMIFS('7.  Persistence Report'!T$27:T$500,'7.  Persistence Report'!$D$27:$D$500,$B280,'7.  Persistence Report'!$J$27:$J$500,"Adjustment",'7.  Persistence Report'!$H$27:$H$500,"2016")</f>
        <v>0</v>
      </c>
      <c r="S281" s="295">
        <f>SUMIFS('7.  Persistence Report'!U$27:U$500,'7.  Persistence Report'!$D$27:$D$500,$B280,'7.  Persistence Report'!$J$27:$J$500,"Adjustment",'7.  Persistence Report'!$H$27:$H$500,"2016")</f>
        <v>0</v>
      </c>
      <c r="T281" s="295">
        <f>SUMIFS('7.  Persistence Report'!V$27:V$500,'7.  Persistence Report'!$D$27:$D$500,$B280,'7.  Persistence Report'!$J$27:$J$500,"Adjustment",'7.  Persistence Report'!$H$27:$H$500,"2016")</f>
        <v>0</v>
      </c>
      <c r="U281" s="295">
        <f>SUMIFS('7.  Persistence Report'!W$27:W$500,'7.  Persistence Report'!$D$27:$D$500,$B280,'7.  Persistence Report'!$J$27:$J$500,"Adjustment",'7.  Persistence Report'!$H$27:$H$500,"2016")</f>
        <v>0</v>
      </c>
      <c r="V281" s="295">
        <f>SUMIFS('7.  Persistence Report'!X$27:X$500,'7.  Persistence Report'!$D$27:$D$500,$B280,'7.  Persistence Report'!$J$27:$J$500,"Adjustment",'7.  Persistence Report'!$H$27:$H$500,"2016")</f>
        <v>0</v>
      </c>
      <c r="W281" s="295">
        <f>SUMIFS('7.  Persistence Report'!Y$27:Y$500,'7.  Persistence Report'!$D$27:$D$500,$B280,'7.  Persistence Report'!$J$27:$J$500,"Adjustment",'7.  Persistence Report'!$H$27:$H$500,"2016")</f>
        <v>0</v>
      </c>
      <c r="X281" s="295">
        <f>SUMIFS('7.  Persistence Report'!Z$27:Z$500,'7.  Persistence Report'!$D$27:$D$500,$B280,'7.  Persistence Report'!$J$27:$J$500,"Adjustment",'7.  Persistence Report'!$H$27:$H$500,"2016")</f>
        <v>0</v>
      </c>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f>SUMIFS('7.  Persistence Report'!AV$27:AV$500,'7.  Persistence Report'!$D$27:$D$500,$B283,'7.  Persistence Report'!$J$27:$J$500,"Current year savings",'7.  Persistence Report'!$H$27:$H$500,"2016")</f>
        <v>0</v>
      </c>
      <c r="E283" s="295">
        <f>SUMIFS('7.  Persistence Report'!AW$27:AW$500,'7.  Persistence Report'!$D$27:$D$500,$B283,'7.  Persistence Report'!$J$27:$J$500,"Current year savings",'7.  Persistence Report'!$H$27:$H$500,"2016")</f>
        <v>0</v>
      </c>
      <c r="F283" s="295">
        <f>SUMIFS('7.  Persistence Report'!AX$27:AX$500,'7.  Persistence Report'!$D$27:$D$500,$B283,'7.  Persistence Report'!$J$27:$J$500,"Current year savings",'7.  Persistence Report'!$H$27:$H$500,"2016")</f>
        <v>0</v>
      </c>
      <c r="G283" s="295">
        <f>SUMIFS('7.  Persistence Report'!AY$27:AY$500,'7.  Persistence Report'!$D$27:$D$500,$B283,'7.  Persistence Report'!$J$27:$J$500,"Current year savings",'7.  Persistence Report'!$H$27:$H$500,"2016")</f>
        <v>0</v>
      </c>
      <c r="H283" s="295">
        <f>SUMIFS('7.  Persistence Report'!AZ$27:AZ$500,'7.  Persistence Report'!$D$27:$D$500,$B283,'7.  Persistence Report'!$J$27:$J$500,"Current year savings",'7.  Persistence Report'!$H$27:$H$500,"2016")</f>
        <v>0</v>
      </c>
      <c r="I283" s="295">
        <f>SUMIFS('7.  Persistence Report'!BA$27:BA$500,'7.  Persistence Report'!$D$27:$D$500,$B283,'7.  Persistence Report'!$J$27:$J$500,"Current year savings",'7.  Persistence Report'!$H$27:$H$500,"2016")</f>
        <v>0</v>
      </c>
      <c r="J283" s="295">
        <f>SUMIFS('7.  Persistence Report'!BB$27:BB$500,'7.  Persistence Report'!$D$27:$D$500,$B283,'7.  Persistence Report'!$J$27:$J$500,"Current year savings",'7.  Persistence Report'!$H$27:$H$500,"2016")</f>
        <v>0</v>
      </c>
      <c r="K283" s="295">
        <f>SUMIFS('7.  Persistence Report'!BC$27:BC$500,'7.  Persistence Report'!$D$27:$D$500,$B283,'7.  Persistence Report'!$J$27:$J$500,"Current year savings",'7.  Persistence Report'!$H$27:$H$500,"2016")</f>
        <v>0</v>
      </c>
      <c r="L283" s="295">
        <f>SUMIFS('7.  Persistence Report'!BD$27:BD$500,'7.  Persistence Report'!$D$27:$D$500,$B283,'7.  Persistence Report'!$J$27:$J$500,"Current year savings",'7.  Persistence Report'!$H$27:$H$500,"2016")</f>
        <v>0</v>
      </c>
      <c r="M283" s="295">
        <f>SUMIFS('7.  Persistence Report'!BE$27:BE$500,'7.  Persistence Report'!$D$27:$D$500,$B283,'7.  Persistence Report'!$J$27:$J$500,"Current year savings",'7.  Persistence Report'!$H$27:$H$500,"2016")</f>
        <v>0</v>
      </c>
      <c r="N283" s="295">
        <v>12</v>
      </c>
      <c r="O283" s="295">
        <f>SUMIFS('7.  Persistence Report'!Q$27:Q$500,'7.  Persistence Report'!$D$27:$D$500,$B283,'7.  Persistence Report'!$J$27:$J$500,"Current year savings",'7.  Persistence Report'!$H$27:$H$500,"2016")</f>
        <v>0</v>
      </c>
      <c r="P283" s="295">
        <f>SUMIFS('7.  Persistence Report'!R$27:R$500,'7.  Persistence Report'!$D$27:$D$500,$B283,'7.  Persistence Report'!$J$27:$J$500,"Current year savings",'7.  Persistence Report'!$H$27:$H$500,"2016")</f>
        <v>0</v>
      </c>
      <c r="Q283" s="295">
        <f>SUMIFS('7.  Persistence Report'!S$27:S$500,'7.  Persistence Report'!$D$27:$D$500,$B283,'7.  Persistence Report'!$J$27:$J$500,"Current year savings",'7.  Persistence Report'!$H$27:$H$500,"2016")</f>
        <v>0</v>
      </c>
      <c r="R283" s="295">
        <f>SUMIFS('7.  Persistence Report'!T$27:T$500,'7.  Persistence Report'!$D$27:$D$500,$B283,'7.  Persistence Report'!$J$27:$J$500,"Current year savings",'7.  Persistence Report'!$H$27:$H$500,"2016")</f>
        <v>0</v>
      </c>
      <c r="S283" s="295">
        <f>SUMIFS('7.  Persistence Report'!U$27:U$500,'7.  Persistence Report'!$D$27:$D$500,$B283,'7.  Persistence Report'!$J$27:$J$500,"Current year savings",'7.  Persistence Report'!$H$27:$H$500,"2016")</f>
        <v>0</v>
      </c>
      <c r="T283" s="295">
        <f>SUMIFS('7.  Persistence Report'!V$27:V$500,'7.  Persistence Report'!$D$27:$D$500,$B283,'7.  Persistence Report'!$J$27:$J$500,"Current year savings",'7.  Persistence Report'!$H$27:$H$500,"2016")</f>
        <v>0</v>
      </c>
      <c r="U283" s="295">
        <f>SUMIFS('7.  Persistence Report'!W$27:W$500,'7.  Persistence Report'!$D$27:$D$500,$B283,'7.  Persistence Report'!$J$27:$J$500,"Current year savings",'7.  Persistence Report'!$H$27:$H$500,"2016")</f>
        <v>0</v>
      </c>
      <c r="V283" s="295">
        <f>SUMIFS('7.  Persistence Report'!X$27:X$500,'7.  Persistence Report'!$D$27:$D$500,$B283,'7.  Persistence Report'!$J$27:$J$500,"Current year savings",'7.  Persistence Report'!$H$27:$H$500,"2016")</f>
        <v>0</v>
      </c>
      <c r="W283" s="295">
        <f>SUMIFS('7.  Persistence Report'!Y$27:Y$500,'7.  Persistence Report'!$D$27:$D$500,$B283,'7.  Persistence Report'!$J$27:$J$500,"Current year savings",'7.  Persistence Report'!$H$27:$H$500,"2016")</f>
        <v>0</v>
      </c>
      <c r="X283" s="295">
        <f>SUMIFS('7.  Persistence Report'!Z$27:Z$500,'7.  Persistence Report'!$D$27:$D$500,$B283,'7.  Persistence Report'!$J$27:$J$500,"Current year savings",'7.  Persistence Report'!$H$27:$H$500,"2016")</f>
        <v>0</v>
      </c>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f>SUMIFS('7.  Persistence Report'!AV$27:AV$500,'7.  Persistence Report'!$D$27:$D$500,$B283,'7.  Persistence Report'!$J$27:$J$500,"Adjustment",'7.  Persistence Report'!$H$27:$H$500,"2016")</f>
        <v>0</v>
      </c>
      <c r="E284" s="295">
        <f>SUMIFS('7.  Persistence Report'!AW$27:AW$500,'7.  Persistence Report'!$D$27:$D$500,$B283,'7.  Persistence Report'!$J$27:$J$500,"Adjustment",'7.  Persistence Report'!$H$27:$H$500,"2016")</f>
        <v>0</v>
      </c>
      <c r="F284" s="295">
        <f>SUMIFS('7.  Persistence Report'!AX$27:AX$500,'7.  Persistence Report'!$D$27:$D$500,$B283,'7.  Persistence Report'!$J$27:$J$500,"Adjustment",'7.  Persistence Report'!$H$27:$H$500,"2016")</f>
        <v>0</v>
      </c>
      <c r="G284" s="295">
        <f>SUMIFS('7.  Persistence Report'!AY$27:AY$500,'7.  Persistence Report'!$D$27:$D$500,$B283,'7.  Persistence Report'!$J$27:$J$500,"Adjustment",'7.  Persistence Report'!$H$27:$H$500,"2016")</f>
        <v>0</v>
      </c>
      <c r="H284" s="295">
        <f>SUMIFS('7.  Persistence Report'!AZ$27:AZ$500,'7.  Persistence Report'!$D$27:$D$500,$B283,'7.  Persistence Report'!$J$27:$J$500,"Adjustment",'7.  Persistence Report'!$H$27:$H$500,"2016")</f>
        <v>0</v>
      </c>
      <c r="I284" s="295">
        <f>SUMIFS('7.  Persistence Report'!BA$27:BA$500,'7.  Persistence Report'!$D$27:$D$500,$B283,'7.  Persistence Report'!$J$27:$J$500,"Adjustment",'7.  Persistence Report'!$H$27:$H$500,"2016")</f>
        <v>0</v>
      </c>
      <c r="J284" s="295">
        <f>SUMIFS('7.  Persistence Report'!BB$27:BB$500,'7.  Persistence Report'!$D$27:$D$500,$B283,'7.  Persistence Report'!$J$27:$J$500,"Adjustment",'7.  Persistence Report'!$H$27:$H$500,"2016")</f>
        <v>0</v>
      </c>
      <c r="K284" s="295">
        <f>SUMIFS('7.  Persistence Report'!BC$27:BC$500,'7.  Persistence Report'!$D$27:$D$500,$B283,'7.  Persistence Report'!$J$27:$J$500,"Adjustment",'7.  Persistence Report'!$H$27:$H$500,"2016")</f>
        <v>0</v>
      </c>
      <c r="L284" s="295">
        <f>SUMIFS('7.  Persistence Report'!BD$27:BD$500,'7.  Persistence Report'!$D$27:$D$500,$B283,'7.  Persistence Report'!$J$27:$J$500,"Adjustment",'7.  Persistence Report'!$H$27:$H$500,"2016")</f>
        <v>0</v>
      </c>
      <c r="M284" s="295">
        <f>SUMIFS('7.  Persistence Report'!BE$27:BE$500,'7.  Persistence Report'!$D$27:$D$500,$B283,'7.  Persistence Report'!$J$27:$J$500,"Adjustment",'7.  Persistence Report'!$H$27:$H$500,"2016")</f>
        <v>0</v>
      </c>
      <c r="N284" s="295">
        <f>N283</f>
        <v>12</v>
      </c>
      <c r="O284" s="295">
        <f>SUMIFS('7.  Persistence Report'!Q$27:Q$500,'7.  Persistence Report'!$D$27:$D$500,$B283,'7.  Persistence Report'!$J$27:$J$500,"Adjustment",'7.  Persistence Report'!$H$27:$H$500,"2016")</f>
        <v>0</v>
      </c>
      <c r="P284" s="295">
        <f>SUMIFS('7.  Persistence Report'!R$27:R$500,'7.  Persistence Report'!$D$27:$D$500,$B283,'7.  Persistence Report'!$J$27:$J$500,"Adjustment",'7.  Persistence Report'!$H$27:$H$500,"2016")</f>
        <v>0</v>
      </c>
      <c r="Q284" s="295">
        <f>SUMIFS('7.  Persistence Report'!S$27:S$500,'7.  Persistence Report'!$D$27:$D$500,$B283,'7.  Persistence Report'!$J$27:$J$500,"Adjustment",'7.  Persistence Report'!$H$27:$H$500,"2016")</f>
        <v>0</v>
      </c>
      <c r="R284" s="295">
        <f>SUMIFS('7.  Persistence Report'!T$27:T$500,'7.  Persistence Report'!$D$27:$D$500,$B283,'7.  Persistence Report'!$J$27:$J$500,"Adjustment",'7.  Persistence Report'!$H$27:$H$500,"2016")</f>
        <v>0</v>
      </c>
      <c r="S284" s="295">
        <f>SUMIFS('7.  Persistence Report'!U$27:U$500,'7.  Persistence Report'!$D$27:$D$500,$B283,'7.  Persistence Report'!$J$27:$J$500,"Adjustment",'7.  Persistence Report'!$H$27:$H$500,"2016")</f>
        <v>0</v>
      </c>
      <c r="T284" s="295">
        <f>SUMIFS('7.  Persistence Report'!V$27:V$500,'7.  Persistence Report'!$D$27:$D$500,$B283,'7.  Persistence Report'!$J$27:$J$500,"Adjustment",'7.  Persistence Report'!$H$27:$H$500,"2016")</f>
        <v>0</v>
      </c>
      <c r="U284" s="295">
        <f>SUMIFS('7.  Persistence Report'!W$27:W$500,'7.  Persistence Report'!$D$27:$D$500,$B283,'7.  Persistence Report'!$J$27:$J$500,"Adjustment",'7.  Persistence Report'!$H$27:$H$500,"2016")</f>
        <v>0</v>
      </c>
      <c r="V284" s="295">
        <f>SUMIFS('7.  Persistence Report'!X$27:X$500,'7.  Persistence Report'!$D$27:$D$500,$B283,'7.  Persistence Report'!$J$27:$J$500,"Adjustment",'7.  Persistence Report'!$H$27:$H$500,"2016")</f>
        <v>0</v>
      </c>
      <c r="W284" s="295">
        <f>SUMIFS('7.  Persistence Report'!Y$27:Y$500,'7.  Persistence Report'!$D$27:$D$500,$B283,'7.  Persistence Report'!$J$27:$J$500,"Adjustment",'7.  Persistence Report'!$H$27:$H$500,"2016")</f>
        <v>0</v>
      </c>
      <c r="X284" s="295">
        <f>SUMIFS('7.  Persistence Report'!Z$27:Z$500,'7.  Persistence Report'!$D$27:$D$500,$B283,'7.  Persistence Report'!$J$27:$J$500,"Adjustment",'7.  Persistence Report'!$H$27:$H$500,"2016")</f>
        <v>0</v>
      </c>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f>SUMIFS('7.  Persistence Report'!AV$27:AV$500,'7.  Persistence Report'!$D$27:$D$500,$B288,'7.  Persistence Report'!$J$27:$J$500,"Current year savings",'7.  Persistence Report'!$H$27:$H$500,"2016")</f>
        <v>25641815</v>
      </c>
      <c r="E288" s="295">
        <f>SUMIFS('7.  Persistence Report'!AW$27:AW$500,'7.  Persistence Report'!$D$27:$D$500,$B288,'7.  Persistence Report'!$J$27:$J$500,"Current year savings",'7.  Persistence Report'!$H$27:$H$500,"2016")</f>
        <v>25641815</v>
      </c>
      <c r="F288" s="295">
        <f>SUMIFS('7.  Persistence Report'!AX$27:AX$500,'7.  Persistence Report'!$D$27:$D$500,$B288,'7.  Persistence Report'!$J$27:$J$500,"Current year savings",'7.  Persistence Report'!$H$27:$H$500,"2016")</f>
        <v>25641815</v>
      </c>
      <c r="G288" s="295">
        <f>SUMIFS('7.  Persistence Report'!AY$27:AY$500,'7.  Persistence Report'!$D$27:$D$500,$B288,'7.  Persistence Report'!$J$27:$J$500,"Current year savings",'7.  Persistence Report'!$H$27:$H$500,"2016")</f>
        <v>25641815</v>
      </c>
      <c r="H288" s="295">
        <f>SUMIFS('7.  Persistence Report'!AZ$27:AZ$500,'7.  Persistence Report'!$D$27:$D$500,$B288,'7.  Persistence Report'!$J$27:$J$500,"Current year savings",'7.  Persistence Report'!$H$27:$H$500,"2016")</f>
        <v>25641815</v>
      </c>
      <c r="I288" s="295">
        <f>SUMIFS('7.  Persistence Report'!BA$27:BA$500,'7.  Persistence Report'!$D$27:$D$500,$B288,'7.  Persistence Report'!$J$27:$J$500,"Current year savings",'7.  Persistence Report'!$H$27:$H$500,"2016")</f>
        <v>25641815</v>
      </c>
      <c r="J288" s="295">
        <f>SUMIFS('7.  Persistence Report'!BB$27:BB$500,'7.  Persistence Report'!$D$27:$D$500,$B288,'7.  Persistence Report'!$J$27:$J$500,"Current year savings",'7.  Persistence Report'!$H$27:$H$500,"2016")</f>
        <v>25641815</v>
      </c>
      <c r="K288" s="295">
        <f>SUMIFS('7.  Persistence Report'!BC$27:BC$500,'7.  Persistence Report'!$D$27:$D$500,$B288,'7.  Persistence Report'!$J$27:$J$500,"Current year savings",'7.  Persistence Report'!$H$27:$H$500,"2016")</f>
        <v>25637829</v>
      </c>
      <c r="L288" s="295">
        <f>SUMIFS('7.  Persistence Report'!BD$27:BD$500,'7.  Persistence Report'!$D$27:$D$500,$B288,'7.  Persistence Report'!$J$27:$J$500,"Current year savings",'7.  Persistence Report'!$H$27:$H$500,"2016")</f>
        <v>25637829</v>
      </c>
      <c r="M288" s="295">
        <f>SUMIFS('7.  Persistence Report'!BE$27:BE$500,'7.  Persistence Report'!$D$27:$D$500,$B288,'7.  Persistence Report'!$J$27:$J$500,"Current year savings",'7.  Persistence Report'!$H$27:$H$500,"2016")</f>
        <v>25527658</v>
      </c>
      <c r="N288" s="291"/>
      <c r="O288" s="295">
        <f>SUMIFS('7.  Persistence Report'!Q$27:Q$500,'7.  Persistence Report'!$D$27:$D$500,$B288,'7.  Persistence Report'!$J$27:$J$500,"Current year savings",'7.  Persistence Report'!$H$27:$H$500,"2016")</f>
        <v>1666</v>
      </c>
      <c r="P288" s="295">
        <f>SUMIFS('7.  Persistence Report'!R$27:R$500,'7.  Persistence Report'!$D$27:$D$500,$B288,'7.  Persistence Report'!$J$27:$J$500,"Current year savings",'7.  Persistence Report'!$H$27:$H$500,"2016")</f>
        <v>1666</v>
      </c>
      <c r="Q288" s="295">
        <f>SUMIFS('7.  Persistence Report'!S$27:S$500,'7.  Persistence Report'!$D$27:$D$500,$B288,'7.  Persistence Report'!$J$27:$J$500,"Current year savings",'7.  Persistence Report'!$H$27:$H$500,"2016")</f>
        <v>1666</v>
      </c>
      <c r="R288" s="295">
        <f>SUMIFS('7.  Persistence Report'!T$27:T$500,'7.  Persistence Report'!$D$27:$D$500,$B288,'7.  Persistence Report'!$J$27:$J$500,"Current year savings",'7.  Persistence Report'!$H$27:$H$500,"2016")</f>
        <v>1666</v>
      </c>
      <c r="S288" s="295">
        <f>SUMIFS('7.  Persistence Report'!U$27:U$500,'7.  Persistence Report'!$D$27:$D$500,$B288,'7.  Persistence Report'!$J$27:$J$500,"Current year savings",'7.  Persistence Report'!$H$27:$H$500,"2016")</f>
        <v>1666</v>
      </c>
      <c r="T288" s="295">
        <f>SUMIFS('7.  Persistence Report'!V$27:V$500,'7.  Persistence Report'!$D$27:$D$500,$B288,'7.  Persistence Report'!$J$27:$J$500,"Current year savings",'7.  Persistence Report'!$H$27:$H$500,"2016")</f>
        <v>1666</v>
      </c>
      <c r="U288" s="295">
        <f>SUMIFS('7.  Persistence Report'!W$27:W$500,'7.  Persistence Report'!$D$27:$D$500,$B288,'7.  Persistence Report'!$J$27:$J$500,"Current year savings",'7.  Persistence Report'!$H$27:$H$500,"2016")</f>
        <v>1666</v>
      </c>
      <c r="V288" s="295">
        <f>SUMIFS('7.  Persistence Report'!X$27:X$500,'7.  Persistence Report'!$D$27:$D$500,$B288,'7.  Persistence Report'!$J$27:$J$500,"Current year savings",'7.  Persistence Report'!$H$27:$H$500,"2016")</f>
        <v>1666</v>
      </c>
      <c r="W288" s="295">
        <f>SUMIFS('7.  Persistence Report'!Y$27:Y$500,'7.  Persistence Report'!$D$27:$D$500,$B288,'7.  Persistence Report'!$J$27:$J$500,"Current year savings",'7.  Persistence Report'!$H$27:$H$500,"2016")</f>
        <v>1666</v>
      </c>
      <c r="X288" s="295">
        <f>SUMIFS('7.  Persistence Report'!Z$27:Z$500,'7.  Persistence Report'!$D$27:$D$500,$B288,'7.  Persistence Report'!$J$27:$J$500,"Current year savings",'7.  Persistence Report'!$H$27:$H$500,"2016")</f>
        <v>1659</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f>SUMIFS('7.  Persistence Report'!AV$27:AV$500,'7.  Persistence Report'!$D$27:$D$500,$B288,'7.  Persistence Report'!$J$27:$J$500,"Adjustment",'7.  Persistence Report'!$H$27:$H$500,"2016")</f>
        <v>3013527</v>
      </c>
      <c r="E289" s="295">
        <f>SUMIFS('7.  Persistence Report'!AW$27:AW$500,'7.  Persistence Report'!$D$27:$D$500,$B288,'7.  Persistence Report'!$J$27:$J$500,"Adjustment",'7.  Persistence Report'!$H$27:$H$500,"2016")</f>
        <v>3013527</v>
      </c>
      <c r="F289" s="295">
        <f>SUMIFS('7.  Persistence Report'!AX$27:AX$500,'7.  Persistence Report'!$D$27:$D$500,$B288,'7.  Persistence Report'!$J$27:$J$500,"Adjustment",'7.  Persistence Report'!$H$27:$H$500,"2016")</f>
        <v>3013527</v>
      </c>
      <c r="G289" s="295">
        <f>SUMIFS('7.  Persistence Report'!AY$27:AY$500,'7.  Persistence Report'!$D$27:$D$500,$B288,'7.  Persistence Report'!$J$27:$J$500,"Adjustment",'7.  Persistence Report'!$H$27:$H$500,"2016")</f>
        <v>3013527</v>
      </c>
      <c r="H289" s="295">
        <f>SUMIFS('7.  Persistence Report'!AZ$27:AZ$500,'7.  Persistence Report'!$D$27:$D$500,$B288,'7.  Persistence Report'!$J$27:$J$500,"Adjustment",'7.  Persistence Report'!$H$27:$H$500,"2016")</f>
        <v>3013527</v>
      </c>
      <c r="I289" s="295">
        <f>SUMIFS('7.  Persistence Report'!BA$27:BA$500,'7.  Persistence Report'!$D$27:$D$500,$B288,'7.  Persistence Report'!$J$27:$J$500,"Adjustment",'7.  Persistence Report'!$H$27:$H$500,"2016")</f>
        <v>3013527</v>
      </c>
      <c r="J289" s="295">
        <f>SUMIFS('7.  Persistence Report'!BB$27:BB$500,'7.  Persistence Report'!$D$27:$D$500,$B288,'7.  Persistence Report'!$J$27:$J$500,"Adjustment",'7.  Persistence Report'!$H$27:$H$500,"2016")</f>
        <v>3013527</v>
      </c>
      <c r="K289" s="295">
        <f>SUMIFS('7.  Persistence Report'!BC$27:BC$500,'7.  Persistence Report'!$D$27:$D$500,$B288,'7.  Persistence Report'!$J$27:$J$500,"Adjustment",'7.  Persistence Report'!$H$27:$H$500,"2016")</f>
        <v>3012980</v>
      </c>
      <c r="L289" s="295">
        <f>SUMIFS('7.  Persistence Report'!BD$27:BD$500,'7.  Persistence Report'!$D$27:$D$500,$B288,'7.  Persistence Report'!$J$27:$J$500,"Adjustment",'7.  Persistence Report'!$H$27:$H$500,"2016")</f>
        <v>3012980</v>
      </c>
      <c r="M289" s="295">
        <f>SUMIFS('7.  Persistence Report'!BE$27:BE$500,'7.  Persistence Report'!$D$27:$D$500,$B288,'7.  Persistence Report'!$J$27:$J$500,"Adjustment",'7.  Persistence Report'!$H$27:$H$500,"2016")</f>
        <v>3016579</v>
      </c>
      <c r="N289" s="291"/>
      <c r="O289" s="295">
        <f>SUMIFS('7.  Persistence Report'!Q$27:Q$500,'7.  Persistence Report'!$D$27:$D$500,$B288,'7.  Persistence Report'!$J$27:$J$500,"Adjustment",'7.  Persistence Report'!$H$27:$H$500,"2016")</f>
        <v>191</v>
      </c>
      <c r="P289" s="295">
        <f>SUMIFS('7.  Persistence Report'!R$27:R$500,'7.  Persistence Report'!$D$27:$D$500,$B288,'7.  Persistence Report'!$J$27:$J$500,"Adjustment",'7.  Persistence Report'!$H$27:$H$500,"2016")</f>
        <v>191</v>
      </c>
      <c r="Q289" s="295">
        <f>SUMIFS('7.  Persistence Report'!S$27:S$500,'7.  Persistence Report'!$D$27:$D$500,$B288,'7.  Persistence Report'!$J$27:$J$500,"Adjustment",'7.  Persistence Report'!$H$27:$H$500,"2016")</f>
        <v>191</v>
      </c>
      <c r="R289" s="295">
        <f>SUMIFS('7.  Persistence Report'!T$27:T$500,'7.  Persistence Report'!$D$27:$D$500,$B288,'7.  Persistence Report'!$J$27:$J$500,"Adjustment",'7.  Persistence Report'!$H$27:$H$500,"2016")</f>
        <v>191</v>
      </c>
      <c r="S289" s="295">
        <f>SUMIFS('7.  Persistence Report'!U$27:U$500,'7.  Persistence Report'!$D$27:$D$500,$B288,'7.  Persistence Report'!$J$27:$J$500,"Adjustment",'7.  Persistence Report'!$H$27:$H$500,"2016")</f>
        <v>191</v>
      </c>
      <c r="T289" s="295">
        <f>SUMIFS('7.  Persistence Report'!V$27:V$500,'7.  Persistence Report'!$D$27:$D$500,$B288,'7.  Persistence Report'!$J$27:$J$500,"Adjustment",'7.  Persistence Report'!$H$27:$H$500,"2016")</f>
        <v>191</v>
      </c>
      <c r="U289" s="295">
        <f>SUMIFS('7.  Persistence Report'!W$27:W$500,'7.  Persistence Report'!$D$27:$D$500,$B288,'7.  Persistence Report'!$J$27:$J$500,"Adjustment",'7.  Persistence Report'!$H$27:$H$500,"2016")</f>
        <v>191</v>
      </c>
      <c r="V289" s="295">
        <f>SUMIFS('7.  Persistence Report'!X$27:X$500,'7.  Persistence Report'!$D$27:$D$500,$B288,'7.  Persistence Report'!$J$27:$J$500,"Adjustment",'7.  Persistence Report'!$H$27:$H$500,"2016")</f>
        <v>191</v>
      </c>
      <c r="W289" s="295">
        <f>SUMIFS('7.  Persistence Report'!Y$27:Y$500,'7.  Persistence Report'!$D$27:$D$500,$B288,'7.  Persistence Report'!$J$27:$J$500,"Adjustment",'7.  Persistence Report'!$H$27:$H$500,"2016")</f>
        <v>191</v>
      </c>
      <c r="X289" s="295">
        <f>SUMIFS('7.  Persistence Report'!Z$27:Z$500,'7.  Persistence Report'!$D$27:$D$500,$B288,'7.  Persistence Report'!$J$27:$J$500,"Adjustment",'7.  Persistence Report'!$H$27:$H$500,"2016")</f>
        <v>192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f>SUMIFS('7.  Persistence Report'!AV$27:AV$500,'7.  Persistence Report'!$D$27:$D$500,$B291,'7.  Persistence Report'!$J$27:$J$500,"Current year savings",'7.  Persistence Report'!$H$27:$H$500,"2016")</f>
        <v>4899966</v>
      </c>
      <c r="E291" s="295">
        <f>SUMIFS('7.  Persistence Report'!AW$27:AW$500,'7.  Persistence Report'!$D$27:$D$500,$B291,'7.  Persistence Report'!$J$27:$J$500,"Current year savings",'7.  Persistence Report'!$H$27:$H$500,"2016")</f>
        <v>4899966</v>
      </c>
      <c r="F291" s="295">
        <f>SUMIFS('7.  Persistence Report'!AX$27:AX$500,'7.  Persistence Report'!$D$27:$D$500,$B291,'7.  Persistence Report'!$J$27:$J$500,"Current year savings",'7.  Persistence Report'!$H$27:$H$500,"2016")</f>
        <v>4899966</v>
      </c>
      <c r="G291" s="295">
        <f>SUMIFS('7.  Persistence Report'!AY$27:AY$500,'7.  Persistence Report'!$D$27:$D$500,$B291,'7.  Persistence Report'!$J$27:$J$500,"Current year savings",'7.  Persistence Report'!$H$27:$H$500,"2016")</f>
        <v>4899966</v>
      </c>
      <c r="H291" s="295">
        <f>SUMIFS('7.  Persistence Report'!AZ$27:AZ$500,'7.  Persistence Report'!$D$27:$D$500,$B291,'7.  Persistence Report'!$J$27:$J$500,"Current year savings",'7.  Persistence Report'!$H$27:$H$500,"2016")</f>
        <v>4899966</v>
      </c>
      <c r="I291" s="295">
        <f>SUMIFS('7.  Persistence Report'!BA$27:BA$500,'7.  Persistence Report'!$D$27:$D$500,$B291,'7.  Persistence Report'!$J$27:$J$500,"Current year savings",'7.  Persistence Report'!$H$27:$H$500,"2016")</f>
        <v>4899966</v>
      </c>
      <c r="J291" s="295">
        <f>SUMIFS('7.  Persistence Report'!BB$27:BB$500,'7.  Persistence Report'!$D$27:$D$500,$B291,'7.  Persistence Report'!$J$27:$J$500,"Current year savings",'7.  Persistence Report'!$H$27:$H$500,"2016")</f>
        <v>4899966</v>
      </c>
      <c r="K291" s="295">
        <f>SUMIFS('7.  Persistence Report'!BC$27:BC$500,'7.  Persistence Report'!$D$27:$D$500,$B291,'7.  Persistence Report'!$J$27:$J$500,"Current year savings",'7.  Persistence Report'!$H$27:$H$500,"2016")</f>
        <v>4899966</v>
      </c>
      <c r="L291" s="295">
        <f>SUMIFS('7.  Persistence Report'!BD$27:BD$500,'7.  Persistence Report'!$D$27:$D$500,$B291,'7.  Persistence Report'!$J$27:$J$500,"Current year savings",'7.  Persistence Report'!$H$27:$H$500,"2016")</f>
        <v>4899966</v>
      </c>
      <c r="M291" s="295">
        <f>SUMIFS('7.  Persistence Report'!BE$27:BE$500,'7.  Persistence Report'!$D$27:$D$500,$B291,'7.  Persistence Report'!$J$27:$J$500,"Current year savings",'7.  Persistence Report'!$H$27:$H$500,"2016")</f>
        <v>4899966</v>
      </c>
      <c r="N291" s="291"/>
      <c r="O291" s="295">
        <f>SUMIFS('7.  Persistence Report'!Q$27:Q$500,'7.  Persistence Report'!$D$27:$D$500,$B291,'7.  Persistence Report'!$J$27:$J$500,"Current year savings",'7.  Persistence Report'!$H$27:$H$500,"2016")</f>
        <v>1424</v>
      </c>
      <c r="P291" s="295">
        <f>SUMIFS('7.  Persistence Report'!R$27:R$500,'7.  Persistence Report'!$D$27:$D$500,$B291,'7.  Persistence Report'!$J$27:$J$500,"Current year savings",'7.  Persistence Report'!$H$27:$H$500,"2016")</f>
        <v>1424</v>
      </c>
      <c r="Q291" s="295">
        <f>SUMIFS('7.  Persistence Report'!S$27:S$500,'7.  Persistence Report'!$D$27:$D$500,$B291,'7.  Persistence Report'!$J$27:$J$500,"Current year savings",'7.  Persistence Report'!$H$27:$H$500,"2016")</f>
        <v>1424</v>
      </c>
      <c r="R291" s="295">
        <f>SUMIFS('7.  Persistence Report'!T$27:T$500,'7.  Persistence Report'!$D$27:$D$500,$B291,'7.  Persistence Report'!$J$27:$J$500,"Current year savings",'7.  Persistence Report'!$H$27:$H$500,"2016")</f>
        <v>1424</v>
      </c>
      <c r="S291" s="295">
        <f>SUMIFS('7.  Persistence Report'!U$27:U$500,'7.  Persistence Report'!$D$27:$D$500,$B291,'7.  Persistence Report'!$J$27:$J$500,"Current year savings",'7.  Persistence Report'!$H$27:$H$500,"2016")</f>
        <v>1424</v>
      </c>
      <c r="T291" s="295">
        <f>SUMIFS('7.  Persistence Report'!V$27:V$500,'7.  Persistence Report'!$D$27:$D$500,$B291,'7.  Persistence Report'!$J$27:$J$500,"Current year savings",'7.  Persistence Report'!$H$27:$H$500,"2016")</f>
        <v>1424</v>
      </c>
      <c r="U291" s="295">
        <f>SUMIFS('7.  Persistence Report'!W$27:W$500,'7.  Persistence Report'!$D$27:$D$500,$B291,'7.  Persistence Report'!$J$27:$J$500,"Current year savings",'7.  Persistence Report'!$H$27:$H$500,"2016")</f>
        <v>1424</v>
      </c>
      <c r="V291" s="295">
        <f>SUMIFS('7.  Persistence Report'!X$27:X$500,'7.  Persistence Report'!$D$27:$D$500,$B291,'7.  Persistence Report'!$J$27:$J$500,"Current year savings",'7.  Persistence Report'!$H$27:$H$500,"2016")</f>
        <v>1424</v>
      </c>
      <c r="W291" s="295">
        <f>SUMIFS('7.  Persistence Report'!Y$27:Y$500,'7.  Persistence Report'!$D$27:$D$500,$B291,'7.  Persistence Report'!$J$27:$J$500,"Current year savings",'7.  Persistence Report'!$H$27:$H$500,"2016")</f>
        <v>1424</v>
      </c>
      <c r="X291" s="295">
        <f>SUMIFS('7.  Persistence Report'!Z$27:Z$500,'7.  Persistence Report'!$D$27:$D$500,$B291,'7.  Persistence Report'!$J$27:$J$500,"Current year savings",'7.  Persistence Report'!$H$27:$H$500,"2016")</f>
        <v>1424</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f>SUMIFS('7.  Persistence Report'!AV$27:AV$500,'7.  Persistence Report'!$D$27:$D$500,$B291,'7.  Persistence Report'!$J$27:$J$500,"Adjustment",'7.  Persistence Report'!$H$27:$H$500,"2016")</f>
        <v>54937.467666706303</v>
      </c>
      <c r="E292" s="295">
        <f>SUMIFS('7.  Persistence Report'!AW$27:AW$500,'7.  Persistence Report'!$D$27:$D$500,$B291,'7.  Persistence Report'!$J$27:$J$500,"Adjustment",'7.  Persistence Report'!$H$27:$H$500,"2016")</f>
        <v>54937.467666706303</v>
      </c>
      <c r="F292" s="295">
        <f>SUMIFS('7.  Persistence Report'!AX$27:AX$500,'7.  Persistence Report'!$D$27:$D$500,$B291,'7.  Persistence Report'!$J$27:$J$500,"Adjustment",'7.  Persistence Report'!$H$27:$H$500,"2016")</f>
        <v>54937.467666706303</v>
      </c>
      <c r="G292" s="295">
        <f>SUMIFS('7.  Persistence Report'!AY$27:AY$500,'7.  Persistence Report'!$D$27:$D$500,$B291,'7.  Persistence Report'!$J$27:$J$500,"Adjustment",'7.  Persistence Report'!$H$27:$H$500,"2016")</f>
        <v>54937.467666706303</v>
      </c>
      <c r="H292" s="295">
        <f>SUMIFS('7.  Persistence Report'!AZ$27:AZ$500,'7.  Persistence Report'!$D$27:$D$500,$B291,'7.  Persistence Report'!$J$27:$J$500,"Adjustment",'7.  Persistence Report'!$H$27:$H$500,"2016")</f>
        <v>52333</v>
      </c>
      <c r="I292" s="295">
        <f>SUMIFS('7.  Persistence Report'!BA$27:BA$500,'7.  Persistence Report'!$D$27:$D$500,$B291,'7.  Persistence Report'!$J$27:$J$500,"Adjustment",'7.  Persistence Report'!$H$27:$H$500,"2016")</f>
        <v>52333</v>
      </c>
      <c r="J292" s="295">
        <f>SUMIFS('7.  Persistence Report'!BB$27:BB$500,'7.  Persistence Report'!$D$27:$D$500,$B291,'7.  Persistence Report'!$J$27:$J$500,"Adjustment",'7.  Persistence Report'!$H$27:$H$500,"2016")</f>
        <v>52333</v>
      </c>
      <c r="K292" s="295">
        <f>SUMIFS('7.  Persistence Report'!BC$27:BC$500,'7.  Persistence Report'!$D$27:$D$500,$B291,'7.  Persistence Report'!$J$27:$J$500,"Adjustment",'7.  Persistence Report'!$H$27:$H$500,"2016")</f>
        <v>52333</v>
      </c>
      <c r="L292" s="295">
        <f>SUMIFS('7.  Persistence Report'!BD$27:BD$500,'7.  Persistence Report'!$D$27:$D$500,$B291,'7.  Persistence Report'!$J$27:$J$500,"Adjustment",'7.  Persistence Report'!$H$27:$H$500,"2016")</f>
        <v>52333</v>
      </c>
      <c r="M292" s="295">
        <f>SUMIFS('7.  Persistence Report'!BE$27:BE$500,'7.  Persistence Report'!$D$27:$D$500,$B291,'7.  Persistence Report'!$J$27:$J$500,"Adjustment",'7.  Persistence Report'!$H$27:$H$500,"2016")</f>
        <v>52333</v>
      </c>
      <c r="N292" s="291"/>
      <c r="O292" s="295">
        <f>SUMIFS('7.  Persistence Report'!Q$27:Q$500,'7.  Persistence Report'!$D$27:$D$500,$B291,'7.  Persistence Report'!$J$27:$J$500,"Adjustment",'7.  Persistence Report'!$H$27:$H$500,"2016")</f>
        <v>15</v>
      </c>
      <c r="P292" s="295">
        <f>SUMIFS('7.  Persistence Report'!R$27:R$500,'7.  Persistence Report'!$D$27:$D$500,$B291,'7.  Persistence Report'!$J$27:$J$500,"Adjustment",'7.  Persistence Report'!$H$27:$H$500,"2016")</f>
        <v>15</v>
      </c>
      <c r="Q292" s="295">
        <f>SUMIFS('7.  Persistence Report'!S$27:S$500,'7.  Persistence Report'!$D$27:$D$500,$B291,'7.  Persistence Report'!$J$27:$J$500,"Adjustment",'7.  Persistence Report'!$H$27:$H$500,"2016")</f>
        <v>15</v>
      </c>
      <c r="R292" s="295">
        <f>SUMIFS('7.  Persistence Report'!T$27:T$500,'7.  Persistence Report'!$D$27:$D$500,$B291,'7.  Persistence Report'!$J$27:$J$500,"Adjustment",'7.  Persistence Report'!$H$27:$H$500,"2016")</f>
        <v>15</v>
      </c>
      <c r="S292" s="295">
        <f>SUMIFS('7.  Persistence Report'!U$27:U$500,'7.  Persistence Report'!$D$27:$D$500,$B291,'7.  Persistence Report'!$J$27:$J$500,"Adjustment",'7.  Persistence Report'!$H$27:$H$500,"2016")</f>
        <v>15</v>
      </c>
      <c r="T292" s="295">
        <f>SUMIFS('7.  Persistence Report'!V$27:V$500,'7.  Persistence Report'!$D$27:$D$500,$B291,'7.  Persistence Report'!$J$27:$J$500,"Adjustment",'7.  Persistence Report'!$H$27:$H$500,"2016")</f>
        <v>15</v>
      </c>
      <c r="U292" s="295">
        <f>SUMIFS('7.  Persistence Report'!W$27:W$500,'7.  Persistence Report'!$D$27:$D$500,$B291,'7.  Persistence Report'!$J$27:$J$500,"Adjustment",'7.  Persistence Report'!$H$27:$H$500,"2016")</f>
        <v>15</v>
      </c>
      <c r="V292" s="295">
        <f>SUMIFS('7.  Persistence Report'!X$27:X$500,'7.  Persistence Report'!$D$27:$D$500,$B291,'7.  Persistence Report'!$J$27:$J$500,"Adjustment",'7.  Persistence Report'!$H$27:$H$500,"2016")</f>
        <v>15</v>
      </c>
      <c r="W292" s="295">
        <f>SUMIFS('7.  Persistence Report'!Y$27:Y$500,'7.  Persistence Report'!$D$27:$D$500,$B291,'7.  Persistence Report'!$J$27:$J$500,"Adjustment",'7.  Persistence Report'!$H$27:$H$500,"2016")</f>
        <v>15</v>
      </c>
      <c r="X292" s="295">
        <f>SUMIFS('7.  Persistence Report'!Z$27:Z$500,'7.  Persistence Report'!$D$27:$D$500,$B291,'7.  Persistence Report'!$J$27:$J$500,"Adjustment",'7.  Persistence Report'!$H$27:$H$500,"2016")</f>
        <v>15</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f>SUMIFS('7.  Persistence Report'!AV$27:AV$500,'7.  Persistence Report'!$D$27:$D$500,$B294,'7.  Persistence Report'!$J$27:$J$500,"Current year savings",'7.  Persistence Report'!$H$27:$H$500,"2016")</f>
        <v>0</v>
      </c>
      <c r="E294" s="295">
        <f>SUMIFS('7.  Persistence Report'!AW$27:AW$500,'7.  Persistence Report'!$D$27:$D$500,$B294,'7.  Persistence Report'!$J$27:$J$500,"Current year savings",'7.  Persistence Report'!$H$27:$H$500,"2016")</f>
        <v>0</v>
      </c>
      <c r="F294" s="295">
        <f>SUMIFS('7.  Persistence Report'!AX$27:AX$500,'7.  Persistence Report'!$D$27:$D$500,$B294,'7.  Persistence Report'!$J$27:$J$500,"Current year savings",'7.  Persistence Report'!$H$27:$H$500,"2016")</f>
        <v>0</v>
      </c>
      <c r="G294" s="295">
        <f>SUMIFS('7.  Persistence Report'!AY$27:AY$500,'7.  Persistence Report'!$D$27:$D$500,$B294,'7.  Persistence Report'!$J$27:$J$500,"Current year savings",'7.  Persistence Report'!$H$27:$H$500,"2016")</f>
        <v>0</v>
      </c>
      <c r="H294" s="295">
        <f>SUMIFS('7.  Persistence Report'!AZ$27:AZ$500,'7.  Persistence Report'!$D$27:$D$500,$B294,'7.  Persistence Report'!$J$27:$J$500,"Current year savings",'7.  Persistence Report'!$H$27:$H$500,"2016")</f>
        <v>0</v>
      </c>
      <c r="I294" s="295">
        <f>SUMIFS('7.  Persistence Report'!BA$27:BA$500,'7.  Persistence Report'!$D$27:$D$500,$B294,'7.  Persistence Report'!$J$27:$J$500,"Current year savings",'7.  Persistence Report'!$H$27:$H$500,"2016")</f>
        <v>0</v>
      </c>
      <c r="J294" s="295">
        <f>SUMIFS('7.  Persistence Report'!BB$27:BB$500,'7.  Persistence Report'!$D$27:$D$500,$B294,'7.  Persistence Report'!$J$27:$J$500,"Current year savings",'7.  Persistence Report'!$H$27:$H$500,"2016")</f>
        <v>0</v>
      </c>
      <c r="K294" s="295">
        <f>SUMIFS('7.  Persistence Report'!BC$27:BC$500,'7.  Persistence Report'!$D$27:$D$500,$B294,'7.  Persistence Report'!$J$27:$J$500,"Current year savings",'7.  Persistence Report'!$H$27:$H$500,"2016")</f>
        <v>0</v>
      </c>
      <c r="L294" s="295">
        <f>SUMIFS('7.  Persistence Report'!BD$27:BD$500,'7.  Persistence Report'!$D$27:$D$500,$B294,'7.  Persistence Report'!$J$27:$J$500,"Current year savings",'7.  Persistence Report'!$H$27:$H$500,"2016")</f>
        <v>0</v>
      </c>
      <c r="M294" s="295">
        <f>SUMIFS('7.  Persistence Report'!BE$27:BE$500,'7.  Persistence Report'!$D$27:$D$500,$B294,'7.  Persistence Report'!$J$27:$J$500,"Current year savings",'7.  Persistence Report'!$H$27:$H$500,"2016")</f>
        <v>0</v>
      </c>
      <c r="N294" s="291"/>
      <c r="O294" s="295">
        <f>SUMIFS('7.  Persistence Report'!Q$27:Q$500,'7.  Persistence Report'!$D$27:$D$500,$B294,'7.  Persistence Report'!$J$27:$J$500,"Current year savings",'7.  Persistence Report'!$H$27:$H$500,"2016")</f>
        <v>0</v>
      </c>
      <c r="P294" s="295">
        <f>SUMIFS('7.  Persistence Report'!R$27:R$500,'7.  Persistence Report'!$D$27:$D$500,$B294,'7.  Persistence Report'!$J$27:$J$500,"Current year savings",'7.  Persistence Report'!$H$27:$H$500,"2016")</f>
        <v>0</v>
      </c>
      <c r="Q294" s="295">
        <f>SUMIFS('7.  Persistence Report'!S$27:S$500,'7.  Persistence Report'!$D$27:$D$500,$B294,'7.  Persistence Report'!$J$27:$J$500,"Current year savings",'7.  Persistence Report'!$H$27:$H$500,"2016")</f>
        <v>0</v>
      </c>
      <c r="R294" s="295">
        <f>SUMIFS('7.  Persistence Report'!T$27:T$500,'7.  Persistence Report'!$D$27:$D$500,$B294,'7.  Persistence Report'!$J$27:$J$500,"Current year savings",'7.  Persistence Report'!$H$27:$H$500,"2016")</f>
        <v>0</v>
      </c>
      <c r="S294" s="295">
        <f>SUMIFS('7.  Persistence Report'!U$27:U$500,'7.  Persistence Report'!$D$27:$D$500,$B294,'7.  Persistence Report'!$J$27:$J$500,"Current year savings",'7.  Persistence Report'!$H$27:$H$500,"2016")</f>
        <v>0</v>
      </c>
      <c r="T294" s="295">
        <f>SUMIFS('7.  Persistence Report'!V$27:V$500,'7.  Persistence Report'!$D$27:$D$500,$B294,'7.  Persistence Report'!$J$27:$J$500,"Current year savings",'7.  Persistence Report'!$H$27:$H$500,"2016")</f>
        <v>0</v>
      </c>
      <c r="U294" s="295">
        <f>SUMIFS('7.  Persistence Report'!W$27:W$500,'7.  Persistence Report'!$D$27:$D$500,$B294,'7.  Persistence Report'!$J$27:$J$500,"Current year savings",'7.  Persistence Report'!$H$27:$H$500,"2016")</f>
        <v>0</v>
      </c>
      <c r="V294" s="295">
        <f>SUMIFS('7.  Persistence Report'!X$27:X$500,'7.  Persistence Report'!$D$27:$D$500,$B294,'7.  Persistence Report'!$J$27:$J$500,"Current year savings",'7.  Persistence Report'!$H$27:$H$500,"2016")</f>
        <v>0</v>
      </c>
      <c r="W294" s="295">
        <f>SUMIFS('7.  Persistence Report'!Y$27:Y$500,'7.  Persistence Report'!$D$27:$D$500,$B294,'7.  Persistence Report'!$J$27:$J$500,"Current year savings",'7.  Persistence Report'!$H$27:$H$500,"2016")</f>
        <v>0</v>
      </c>
      <c r="X294" s="295">
        <f>SUMIFS('7.  Persistence Report'!Z$27:Z$500,'7.  Persistence Report'!$D$27:$D$500,$B294,'7.  Persistence Report'!$J$27:$J$500,"Current year savings",'7.  Persistence Report'!$H$27:$H$500,"2016")</f>
        <v>0</v>
      </c>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f>SUMIFS('7.  Persistence Report'!AV$27:AV$500,'7.  Persistence Report'!$D$27:$D$500,$B294,'7.  Persistence Report'!$J$27:$J$500,"Adjustment",'7.  Persistence Report'!$H$27:$H$500,"2016")</f>
        <v>0</v>
      </c>
      <c r="E295" s="295">
        <f>SUMIFS('7.  Persistence Report'!AW$27:AW$500,'7.  Persistence Report'!$D$27:$D$500,$B294,'7.  Persistence Report'!$J$27:$J$500,"Adjustment",'7.  Persistence Report'!$H$27:$H$500,"2016")</f>
        <v>0</v>
      </c>
      <c r="F295" s="295">
        <f>SUMIFS('7.  Persistence Report'!AX$27:AX$500,'7.  Persistence Report'!$D$27:$D$500,$B294,'7.  Persistence Report'!$J$27:$J$500,"Adjustment",'7.  Persistence Report'!$H$27:$H$500,"2016")</f>
        <v>0</v>
      </c>
      <c r="G295" s="295">
        <f>SUMIFS('7.  Persistence Report'!AY$27:AY$500,'7.  Persistence Report'!$D$27:$D$500,$B294,'7.  Persistence Report'!$J$27:$J$500,"Adjustment",'7.  Persistence Report'!$H$27:$H$500,"2016")</f>
        <v>0</v>
      </c>
      <c r="H295" s="295">
        <f>SUMIFS('7.  Persistence Report'!AZ$27:AZ$500,'7.  Persistence Report'!$D$27:$D$500,$B294,'7.  Persistence Report'!$J$27:$J$500,"Adjustment",'7.  Persistence Report'!$H$27:$H$500,"2016")</f>
        <v>0</v>
      </c>
      <c r="I295" s="295">
        <f>SUMIFS('7.  Persistence Report'!BA$27:BA$500,'7.  Persistence Report'!$D$27:$D$500,$B294,'7.  Persistence Report'!$J$27:$J$500,"Adjustment",'7.  Persistence Report'!$H$27:$H$500,"2016")</f>
        <v>0</v>
      </c>
      <c r="J295" s="295">
        <f>SUMIFS('7.  Persistence Report'!BB$27:BB$500,'7.  Persistence Report'!$D$27:$D$500,$B294,'7.  Persistence Report'!$J$27:$J$500,"Adjustment",'7.  Persistence Report'!$H$27:$H$500,"2016")</f>
        <v>0</v>
      </c>
      <c r="K295" s="295">
        <f>SUMIFS('7.  Persistence Report'!BC$27:BC$500,'7.  Persistence Report'!$D$27:$D$500,$B294,'7.  Persistence Report'!$J$27:$J$500,"Adjustment",'7.  Persistence Report'!$H$27:$H$500,"2016")</f>
        <v>0</v>
      </c>
      <c r="L295" s="295">
        <f>SUMIFS('7.  Persistence Report'!BD$27:BD$500,'7.  Persistence Report'!$D$27:$D$500,$B294,'7.  Persistence Report'!$J$27:$J$500,"Adjustment",'7.  Persistence Report'!$H$27:$H$500,"2016")</f>
        <v>0</v>
      </c>
      <c r="M295" s="295">
        <f>SUMIFS('7.  Persistence Report'!BE$27:BE$500,'7.  Persistence Report'!$D$27:$D$500,$B294,'7.  Persistence Report'!$J$27:$J$500,"Adjustment",'7.  Persistence Report'!$H$27:$H$500,"2016")</f>
        <v>0</v>
      </c>
      <c r="N295" s="291"/>
      <c r="O295" s="295">
        <f>SUMIFS('7.  Persistence Report'!Q$27:Q$500,'7.  Persistence Report'!$D$27:$D$500,$B294,'7.  Persistence Report'!$J$27:$J$500,"Adjustment",'7.  Persistence Report'!$H$27:$H$500,"2016")</f>
        <v>0</v>
      </c>
      <c r="P295" s="295">
        <f>SUMIFS('7.  Persistence Report'!R$27:R$500,'7.  Persistence Report'!$D$27:$D$500,$B294,'7.  Persistence Report'!$J$27:$J$500,"Adjustment",'7.  Persistence Report'!$H$27:$H$500,"2016")</f>
        <v>0</v>
      </c>
      <c r="Q295" s="295">
        <f>SUMIFS('7.  Persistence Report'!S$27:S$500,'7.  Persistence Report'!$D$27:$D$500,$B294,'7.  Persistence Report'!$J$27:$J$500,"Adjustment",'7.  Persistence Report'!$H$27:$H$500,"2016")</f>
        <v>0</v>
      </c>
      <c r="R295" s="295">
        <f>SUMIFS('7.  Persistence Report'!T$27:T$500,'7.  Persistence Report'!$D$27:$D$500,$B294,'7.  Persistence Report'!$J$27:$J$500,"Adjustment",'7.  Persistence Report'!$H$27:$H$500,"2016")</f>
        <v>0</v>
      </c>
      <c r="S295" s="295">
        <f>SUMIFS('7.  Persistence Report'!U$27:U$500,'7.  Persistence Report'!$D$27:$D$500,$B294,'7.  Persistence Report'!$J$27:$J$500,"Adjustment",'7.  Persistence Report'!$H$27:$H$500,"2016")</f>
        <v>0</v>
      </c>
      <c r="T295" s="295">
        <f>SUMIFS('7.  Persistence Report'!V$27:V$500,'7.  Persistence Report'!$D$27:$D$500,$B294,'7.  Persistence Report'!$J$27:$J$500,"Adjustment",'7.  Persistence Report'!$H$27:$H$500,"2016")</f>
        <v>0</v>
      </c>
      <c r="U295" s="295">
        <f>SUMIFS('7.  Persistence Report'!W$27:W$500,'7.  Persistence Report'!$D$27:$D$500,$B294,'7.  Persistence Report'!$J$27:$J$500,"Adjustment",'7.  Persistence Report'!$H$27:$H$500,"2016")</f>
        <v>0</v>
      </c>
      <c r="V295" s="295">
        <f>SUMIFS('7.  Persistence Report'!X$27:X$500,'7.  Persistence Report'!$D$27:$D$500,$B294,'7.  Persistence Report'!$J$27:$J$500,"Adjustment",'7.  Persistence Report'!$H$27:$H$500,"2016")</f>
        <v>0</v>
      </c>
      <c r="W295" s="295">
        <f>SUMIFS('7.  Persistence Report'!Y$27:Y$500,'7.  Persistence Report'!$D$27:$D$500,$B294,'7.  Persistence Report'!$J$27:$J$500,"Adjustment",'7.  Persistence Report'!$H$27:$H$500,"2016")</f>
        <v>0</v>
      </c>
      <c r="X295" s="295">
        <f>SUMIFS('7.  Persistence Report'!Z$27:Z$500,'7.  Persistence Report'!$D$27:$D$500,$B294,'7.  Persistence Report'!$J$27:$J$500,"Adjustment",'7.  Persistence Report'!$H$27:$H$500,"2016")</f>
        <v>0</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f>SUMIFS('7.  Persistence Report'!AV$27:AV$500,'7.  Persistence Report'!$D$27:$D$500,$B297,'7.  Persistence Report'!$J$27:$J$500,"Current year savings",'7.  Persistence Report'!$H$27:$H$500,"2016")</f>
        <v>0</v>
      </c>
      <c r="E297" s="295">
        <f>SUMIFS('7.  Persistence Report'!AW$27:AW$500,'7.  Persistence Report'!$D$27:$D$500,$B297,'7.  Persistence Report'!$J$27:$J$500,"Current year savings",'7.  Persistence Report'!$H$27:$H$500,"2016")</f>
        <v>0</v>
      </c>
      <c r="F297" s="295">
        <f>SUMIFS('7.  Persistence Report'!AX$27:AX$500,'7.  Persistence Report'!$D$27:$D$500,$B297,'7.  Persistence Report'!$J$27:$J$500,"Current year savings",'7.  Persistence Report'!$H$27:$H$500,"2016")</f>
        <v>0</v>
      </c>
      <c r="G297" s="295">
        <f>SUMIFS('7.  Persistence Report'!AY$27:AY$500,'7.  Persistence Report'!$D$27:$D$500,$B297,'7.  Persistence Report'!$J$27:$J$500,"Current year savings",'7.  Persistence Report'!$H$27:$H$500,"2016")</f>
        <v>0</v>
      </c>
      <c r="H297" s="295">
        <f>SUMIFS('7.  Persistence Report'!AZ$27:AZ$500,'7.  Persistence Report'!$D$27:$D$500,$B297,'7.  Persistence Report'!$J$27:$J$500,"Current year savings",'7.  Persistence Report'!$H$27:$H$500,"2016")</f>
        <v>0</v>
      </c>
      <c r="I297" s="295">
        <f>SUMIFS('7.  Persistence Report'!BA$27:BA$500,'7.  Persistence Report'!$D$27:$D$500,$B297,'7.  Persistence Report'!$J$27:$J$500,"Current year savings",'7.  Persistence Report'!$H$27:$H$500,"2016")</f>
        <v>0</v>
      </c>
      <c r="J297" s="295">
        <f>SUMIFS('7.  Persistence Report'!BB$27:BB$500,'7.  Persistence Report'!$D$27:$D$500,$B297,'7.  Persistence Report'!$J$27:$J$500,"Current year savings",'7.  Persistence Report'!$H$27:$H$500,"2016")</f>
        <v>0</v>
      </c>
      <c r="K297" s="295">
        <f>SUMIFS('7.  Persistence Report'!BC$27:BC$500,'7.  Persistence Report'!$D$27:$D$500,$B297,'7.  Persistence Report'!$J$27:$J$500,"Current year savings",'7.  Persistence Report'!$H$27:$H$500,"2016")</f>
        <v>0</v>
      </c>
      <c r="L297" s="295">
        <f>SUMIFS('7.  Persistence Report'!BD$27:BD$500,'7.  Persistence Report'!$D$27:$D$500,$B297,'7.  Persistence Report'!$J$27:$J$500,"Current year savings",'7.  Persistence Report'!$H$27:$H$500,"2016")</f>
        <v>0</v>
      </c>
      <c r="M297" s="295">
        <f>SUMIFS('7.  Persistence Report'!BE$27:BE$500,'7.  Persistence Report'!$D$27:$D$500,$B297,'7.  Persistence Report'!$J$27:$J$500,"Current year savings",'7.  Persistence Report'!$H$27:$H$500,"2016")</f>
        <v>0</v>
      </c>
      <c r="N297" s="291"/>
      <c r="O297" s="295">
        <f>SUMIFS('7.  Persistence Report'!Q$27:Q$500,'7.  Persistence Report'!$D$27:$D$500,$B297,'7.  Persistence Report'!$J$27:$J$500,"Current year savings",'7.  Persistence Report'!$H$27:$H$500,"2016")</f>
        <v>0</v>
      </c>
      <c r="P297" s="295">
        <f>SUMIFS('7.  Persistence Report'!R$27:R$500,'7.  Persistence Report'!$D$27:$D$500,$B297,'7.  Persistence Report'!$J$27:$J$500,"Current year savings",'7.  Persistence Report'!$H$27:$H$500,"2016")</f>
        <v>0</v>
      </c>
      <c r="Q297" s="295">
        <f>SUMIFS('7.  Persistence Report'!S$27:S$500,'7.  Persistence Report'!$D$27:$D$500,$B297,'7.  Persistence Report'!$J$27:$J$500,"Current year savings",'7.  Persistence Report'!$H$27:$H$500,"2016")</f>
        <v>0</v>
      </c>
      <c r="R297" s="295">
        <f>SUMIFS('7.  Persistence Report'!T$27:T$500,'7.  Persistence Report'!$D$27:$D$500,$B297,'7.  Persistence Report'!$J$27:$J$500,"Current year savings",'7.  Persistence Report'!$H$27:$H$500,"2016")</f>
        <v>0</v>
      </c>
      <c r="S297" s="295">
        <f>SUMIFS('7.  Persistence Report'!U$27:U$500,'7.  Persistence Report'!$D$27:$D$500,$B297,'7.  Persistence Report'!$J$27:$J$500,"Current year savings",'7.  Persistence Report'!$H$27:$H$500,"2016")</f>
        <v>0</v>
      </c>
      <c r="T297" s="295">
        <f>SUMIFS('7.  Persistence Report'!V$27:V$500,'7.  Persistence Report'!$D$27:$D$500,$B297,'7.  Persistence Report'!$J$27:$J$500,"Current year savings",'7.  Persistence Report'!$H$27:$H$500,"2016")</f>
        <v>0</v>
      </c>
      <c r="U297" s="295">
        <f>SUMIFS('7.  Persistence Report'!W$27:W$500,'7.  Persistence Report'!$D$27:$D$500,$B297,'7.  Persistence Report'!$J$27:$J$500,"Current year savings",'7.  Persistence Report'!$H$27:$H$500,"2016")</f>
        <v>0</v>
      </c>
      <c r="V297" s="295">
        <f>SUMIFS('7.  Persistence Report'!X$27:X$500,'7.  Persistence Report'!$D$27:$D$500,$B297,'7.  Persistence Report'!$J$27:$J$500,"Current year savings",'7.  Persistence Report'!$H$27:$H$500,"2016")</f>
        <v>0</v>
      </c>
      <c r="W297" s="295">
        <f>SUMIFS('7.  Persistence Report'!Y$27:Y$500,'7.  Persistence Report'!$D$27:$D$500,$B297,'7.  Persistence Report'!$J$27:$J$500,"Current year savings",'7.  Persistence Report'!$H$27:$H$500,"2016")</f>
        <v>0</v>
      </c>
      <c r="X297" s="295">
        <f>SUMIFS('7.  Persistence Report'!Z$27:Z$500,'7.  Persistence Report'!$D$27:$D$500,$B297,'7.  Persistence Report'!$J$27:$J$500,"Current year savings",'7.  Persistence Report'!$H$27:$H$500,"2016")</f>
        <v>0</v>
      </c>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f>SUMIFS('7.  Persistence Report'!AV$27:AV$500,'7.  Persistence Report'!$D$27:$D$500,$B297,'7.  Persistence Report'!$J$27:$J$500,"Adjustment",'7.  Persistence Report'!$H$27:$H$500,"2016")</f>
        <v>1255575.8284485959</v>
      </c>
      <c r="E298" s="295">
        <f>SUMIFS('7.  Persistence Report'!AW$27:AW$500,'7.  Persistence Report'!$D$27:$D$500,$B297,'7.  Persistence Report'!$J$27:$J$500,"Adjustment",'7.  Persistence Report'!$H$27:$H$500,"2016")</f>
        <v>1255575.8284485959</v>
      </c>
      <c r="F298" s="295">
        <f>SUMIFS('7.  Persistence Report'!AX$27:AX$500,'7.  Persistence Report'!$D$27:$D$500,$B297,'7.  Persistence Report'!$J$27:$J$500,"Adjustment",'7.  Persistence Report'!$H$27:$H$500,"2016")</f>
        <v>1255575.8284485959</v>
      </c>
      <c r="G298" s="295">
        <f>SUMIFS('7.  Persistence Report'!AY$27:AY$500,'7.  Persistence Report'!$D$27:$D$500,$B297,'7.  Persistence Report'!$J$27:$J$500,"Adjustment",'7.  Persistence Report'!$H$27:$H$500,"2016")</f>
        <v>1255575.8284485959</v>
      </c>
      <c r="H298" s="295">
        <f>SUMIFS('7.  Persistence Report'!AZ$27:AZ$500,'7.  Persistence Report'!$D$27:$D$500,$B297,'7.  Persistence Report'!$J$27:$J$500,"Adjustment",'7.  Persistence Report'!$H$27:$H$500,"2016")</f>
        <v>1258571</v>
      </c>
      <c r="I298" s="295">
        <f>SUMIFS('7.  Persistence Report'!BA$27:BA$500,'7.  Persistence Report'!$D$27:$D$500,$B297,'7.  Persistence Report'!$J$27:$J$500,"Adjustment",'7.  Persistence Report'!$H$27:$H$500,"2016")</f>
        <v>1256815</v>
      </c>
      <c r="J298" s="295">
        <f>SUMIFS('7.  Persistence Report'!BB$27:BB$500,'7.  Persistence Report'!$D$27:$D$500,$B297,'7.  Persistence Report'!$J$27:$J$500,"Adjustment",'7.  Persistence Report'!$H$27:$H$500,"2016")</f>
        <v>1256815</v>
      </c>
      <c r="K298" s="295">
        <f>SUMIFS('7.  Persistence Report'!BC$27:BC$500,'7.  Persistence Report'!$D$27:$D$500,$B297,'7.  Persistence Report'!$J$27:$J$500,"Adjustment",'7.  Persistence Report'!$H$27:$H$500,"2016")</f>
        <v>1256815</v>
      </c>
      <c r="L298" s="295">
        <f>SUMIFS('7.  Persistence Report'!BD$27:BD$500,'7.  Persistence Report'!$D$27:$D$500,$B297,'7.  Persistence Report'!$J$27:$J$500,"Adjustment",'7.  Persistence Report'!$H$27:$H$500,"2016")</f>
        <v>1256815</v>
      </c>
      <c r="M298" s="295">
        <f>SUMIFS('7.  Persistence Report'!BE$27:BE$500,'7.  Persistence Report'!$D$27:$D$500,$B297,'7.  Persistence Report'!$J$27:$J$500,"Adjustment",'7.  Persistence Report'!$H$27:$H$500,"2016")</f>
        <v>1078723</v>
      </c>
      <c r="N298" s="291"/>
      <c r="O298" s="295">
        <f>SUMIFS('7.  Persistence Report'!Q$27:Q$500,'7.  Persistence Report'!$D$27:$D$500,$B297,'7.  Persistence Report'!$J$27:$J$500,"Adjustment",'7.  Persistence Report'!$H$27:$H$500,"2016")</f>
        <v>98</v>
      </c>
      <c r="P298" s="295">
        <f>SUMIFS('7.  Persistence Report'!R$27:R$500,'7.  Persistence Report'!$D$27:$D$500,$B297,'7.  Persistence Report'!$J$27:$J$500,"Adjustment",'7.  Persistence Report'!$H$27:$H$500,"2016")</f>
        <v>98</v>
      </c>
      <c r="Q298" s="295">
        <f>SUMIFS('7.  Persistence Report'!S$27:S$500,'7.  Persistence Report'!$D$27:$D$500,$B297,'7.  Persistence Report'!$J$27:$J$500,"Adjustment",'7.  Persistence Report'!$H$27:$H$500,"2016")</f>
        <v>98</v>
      </c>
      <c r="R298" s="295">
        <f>SUMIFS('7.  Persistence Report'!T$27:T$500,'7.  Persistence Report'!$D$27:$D$500,$B297,'7.  Persistence Report'!$J$27:$J$500,"Adjustment",'7.  Persistence Report'!$H$27:$H$500,"2016")</f>
        <v>98</v>
      </c>
      <c r="S298" s="295">
        <f>SUMIFS('7.  Persistence Report'!U$27:U$500,'7.  Persistence Report'!$D$27:$D$500,$B297,'7.  Persistence Report'!$J$27:$J$500,"Adjustment",'7.  Persistence Report'!$H$27:$H$500,"2016")</f>
        <v>98</v>
      </c>
      <c r="T298" s="295">
        <f>SUMIFS('7.  Persistence Report'!V$27:V$500,'7.  Persistence Report'!$D$27:$D$500,$B297,'7.  Persistence Report'!$J$27:$J$500,"Adjustment",'7.  Persistence Report'!$H$27:$H$500,"2016")</f>
        <v>97</v>
      </c>
      <c r="U298" s="295">
        <f>SUMIFS('7.  Persistence Report'!W$27:W$500,'7.  Persistence Report'!$D$27:$D$500,$B297,'7.  Persistence Report'!$J$27:$J$500,"Adjustment",'7.  Persistence Report'!$H$27:$H$500,"2016")</f>
        <v>97</v>
      </c>
      <c r="V298" s="295">
        <f>SUMIFS('7.  Persistence Report'!X$27:X$500,'7.  Persistence Report'!$D$27:$D$500,$B297,'7.  Persistence Report'!$J$27:$J$500,"Adjustment",'7.  Persistence Report'!$H$27:$H$500,"2016")</f>
        <v>97</v>
      </c>
      <c r="W298" s="295">
        <f>SUMIFS('7.  Persistence Report'!Y$27:Y$500,'7.  Persistence Report'!$D$27:$D$500,$B297,'7.  Persistence Report'!$J$27:$J$500,"Adjustment",'7.  Persistence Report'!$H$27:$H$500,"2016")</f>
        <v>97</v>
      </c>
      <c r="X298" s="295">
        <f>SUMIFS('7.  Persistence Report'!Z$27:Z$500,'7.  Persistence Report'!$D$27:$D$500,$B297,'7.  Persistence Report'!$J$27:$J$500,"Adjustment",'7.  Persistence Report'!$H$27:$H$500,"2016")</f>
        <v>74</v>
      </c>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f>SUMIFS('7.  Persistence Report'!AV$27:AV$500,'7.  Persistence Report'!$D$27:$D$500,$B301,'7.  Persistence Report'!$J$27:$J$500,"Current year savings",'7.  Persistence Report'!$H$27:$H$500,"2016")</f>
        <v>210282</v>
      </c>
      <c r="E301" s="295">
        <f>SUMIFS('7.  Persistence Report'!AW$27:AW$500,'7.  Persistence Report'!$D$27:$D$500,$B301,'7.  Persistence Report'!$J$27:$J$500,"Current year savings",'7.  Persistence Report'!$H$27:$H$500,"2016")</f>
        <v>210282</v>
      </c>
      <c r="F301" s="295">
        <f>SUMIFS('7.  Persistence Report'!AX$27:AX$500,'7.  Persistence Report'!$D$27:$D$500,$B301,'7.  Persistence Report'!$J$27:$J$500,"Current year savings",'7.  Persistence Report'!$H$27:$H$500,"2016")</f>
        <v>210282</v>
      </c>
      <c r="G301" s="295">
        <f>SUMIFS('7.  Persistence Report'!AY$27:AY$500,'7.  Persistence Report'!$D$27:$D$500,$B301,'7.  Persistence Report'!$J$27:$J$500,"Current year savings",'7.  Persistence Report'!$H$27:$H$500,"2016")</f>
        <v>210282</v>
      </c>
      <c r="H301" s="295">
        <f>SUMIFS('7.  Persistence Report'!AZ$27:AZ$500,'7.  Persistence Report'!$D$27:$D$500,$B301,'7.  Persistence Report'!$J$27:$J$500,"Current year savings",'7.  Persistence Report'!$H$27:$H$500,"2016")</f>
        <v>210282</v>
      </c>
      <c r="I301" s="295">
        <f>SUMIFS('7.  Persistence Report'!BA$27:BA$500,'7.  Persistence Report'!$D$27:$D$500,$B301,'7.  Persistence Report'!$J$27:$J$500,"Current year savings",'7.  Persistence Report'!$H$27:$H$500,"2016")</f>
        <v>210282</v>
      </c>
      <c r="J301" s="295">
        <f>SUMIFS('7.  Persistence Report'!BB$27:BB$500,'7.  Persistence Report'!$D$27:$D$500,$B301,'7.  Persistence Report'!$J$27:$J$500,"Current year savings",'7.  Persistence Report'!$H$27:$H$500,"2016")</f>
        <v>210282</v>
      </c>
      <c r="K301" s="295">
        <f>SUMIFS('7.  Persistence Report'!BC$27:BC$500,'7.  Persistence Report'!$D$27:$D$500,$B301,'7.  Persistence Report'!$J$27:$J$500,"Current year savings",'7.  Persistence Report'!$H$27:$H$500,"2016")</f>
        <v>210282</v>
      </c>
      <c r="L301" s="295">
        <f>SUMIFS('7.  Persistence Report'!BD$27:BD$500,'7.  Persistence Report'!$D$27:$D$500,$B301,'7.  Persistence Report'!$J$27:$J$500,"Current year savings",'7.  Persistence Report'!$H$27:$H$500,"2016")</f>
        <v>210282</v>
      </c>
      <c r="M301" s="295">
        <f>SUMIFS('7.  Persistence Report'!BE$27:BE$500,'7.  Persistence Report'!$D$27:$D$500,$B301,'7.  Persistence Report'!$J$27:$J$500,"Current year savings",'7.  Persistence Report'!$H$27:$H$500,"2016")</f>
        <v>210282</v>
      </c>
      <c r="N301" s="295">
        <v>12</v>
      </c>
      <c r="O301" s="295">
        <f>SUMIFS('7.  Persistence Report'!Q$27:Q$500,'7.  Persistence Report'!$D$27:$D$500,$B301,'7.  Persistence Report'!$J$27:$J$500,"Current year savings",'7.  Persistence Report'!$H$27:$H$500,"2016")</f>
        <v>27</v>
      </c>
      <c r="P301" s="295">
        <f>SUMIFS('7.  Persistence Report'!R$27:R$500,'7.  Persistence Report'!$D$27:$D$500,$B301,'7.  Persistence Report'!$J$27:$J$500,"Current year savings",'7.  Persistence Report'!$H$27:$H$500,"2016")</f>
        <v>27</v>
      </c>
      <c r="Q301" s="295">
        <f>SUMIFS('7.  Persistence Report'!S$27:S$500,'7.  Persistence Report'!$D$27:$D$500,$B301,'7.  Persistence Report'!$J$27:$J$500,"Current year savings",'7.  Persistence Report'!$H$27:$H$500,"2016")</f>
        <v>27</v>
      </c>
      <c r="R301" s="295">
        <f>SUMIFS('7.  Persistence Report'!T$27:T$500,'7.  Persistence Report'!$D$27:$D$500,$B301,'7.  Persistence Report'!$J$27:$J$500,"Current year savings",'7.  Persistence Report'!$H$27:$H$500,"2016")</f>
        <v>27</v>
      </c>
      <c r="S301" s="295">
        <f>SUMIFS('7.  Persistence Report'!U$27:U$500,'7.  Persistence Report'!$D$27:$D$500,$B301,'7.  Persistence Report'!$J$27:$J$500,"Current year savings",'7.  Persistence Report'!$H$27:$H$500,"2016")</f>
        <v>27</v>
      </c>
      <c r="T301" s="295">
        <f>SUMIFS('7.  Persistence Report'!V$27:V$500,'7.  Persistence Report'!$D$27:$D$500,$B301,'7.  Persistence Report'!$J$27:$J$500,"Current year savings",'7.  Persistence Report'!$H$27:$H$500,"2016")</f>
        <v>27</v>
      </c>
      <c r="U301" s="295">
        <f>SUMIFS('7.  Persistence Report'!W$27:W$500,'7.  Persistence Report'!$D$27:$D$500,$B301,'7.  Persistence Report'!$J$27:$J$500,"Current year savings",'7.  Persistence Report'!$H$27:$H$500,"2016")</f>
        <v>27</v>
      </c>
      <c r="V301" s="295">
        <f>SUMIFS('7.  Persistence Report'!X$27:X$500,'7.  Persistence Report'!$D$27:$D$500,$B301,'7.  Persistence Report'!$J$27:$J$500,"Current year savings",'7.  Persistence Report'!$H$27:$H$500,"2016")</f>
        <v>27</v>
      </c>
      <c r="W301" s="295">
        <f>SUMIFS('7.  Persistence Report'!Y$27:Y$500,'7.  Persistence Report'!$D$27:$D$500,$B301,'7.  Persistence Report'!$J$27:$J$500,"Current year savings",'7.  Persistence Report'!$H$27:$H$500,"2016")</f>
        <v>27</v>
      </c>
      <c r="X301" s="295">
        <f>SUMIFS('7.  Persistence Report'!Z$27:Z$500,'7.  Persistence Report'!$D$27:$D$500,$B301,'7.  Persistence Report'!$J$27:$J$500,"Current year savings",'7.  Persistence Report'!$H$27:$H$500,"2016")</f>
        <v>27</v>
      </c>
      <c r="Y301" s="426"/>
      <c r="Z301" s="410"/>
      <c r="AA301" s="410">
        <v>1</v>
      </c>
      <c r="AB301" s="410"/>
      <c r="AC301" s="410"/>
      <c r="AD301" s="410"/>
      <c r="AE301" s="410"/>
      <c r="AF301" s="410"/>
      <c r="AG301" s="415"/>
      <c r="AH301" s="415"/>
      <c r="AI301" s="415"/>
      <c r="AJ301" s="415"/>
      <c r="AK301" s="415"/>
      <c r="AL301" s="415"/>
      <c r="AM301" s="296">
        <f>SUM(Y301:AL301)</f>
        <v>1</v>
      </c>
    </row>
    <row r="302" spans="1:39" ht="15.5" outlineLevel="1">
      <c r="B302" s="294" t="s">
        <v>289</v>
      </c>
      <c r="C302" s="291" t="s">
        <v>163</v>
      </c>
      <c r="D302" s="295">
        <f>SUMIFS('7.  Persistence Report'!AV$27:AV$500,'7.  Persistence Report'!$D$27:$D$500,$B301,'7.  Persistence Report'!$J$27:$J$500,"Adjustment",'7.  Persistence Report'!$H$27:$H$500,"2016")</f>
        <v>157712</v>
      </c>
      <c r="E302" s="295">
        <f>SUMIFS('7.  Persistence Report'!AW$27:AW$500,'7.  Persistence Report'!$D$27:$D$500,$B301,'7.  Persistence Report'!$J$27:$J$500,"Adjustment",'7.  Persistence Report'!$H$27:$H$500,"2016")</f>
        <v>157712</v>
      </c>
      <c r="F302" s="295">
        <f>SUMIFS('7.  Persistence Report'!AX$27:AX$500,'7.  Persistence Report'!$D$27:$D$500,$B301,'7.  Persistence Report'!$J$27:$J$500,"Adjustment",'7.  Persistence Report'!$H$27:$H$500,"2016")</f>
        <v>157712</v>
      </c>
      <c r="G302" s="295">
        <f>SUMIFS('7.  Persistence Report'!AY$27:AY$500,'7.  Persistence Report'!$D$27:$D$500,$B301,'7.  Persistence Report'!$J$27:$J$500,"Adjustment",'7.  Persistence Report'!$H$27:$H$500,"2016")</f>
        <v>157712</v>
      </c>
      <c r="H302" s="295">
        <f>SUMIFS('7.  Persistence Report'!AZ$27:AZ$500,'7.  Persistence Report'!$D$27:$D$500,$B301,'7.  Persistence Report'!$J$27:$J$500,"Adjustment",'7.  Persistence Report'!$H$27:$H$500,"2016")</f>
        <v>157712</v>
      </c>
      <c r="I302" s="295">
        <f>SUMIFS('7.  Persistence Report'!BA$27:BA$500,'7.  Persistence Report'!$D$27:$D$500,$B301,'7.  Persistence Report'!$J$27:$J$500,"Adjustment",'7.  Persistence Report'!$H$27:$H$500,"2016")</f>
        <v>157712</v>
      </c>
      <c r="J302" s="295">
        <f>SUMIFS('7.  Persistence Report'!BB$27:BB$500,'7.  Persistence Report'!$D$27:$D$500,$B301,'7.  Persistence Report'!$J$27:$J$500,"Adjustment",'7.  Persistence Report'!$H$27:$H$500,"2016")</f>
        <v>157712</v>
      </c>
      <c r="K302" s="295">
        <f>SUMIFS('7.  Persistence Report'!BC$27:BC$500,'7.  Persistence Report'!$D$27:$D$500,$B301,'7.  Persistence Report'!$J$27:$J$500,"Adjustment",'7.  Persistence Report'!$H$27:$H$500,"2016")</f>
        <v>157712</v>
      </c>
      <c r="L302" s="295">
        <f>SUMIFS('7.  Persistence Report'!BD$27:BD$500,'7.  Persistence Report'!$D$27:$D$500,$B301,'7.  Persistence Report'!$J$27:$J$500,"Adjustment",'7.  Persistence Report'!$H$27:$H$500,"2016")</f>
        <v>157712</v>
      </c>
      <c r="M302" s="295">
        <f>SUMIFS('7.  Persistence Report'!BE$27:BE$500,'7.  Persistence Report'!$D$27:$D$500,$B301,'7.  Persistence Report'!$J$27:$J$500,"Adjustment",'7.  Persistence Report'!$H$27:$H$500,"2016")</f>
        <v>157712</v>
      </c>
      <c r="N302" s="295">
        <f>N301</f>
        <v>12</v>
      </c>
      <c r="O302" s="295">
        <f>SUMIFS('7.  Persistence Report'!Q$27:Q$500,'7.  Persistence Report'!$D$27:$D$500,$B301,'7.  Persistence Report'!$J$27:$J$500,"Adjustment",'7.  Persistence Report'!$H$27:$H$500,"2016")</f>
        <v>21</v>
      </c>
      <c r="P302" s="295">
        <f>SUMIFS('7.  Persistence Report'!R$27:R$500,'7.  Persistence Report'!$D$27:$D$500,$B301,'7.  Persistence Report'!$J$27:$J$500,"Adjustment",'7.  Persistence Report'!$H$27:$H$500,"2016")</f>
        <v>21</v>
      </c>
      <c r="Q302" s="295">
        <f>SUMIFS('7.  Persistence Report'!S$27:S$500,'7.  Persistence Report'!$D$27:$D$500,$B301,'7.  Persistence Report'!$J$27:$J$500,"Adjustment",'7.  Persistence Report'!$H$27:$H$500,"2016")</f>
        <v>21</v>
      </c>
      <c r="R302" s="295">
        <f>SUMIFS('7.  Persistence Report'!T$27:T$500,'7.  Persistence Report'!$D$27:$D$500,$B301,'7.  Persistence Report'!$J$27:$J$500,"Adjustment",'7.  Persistence Report'!$H$27:$H$500,"2016")</f>
        <v>21</v>
      </c>
      <c r="S302" s="295">
        <f>SUMIFS('7.  Persistence Report'!U$27:U$500,'7.  Persistence Report'!$D$27:$D$500,$B301,'7.  Persistence Report'!$J$27:$J$500,"Adjustment",'7.  Persistence Report'!$H$27:$H$500,"2016")</f>
        <v>21</v>
      </c>
      <c r="T302" s="295">
        <f>SUMIFS('7.  Persistence Report'!V$27:V$500,'7.  Persistence Report'!$D$27:$D$500,$B301,'7.  Persistence Report'!$J$27:$J$500,"Adjustment",'7.  Persistence Report'!$H$27:$H$500,"2016")</f>
        <v>21</v>
      </c>
      <c r="U302" s="295">
        <f>SUMIFS('7.  Persistence Report'!W$27:W$500,'7.  Persistence Report'!$D$27:$D$500,$B301,'7.  Persistence Report'!$J$27:$J$500,"Adjustment",'7.  Persistence Report'!$H$27:$H$500,"2016")</f>
        <v>21</v>
      </c>
      <c r="V302" s="295">
        <f>SUMIFS('7.  Persistence Report'!X$27:X$500,'7.  Persistence Report'!$D$27:$D$500,$B301,'7.  Persistence Report'!$J$27:$J$500,"Adjustment",'7.  Persistence Report'!$H$27:$H$500,"2016")</f>
        <v>21</v>
      </c>
      <c r="W302" s="295">
        <f>SUMIFS('7.  Persistence Report'!Y$27:Y$500,'7.  Persistence Report'!$D$27:$D$500,$B301,'7.  Persistence Report'!$J$27:$J$500,"Adjustment",'7.  Persistence Report'!$H$27:$H$500,"2016")</f>
        <v>21</v>
      </c>
      <c r="X302" s="295">
        <f>SUMIFS('7.  Persistence Report'!Z$27:Z$500,'7.  Persistence Report'!$D$27:$D$500,$B301,'7.  Persistence Report'!$J$27:$J$500,"Adjustment",'7.  Persistence Report'!$H$27:$H$500,"2016")</f>
        <v>21</v>
      </c>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f>SUMIFS('7.  Persistence Report'!AV$27:AV$500,'7.  Persistence Report'!$D$27:$D$500,$B304,'7.  Persistence Report'!$J$27:$J$500,"Current year savings",'7.  Persistence Report'!$H$27:$H$500,"2016")</f>
        <v>28358787</v>
      </c>
      <c r="E304" s="295">
        <f>SUMIFS('7.  Persistence Report'!AW$27:AW$500,'7.  Persistence Report'!$D$27:$D$500,$B304,'7.  Persistence Report'!$J$27:$J$500,"Current year savings",'7.  Persistence Report'!$H$27:$H$500,"2016")</f>
        <v>27731898</v>
      </c>
      <c r="F304" s="295">
        <f>SUMIFS('7.  Persistence Report'!AX$27:AX$500,'7.  Persistence Report'!$D$27:$D$500,$B304,'7.  Persistence Report'!$J$27:$J$500,"Current year savings",'7.  Persistence Report'!$H$27:$H$500,"2016")</f>
        <v>27731898</v>
      </c>
      <c r="G304" s="295">
        <f>SUMIFS('7.  Persistence Report'!AY$27:AY$500,'7.  Persistence Report'!$D$27:$D$500,$B304,'7.  Persistence Report'!$J$27:$J$500,"Current year savings",'7.  Persistence Report'!$H$27:$H$500,"2016")</f>
        <v>27698765</v>
      </c>
      <c r="H304" s="295">
        <f>SUMIFS('7.  Persistence Report'!AZ$27:AZ$500,'7.  Persistence Report'!$D$27:$D$500,$B304,'7.  Persistence Report'!$J$27:$J$500,"Current year savings",'7.  Persistence Report'!$H$27:$H$500,"2016")</f>
        <v>27698765</v>
      </c>
      <c r="I304" s="295">
        <f>SUMIFS('7.  Persistence Report'!BA$27:BA$500,'7.  Persistence Report'!$D$27:$D$500,$B304,'7.  Persistence Report'!$J$27:$J$500,"Current year savings",'7.  Persistence Report'!$H$27:$H$500,"2016")</f>
        <v>27003416</v>
      </c>
      <c r="J304" s="295">
        <f>SUMIFS('7.  Persistence Report'!BB$27:BB$500,'7.  Persistence Report'!$D$27:$D$500,$B304,'7.  Persistence Report'!$J$27:$J$500,"Current year savings",'7.  Persistence Report'!$H$27:$H$500,"2016")</f>
        <v>27003416</v>
      </c>
      <c r="K304" s="295">
        <f>SUMIFS('7.  Persistence Report'!BC$27:BC$500,'7.  Persistence Report'!$D$27:$D$500,$B304,'7.  Persistence Report'!$J$27:$J$500,"Current year savings",'7.  Persistence Report'!$H$27:$H$500,"2016")</f>
        <v>27003416</v>
      </c>
      <c r="L304" s="295">
        <f>SUMIFS('7.  Persistence Report'!BD$27:BD$500,'7.  Persistence Report'!$D$27:$D$500,$B304,'7.  Persistence Report'!$J$27:$J$500,"Current year savings",'7.  Persistence Report'!$H$27:$H$500,"2016")</f>
        <v>26861972</v>
      </c>
      <c r="M304" s="295">
        <f>SUMIFS('7.  Persistence Report'!BE$27:BE$500,'7.  Persistence Report'!$D$27:$D$500,$B304,'7.  Persistence Report'!$J$27:$J$500,"Current year savings",'7.  Persistence Report'!$H$27:$H$500,"2016")</f>
        <v>26861972</v>
      </c>
      <c r="N304" s="295">
        <v>12</v>
      </c>
      <c r="O304" s="295">
        <f>SUMIFS('7.  Persistence Report'!Q$27:Q$500,'7.  Persistence Report'!$D$27:$D$500,$B304,'7.  Persistence Report'!$J$27:$J$500,"Current year savings",'7.  Persistence Report'!$H$27:$H$500,"2016")</f>
        <v>3999</v>
      </c>
      <c r="P304" s="295">
        <f>SUMIFS('7.  Persistence Report'!R$27:R$500,'7.  Persistence Report'!$D$27:$D$500,$B304,'7.  Persistence Report'!$J$27:$J$500,"Current year savings",'7.  Persistence Report'!$H$27:$H$500,"2016")</f>
        <v>3899</v>
      </c>
      <c r="Q304" s="295">
        <f>SUMIFS('7.  Persistence Report'!S$27:S$500,'7.  Persistence Report'!$D$27:$D$500,$B304,'7.  Persistence Report'!$J$27:$J$500,"Current year savings",'7.  Persistence Report'!$H$27:$H$500,"2016")</f>
        <v>3899</v>
      </c>
      <c r="R304" s="295">
        <f>SUMIFS('7.  Persistence Report'!T$27:T$500,'7.  Persistence Report'!$D$27:$D$500,$B304,'7.  Persistence Report'!$J$27:$J$500,"Current year savings",'7.  Persistence Report'!$H$27:$H$500,"2016")</f>
        <v>3889</v>
      </c>
      <c r="S304" s="295">
        <f>SUMIFS('7.  Persistence Report'!U$27:U$500,'7.  Persistence Report'!$D$27:$D$500,$B304,'7.  Persistence Report'!$J$27:$J$500,"Current year savings",'7.  Persistence Report'!$H$27:$H$500,"2016")</f>
        <v>3889</v>
      </c>
      <c r="T304" s="295">
        <f>SUMIFS('7.  Persistence Report'!V$27:V$500,'7.  Persistence Report'!$D$27:$D$500,$B304,'7.  Persistence Report'!$J$27:$J$500,"Current year savings",'7.  Persistence Report'!$H$27:$H$500,"2016")</f>
        <v>3784</v>
      </c>
      <c r="U304" s="295">
        <f>SUMIFS('7.  Persistence Report'!W$27:W$500,'7.  Persistence Report'!$D$27:$D$500,$B304,'7.  Persistence Report'!$J$27:$J$500,"Current year savings",'7.  Persistence Report'!$H$27:$H$500,"2016")</f>
        <v>3784</v>
      </c>
      <c r="V304" s="295">
        <f>SUMIFS('7.  Persistence Report'!X$27:X$500,'7.  Persistence Report'!$D$27:$D$500,$B304,'7.  Persistence Report'!$J$27:$J$500,"Current year savings",'7.  Persistence Report'!$H$27:$H$500,"2016")</f>
        <v>3784</v>
      </c>
      <c r="W304" s="295">
        <f>SUMIFS('7.  Persistence Report'!Y$27:Y$500,'7.  Persistence Report'!$D$27:$D$500,$B304,'7.  Persistence Report'!$J$27:$J$500,"Current year savings",'7.  Persistence Report'!$H$27:$H$500,"2016")</f>
        <v>3779</v>
      </c>
      <c r="X304" s="295">
        <f>SUMIFS('7.  Persistence Report'!Z$27:Z$500,'7.  Persistence Report'!$D$27:$D$500,$B304,'7.  Persistence Report'!$J$27:$J$500,"Current year savings",'7.  Persistence Report'!$H$27:$H$500,"2016")</f>
        <v>3779</v>
      </c>
      <c r="Y304" s="426"/>
      <c r="Z304" s="410"/>
      <c r="AA304" s="410">
        <v>1</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295">
        <f>SUMIFS('7.  Persistence Report'!AV$27:AV$500,'7.  Persistence Report'!$D$27:$D$500,$B304,'7.  Persistence Report'!$J$27:$J$500,"Adjustment",'7.  Persistence Report'!$H$27:$H$500,"2016")</f>
        <v>21925832.748767242</v>
      </c>
      <c r="E305" s="295">
        <f>SUMIFS('7.  Persistence Report'!AW$27:AW$500,'7.  Persistence Report'!$D$27:$D$500,$B304,'7.  Persistence Report'!$J$27:$J$500,"Adjustment",'7.  Persistence Report'!$H$27:$H$500,"2016")</f>
        <v>22586376.468464345</v>
      </c>
      <c r="F305" s="295">
        <f>SUMIFS('7.  Persistence Report'!AX$27:AX$500,'7.  Persistence Report'!$D$27:$D$500,$B304,'7.  Persistence Report'!$J$27:$J$500,"Adjustment",'7.  Persistence Report'!$H$27:$H$500,"2016")</f>
        <v>22649463.468464345</v>
      </c>
      <c r="G305" s="295">
        <f>SUMIFS('7.  Persistence Report'!AY$27:AY$500,'7.  Persistence Report'!$D$27:$D$500,$B304,'7.  Persistence Report'!$J$27:$J$500,"Adjustment",'7.  Persistence Report'!$H$27:$H$500,"2016")</f>
        <v>22665409.468464345</v>
      </c>
      <c r="H305" s="295">
        <f>SUMIFS('7.  Persistence Report'!AZ$27:AZ$500,'7.  Persistence Report'!$D$27:$D$500,$B304,'7.  Persistence Report'!$J$27:$J$500,"Adjustment",'7.  Persistence Report'!$H$27:$H$500,"2016")</f>
        <v>21514633</v>
      </c>
      <c r="I305" s="295">
        <f>SUMIFS('7.  Persistence Report'!BA$27:BA$500,'7.  Persistence Report'!$D$27:$D$500,$B304,'7.  Persistence Report'!$J$27:$J$500,"Adjustment",'7.  Persistence Report'!$H$27:$H$500,"2016")</f>
        <v>21278855</v>
      </c>
      <c r="J305" s="295">
        <f>SUMIFS('7.  Persistence Report'!BB$27:BB$500,'7.  Persistence Report'!$D$27:$D$500,$B304,'7.  Persistence Report'!$J$27:$J$500,"Adjustment",'7.  Persistence Report'!$H$27:$H$500,"2016")</f>
        <v>21278855</v>
      </c>
      <c r="K305" s="295">
        <f>SUMIFS('7.  Persistence Report'!BC$27:BC$500,'7.  Persistence Report'!$D$27:$D$500,$B304,'7.  Persistence Report'!$J$27:$J$500,"Adjustment",'7.  Persistence Report'!$H$27:$H$500,"2016")</f>
        <v>21278855</v>
      </c>
      <c r="L305" s="295">
        <f>SUMIFS('7.  Persistence Report'!BD$27:BD$500,'7.  Persistence Report'!$D$27:$D$500,$B304,'7.  Persistence Report'!$J$27:$J$500,"Adjustment",'7.  Persistence Report'!$H$27:$H$500,"2016")</f>
        <v>21126497</v>
      </c>
      <c r="M305" s="295">
        <f>SUMIFS('7.  Persistence Report'!BE$27:BE$500,'7.  Persistence Report'!$D$27:$D$500,$B304,'7.  Persistence Report'!$J$27:$J$500,"Adjustment",'7.  Persistence Report'!$H$27:$H$500,"2016")</f>
        <v>21126497</v>
      </c>
      <c r="N305" s="295">
        <f>N304</f>
        <v>12</v>
      </c>
      <c r="O305" s="295">
        <f>SUMIFS('7.  Persistence Report'!Q$27:Q$500,'7.  Persistence Report'!$D$27:$D$500,$B304,'7.  Persistence Report'!$J$27:$J$500,"Adjustment",'7.  Persistence Report'!$H$27:$H$500,"2016")</f>
        <v>2948.3952293809025</v>
      </c>
      <c r="P305" s="295">
        <f>SUMIFS('7.  Persistence Report'!R$27:R$500,'7.  Persistence Report'!$D$27:$D$500,$B304,'7.  Persistence Report'!$J$27:$J$500,"Adjustment",'7.  Persistence Report'!$H$27:$H$500,"2016")</f>
        <v>3062.7970419692501</v>
      </c>
      <c r="Q305" s="295">
        <f>SUMIFS('7.  Persistence Report'!S$27:S$500,'7.  Persistence Report'!$D$27:$D$500,$B304,'7.  Persistence Report'!$J$27:$J$500,"Adjustment",'7.  Persistence Report'!$H$27:$H$500,"2016")</f>
        <v>3072.7970419692501</v>
      </c>
      <c r="R305" s="295">
        <f>SUMIFS('7.  Persistence Report'!T$27:T$500,'7.  Persistence Report'!$D$27:$D$500,$B304,'7.  Persistence Report'!$J$27:$J$500,"Adjustment",'7.  Persistence Report'!$H$27:$H$500,"2016")</f>
        <v>3076.7970419692501</v>
      </c>
      <c r="S305" s="295">
        <f>SUMIFS('7.  Persistence Report'!U$27:U$500,'7.  Persistence Report'!$D$27:$D$500,$B304,'7.  Persistence Report'!$J$27:$J$500,"Adjustment",'7.  Persistence Report'!$H$27:$H$500,"2016")</f>
        <v>2718</v>
      </c>
      <c r="T305" s="295">
        <f>SUMIFS('7.  Persistence Report'!V$27:V$500,'7.  Persistence Report'!$D$27:$D$500,$B304,'7.  Persistence Report'!$J$27:$J$500,"Adjustment",'7.  Persistence Report'!$H$27:$H$500,"2016")</f>
        <v>2685</v>
      </c>
      <c r="U305" s="295">
        <f>SUMIFS('7.  Persistence Report'!W$27:W$500,'7.  Persistence Report'!$D$27:$D$500,$B304,'7.  Persistence Report'!$J$27:$J$500,"Adjustment",'7.  Persistence Report'!$H$27:$H$500,"2016")</f>
        <v>2685</v>
      </c>
      <c r="V305" s="295">
        <f>SUMIFS('7.  Persistence Report'!X$27:X$500,'7.  Persistence Report'!$D$27:$D$500,$B304,'7.  Persistence Report'!$J$27:$J$500,"Adjustment",'7.  Persistence Report'!$H$27:$H$500,"2016")</f>
        <v>2685</v>
      </c>
      <c r="W305" s="295">
        <f>SUMIFS('7.  Persistence Report'!Y$27:Y$500,'7.  Persistence Report'!$D$27:$D$500,$B304,'7.  Persistence Report'!$J$27:$J$500,"Adjustment",'7.  Persistence Report'!$H$27:$H$500,"2016")</f>
        <v>2683</v>
      </c>
      <c r="X305" s="295">
        <f>SUMIFS('7.  Persistence Report'!Z$27:Z$500,'7.  Persistence Report'!$D$27:$D$500,$B304,'7.  Persistence Report'!$J$27:$J$500,"Adjustment",'7.  Persistence Report'!$H$27:$H$500,"2016")</f>
        <v>2683</v>
      </c>
      <c r="Y305" s="411">
        <f>Y304</f>
        <v>0</v>
      </c>
      <c r="Z305" s="411">
        <f t="shared" ref="Z305" si="811">Z304</f>
        <v>0</v>
      </c>
      <c r="AA305" s="411">
        <f t="shared" ref="AA305" si="812">AA304</f>
        <v>1</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f>SUMIFS('7.  Persistence Report'!AV$27:AV$500,'7.  Persistence Report'!$D$27:$D$500,$B307,'7.  Persistence Report'!$J$27:$J$500,"Current year savings",'7.  Persistence Report'!$H$27:$H$500,"2016")</f>
        <v>0</v>
      </c>
      <c r="E307" s="295">
        <f>SUMIFS('7.  Persistence Report'!AW$27:AW$500,'7.  Persistence Report'!$D$27:$D$500,$B307,'7.  Persistence Report'!$J$27:$J$500,"Current year savings",'7.  Persistence Report'!$H$27:$H$500,"2016")</f>
        <v>0</v>
      </c>
      <c r="F307" s="295">
        <f>SUMIFS('7.  Persistence Report'!AX$27:AX$500,'7.  Persistence Report'!$D$27:$D$500,$B307,'7.  Persistence Report'!$J$27:$J$500,"Current year savings",'7.  Persistence Report'!$H$27:$H$500,"2016")</f>
        <v>0</v>
      </c>
      <c r="G307" s="295">
        <f>SUMIFS('7.  Persistence Report'!AY$27:AY$500,'7.  Persistence Report'!$D$27:$D$500,$B307,'7.  Persistence Report'!$J$27:$J$500,"Current year savings",'7.  Persistence Report'!$H$27:$H$500,"2016")</f>
        <v>0</v>
      </c>
      <c r="H307" s="295">
        <f>SUMIFS('7.  Persistence Report'!AZ$27:AZ$500,'7.  Persistence Report'!$D$27:$D$500,$B307,'7.  Persistence Report'!$J$27:$J$500,"Current year savings",'7.  Persistence Report'!$H$27:$H$500,"2016")</f>
        <v>0</v>
      </c>
      <c r="I307" s="295">
        <f>SUMIFS('7.  Persistence Report'!BA$27:BA$500,'7.  Persistence Report'!$D$27:$D$500,$B307,'7.  Persistence Report'!$J$27:$J$500,"Current year savings",'7.  Persistence Report'!$H$27:$H$500,"2016")</f>
        <v>0</v>
      </c>
      <c r="J307" s="295">
        <f>SUMIFS('7.  Persistence Report'!BB$27:BB$500,'7.  Persistence Report'!$D$27:$D$500,$B307,'7.  Persistence Report'!$J$27:$J$500,"Current year savings",'7.  Persistence Report'!$H$27:$H$500,"2016")</f>
        <v>0</v>
      </c>
      <c r="K307" s="295">
        <f>SUMIFS('7.  Persistence Report'!BC$27:BC$500,'7.  Persistence Report'!$D$27:$D$500,$B307,'7.  Persistence Report'!$J$27:$J$500,"Current year savings",'7.  Persistence Report'!$H$27:$H$500,"2016")</f>
        <v>0</v>
      </c>
      <c r="L307" s="295">
        <f>SUMIFS('7.  Persistence Report'!BD$27:BD$500,'7.  Persistence Report'!$D$27:$D$500,$B307,'7.  Persistence Report'!$J$27:$J$500,"Current year savings",'7.  Persistence Report'!$H$27:$H$500,"2016")</f>
        <v>0</v>
      </c>
      <c r="M307" s="295">
        <f>SUMIFS('7.  Persistence Report'!BE$27:BE$500,'7.  Persistence Report'!$D$27:$D$500,$B307,'7.  Persistence Report'!$J$27:$J$500,"Current year savings",'7.  Persistence Report'!$H$27:$H$500,"2016")</f>
        <v>0</v>
      </c>
      <c r="N307" s="295">
        <v>12</v>
      </c>
      <c r="O307" s="295">
        <f>SUMIFS('7.  Persistence Report'!Q$27:Q$500,'7.  Persistence Report'!$D$27:$D$500,$B307,'7.  Persistence Report'!$J$27:$J$500,"Current year savings",'7.  Persistence Report'!$H$27:$H$500,"2016")</f>
        <v>0</v>
      </c>
      <c r="P307" s="295">
        <f>SUMIFS('7.  Persistence Report'!R$27:R$500,'7.  Persistence Report'!$D$27:$D$500,$B307,'7.  Persistence Report'!$J$27:$J$500,"Current year savings",'7.  Persistence Report'!$H$27:$H$500,"2016")</f>
        <v>0</v>
      </c>
      <c r="Q307" s="295">
        <f>SUMIFS('7.  Persistence Report'!S$27:S$500,'7.  Persistence Report'!$D$27:$D$500,$B307,'7.  Persistence Report'!$J$27:$J$500,"Current year savings",'7.  Persistence Report'!$H$27:$H$500,"2016")</f>
        <v>0</v>
      </c>
      <c r="R307" s="295">
        <f>SUMIFS('7.  Persistence Report'!T$27:T$500,'7.  Persistence Report'!$D$27:$D$500,$B307,'7.  Persistence Report'!$J$27:$J$500,"Current year savings",'7.  Persistence Report'!$H$27:$H$500,"2016")</f>
        <v>0</v>
      </c>
      <c r="S307" s="295">
        <f>SUMIFS('7.  Persistence Report'!U$27:U$500,'7.  Persistence Report'!$D$27:$D$500,$B307,'7.  Persistence Report'!$J$27:$J$500,"Current year savings",'7.  Persistence Report'!$H$27:$H$500,"2016")</f>
        <v>0</v>
      </c>
      <c r="T307" s="295">
        <f>SUMIFS('7.  Persistence Report'!V$27:V$500,'7.  Persistence Report'!$D$27:$D$500,$B307,'7.  Persistence Report'!$J$27:$J$500,"Current year savings",'7.  Persistence Report'!$H$27:$H$500,"2016")</f>
        <v>0</v>
      </c>
      <c r="U307" s="295">
        <f>SUMIFS('7.  Persistence Report'!W$27:W$500,'7.  Persistence Report'!$D$27:$D$500,$B307,'7.  Persistence Report'!$J$27:$J$500,"Current year savings",'7.  Persistence Report'!$H$27:$H$500,"2016")</f>
        <v>0</v>
      </c>
      <c r="V307" s="295">
        <f>SUMIFS('7.  Persistence Report'!X$27:X$500,'7.  Persistence Report'!$D$27:$D$500,$B307,'7.  Persistence Report'!$J$27:$J$500,"Current year savings",'7.  Persistence Report'!$H$27:$H$500,"2016")</f>
        <v>0</v>
      </c>
      <c r="W307" s="295">
        <f>SUMIFS('7.  Persistence Report'!Y$27:Y$500,'7.  Persistence Report'!$D$27:$D$500,$B307,'7.  Persistence Report'!$J$27:$J$500,"Current year savings",'7.  Persistence Report'!$H$27:$H$500,"2016")</f>
        <v>0</v>
      </c>
      <c r="X307" s="295">
        <f>SUMIFS('7.  Persistence Report'!Z$27:Z$500,'7.  Persistence Report'!$D$27:$D$500,$B307,'7.  Persistence Report'!$J$27:$J$500,"Current year savings",'7.  Persistence Report'!$H$27:$H$500,"2016")</f>
        <v>0</v>
      </c>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295">
        <f>SUMIFS('7.  Persistence Report'!AV$27:AV$500,'7.  Persistence Report'!$D$27:$D$500,$B307,'7.  Persistence Report'!$J$27:$J$500,"Adjustment",'7.  Persistence Report'!$H$27:$H$500,"2016")</f>
        <v>0</v>
      </c>
      <c r="E308" s="295">
        <f>SUMIFS('7.  Persistence Report'!AW$27:AW$500,'7.  Persistence Report'!$D$27:$D$500,$B307,'7.  Persistence Report'!$J$27:$J$500,"Adjustment",'7.  Persistence Report'!$H$27:$H$500,"2016")</f>
        <v>0</v>
      </c>
      <c r="F308" s="295">
        <f>SUMIFS('7.  Persistence Report'!AX$27:AX$500,'7.  Persistence Report'!$D$27:$D$500,$B307,'7.  Persistence Report'!$J$27:$J$500,"Adjustment",'7.  Persistence Report'!$H$27:$H$500,"2016")</f>
        <v>0</v>
      </c>
      <c r="G308" s="295">
        <f>SUMIFS('7.  Persistence Report'!AY$27:AY$500,'7.  Persistence Report'!$D$27:$D$500,$B307,'7.  Persistence Report'!$J$27:$J$500,"Adjustment",'7.  Persistence Report'!$H$27:$H$500,"2016")</f>
        <v>0</v>
      </c>
      <c r="H308" s="295">
        <f>SUMIFS('7.  Persistence Report'!AZ$27:AZ$500,'7.  Persistence Report'!$D$27:$D$500,$B307,'7.  Persistence Report'!$J$27:$J$500,"Adjustment",'7.  Persistence Report'!$H$27:$H$500,"2016")</f>
        <v>0</v>
      </c>
      <c r="I308" s="295">
        <f>SUMIFS('7.  Persistence Report'!BA$27:BA$500,'7.  Persistence Report'!$D$27:$D$500,$B307,'7.  Persistence Report'!$J$27:$J$500,"Adjustment",'7.  Persistence Report'!$H$27:$H$500,"2016")</f>
        <v>0</v>
      </c>
      <c r="J308" s="295">
        <f>SUMIFS('7.  Persistence Report'!BB$27:BB$500,'7.  Persistence Report'!$D$27:$D$500,$B307,'7.  Persistence Report'!$J$27:$J$500,"Adjustment",'7.  Persistence Report'!$H$27:$H$500,"2016")</f>
        <v>0</v>
      </c>
      <c r="K308" s="295">
        <f>SUMIFS('7.  Persistence Report'!BC$27:BC$500,'7.  Persistence Report'!$D$27:$D$500,$B307,'7.  Persistence Report'!$J$27:$J$500,"Adjustment",'7.  Persistence Report'!$H$27:$H$500,"2016")</f>
        <v>0</v>
      </c>
      <c r="L308" s="295">
        <f>SUMIFS('7.  Persistence Report'!BD$27:BD$500,'7.  Persistence Report'!$D$27:$D$500,$B307,'7.  Persistence Report'!$J$27:$J$500,"Adjustment",'7.  Persistence Report'!$H$27:$H$500,"2016")</f>
        <v>0</v>
      </c>
      <c r="M308" s="295">
        <f>SUMIFS('7.  Persistence Report'!BE$27:BE$500,'7.  Persistence Report'!$D$27:$D$500,$B307,'7.  Persistence Report'!$J$27:$J$500,"Adjustment",'7.  Persistence Report'!$H$27:$H$500,"2016")</f>
        <v>0</v>
      </c>
      <c r="N308" s="295">
        <f>N307</f>
        <v>12</v>
      </c>
      <c r="O308" s="295">
        <f>SUMIFS('7.  Persistence Report'!Q$27:Q$500,'7.  Persistence Report'!$D$27:$D$500,$B307,'7.  Persistence Report'!$J$27:$J$500,"Adjustment",'7.  Persistence Report'!$H$27:$H$500,"2016")</f>
        <v>0</v>
      </c>
      <c r="P308" s="295">
        <f>SUMIFS('7.  Persistence Report'!R$27:R$500,'7.  Persistence Report'!$D$27:$D$500,$B307,'7.  Persistence Report'!$J$27:$J$500,"Adjustment",'7.  Persistence Report'!$H$27:$H$500,"2016")</f>
        <v>0</v>
      </c>
      <c r="Q308" s="295">
        <f>SUMIFS('7.  Persistence Report'!S$27:S$500,'7.  Persistence Report'!$D$27:$D$500,$B307,'7.  Persistence Report'!$J$27:$J$500,"Adjustment",'7.  Persistence Report'!$H$27:$H$500,"2016")</f>
        <v>0</v>
      </c>
      <c r="R308" s="295">
        <f>SUMIFS('7.  Persistence Report'!T$27:T$500,'7.  Persistence Report'!$D$27:$D$500,$B307,'7.  Persistence Report'!$J$27:$J$500,"Adjustment",'7.  Persistence Report'!$H$27:$H$500,"2016")</f>
        <v>0</v>
      </c>
      <c r="S308" s="295">
        <f>SUMIFS('7.  Persistence Report'!U$27:U$500,'7.  Persistence Report'!$D$27:$D$500,$B307,'7.  Persistence Report'!$J$27:$J$500,"Adjustment",'7.  Persistence Report'!$H$27:$H$500,"2016")</f>
        <v>0</v>
      </c>
      <c r="T308" s="295">
        <f>SUMIFS('7.  Persistence Report'!V$27:V$500,'7.  Persistence Report'!$D$27:$D$500,$B307,'7.  Persistence Report'!$J$27:$J$500,"Adjustment",'7.  Persistence Report'!$H$27:$H$500,"2016")</f>
        <v>0</v>
      </c>
      <c r="U308" s="295">
        <f>SUMIFS('7.  Persistence Report'!W$27:W$500,'7.  Persistence Report'!$D$27:$D$500,$B307,'7.  Persistence Report'!$J$27:$J$500,"Adjustment",'7.  Persistence Report'!$H$27:$H$500,"2016")</f>
        <v>0</v>
      </c>
      <c r="V308" s="295">
        <f>SUMIFS('7.  Persistence Report'!X$27:X$500,'7.  Persistence Report'!$D$27:$D$500,$B307,'7.  Persistence Report'!$J$27:$J$500,"Adjustment",'7.  Persistence Report'!$H$27:$H$500,"2016")</f>
        <v>0</v>
      </c>
      <c r="W308" s="295">
        <f>SUMIFS('7.  Persistence Report'!Y$27:Y$500,'7.  Persistence Report'!$D$27:$D$500,$B307,'7.  Persistence Report'!$J$27:$J$500,"Adjustment",'7.  Persistence Report'!$H$27:$H$500,"2016")</f>
        <v>0</v>
      </c>
      <c r="X308" s="295">
        <f>SUMIFS('7.  Persistence Report'!Z$27:Z$500,'7.  Persistence Report'!$D$27:$D$500,$B307,'7.  Persistence Report'!$J$27:$J$500,"Adjustment",'7.  Persistence Report'!$H$27:$H$500,"2016")</f>
        <v>0</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f>SUMIFS('7.  Persistence Report'!AV$27:AV$500,'7.  Persistence Report'!$D$27:$D$500,$B310,'7.  Persistence Report'!$J$27:$J$500,"Current year savings",'7.  Persistence Report'!$H$27:$H$500,"2016")</f>
        <v>509159</v>
      </c>
      <c r="E310" s="295">
        <f>SUMIFS('7.  Persistence Report'!AW$27:AW$500,'7.  Persistence Report'!$D$27:$D$500,$B310,'7.  Persistence Report'!$J$27:$J$500,"Current year savings",'7.  Persistence Report'!$H$27:$H$500,"2016")</f>
        <v>509159</v>
      </c>
      <c r="F310" s="295">
        <f>SUMIFS('7.  Persistence Report'!AX$27:AX$500,'7.  Persistence Report'!$D$27:$D$500,$B310,'7.  Persistence Report'!$J$27:$J$500,"Current year savings",'7.  Persistence Report'!$H$27:$H$500,"2016")</f>
        <v>509159</v>
      </c>
      <c r="G310" s="295">
        <f>SUMIFS('7.  Persistence Report'!AY$27:AY$500,'7.  Persistence Report'!$D$27:$D$500,$B310,'7.  Persistence Report'!$J$27:$J$500,"Current year savings",'7.  Persistence Report'!$H$27:$H$500,"2016")</f>
        <v>509159</v>
      </c>
      <c r="H310" s="295">
        <f>SUMIFS('7.  Persistence Report'!AZ$27:AZ$500,'7.  Persistence Report'!$D$27:$D$500,$B310,'7.  Persistence Report'!$J$27:$J$500,"Current year savings",'7.  Persistence Report'!$H$27:$H$500,"2016")</f>
        <v>509159</v>
      </c>
      <c r="I310" s="295">
        <f>SUMIFS('7.  Persistence Report'!BA$27:BA$500,'7.  Persistence Report'!$D$27:$D$500,$B310,'7.  Persistence Report'!$J$27:$J$500,"Current year savings",'7.  Persistence Report'!$H$27:$H$500,"2016")</f>
        <v>509159</v>
      </c>
      <c r="J310" s="295">
        <f>SUMIFS('7.  Persistence Report'!BB$27:BB$500,'7.  Persistence Report'!$D$27:$D$500,$B310,'7.  Persistence Report'!$J$27:$J$500,"Current year savings",'7.  Persistence Report'!$H$27:$H$500,"2016")</f>
        <v>509159</v>
      </c>
      <c r="K310" s="295">
        <f>SUMIFS('7.  Persistence Report'!BC$27:BC$500,'7.  Persistence Report'!$D$27:$D$500,$B310,'7.  Persistence Report'!$J$27:$J$500,"Current year savings",'7.  Persistence Report'!$H$27:$H$500,"2016")</f>
        <v>509159</v>
      </c>
      <c r="L310" s="295">
        <f>SUMIFS('7.  Persistence Report'!BD$27:BD$500,'7.  Persistence Report'!$D$27:$D$500,$B310,'7.  Persistence Report'!$J$27:$J$500,"Current year savings",'7.  Persistence Report'!$H$27:$H$500,"2016")</f>
        <v>509159</v>
      </c>
      <c r="M310" s="295">
        <f>SUMIFS('7.  Persistence Report'!BE$27:BE$500,'7.  Persistence Report'!$D$27:$D$500,$B310,'7.  Persistence Report'!$J$27:$J$500,"Current year savings",'7.  Persistence Report'!$H$27:$H$500,"2016")</f>
        <v>509159</v>
      </c>
      <c r="N310" s="295">
        <v>12</v>
      </c>
      <c r="O310" s="295">
        <f>SUMIFS('7.  Persistence Report'!Q$27:Q$500,'7.  Persistence Report'!$D$27:$D$500,$B310,'7.  Persistence Report'!$J$27:$J$500,"Current year savings",'7.  Persistence Report'!$H$27:$H$500,"2016")</f>
        <v>94</v>
      </c>
      <c r="P310" s="295">
        <f>SUMIFS('7.  Persistence Report'!R$27:R$500,'7.  Persistence Report'!$D$27:$D$500,$B310,'7.  Persistence Report'!$J$27:$J$500,"Current year savings",'7.  Persistence Report'!$H$27:$H$500,"2016")</f>
        <v>94</v>
      </c>
      <c r="Q310" s="295">
        <f>SUMIFS('7.  Persistence Report'!S$27:S$500,'7.  Persistence Report'!$D$27:$D$500,$B310,'7.  Persistence Report'!$J$27:$J$500,"Current year savings",'7.  Persistence Report'!$H$27:$H$500,"2016")</f>
        <v>94</v>
      </c>
      <c r="R310" s="295">
        <f>SUMIFS('7.  Persistence Report'!T$27:T$500,'7.  Persistence Report'!$D$27:$D$500,$B310,'7.  Persistence Report'!$J$27:$J$500,"Current year savings",'7.  Persistence Report'!$H$27:$H$500,"2016")</f>
        <v>94</v>
      </c>
      <c r="S310" s="295">
        <f>SUMIFS('7.  Persistence Report'!U$27:U$500,'7.  Persistence Report'!$D$27:$D$500,$B310,'7.  Persistence Report'!$J$27:$J$500,"Current year savings",'7.  Persistence Report'!$H$27:$H$500,"2016")</f>
        <v>94</v>
      </c>
      <c r="T310" s="295">
        <f>SUMIFS('7.  Persistence Report'!V$27:V$500,'7.  Persistence Report'!$D$27:$D$500,$B310,'7.  Persistence Report'!$J$27:$J$500,"Current year savings",'7.  Persistence Report'!$H$27:$H$500,"2016")</f>
        <v>94</v>
      </c>
      <c r="U310" s="295">
        <f>SUMIFS('7.  Persistence Report'!W$27:W$500,'7.  Persistence Report'!$D$27:$D$500,$B310,'7.  Persistence Report'!$J$27:$J$500,"Current year savings",'7.  Persistence Report'!$H$27:$H$500,"2016")</f>
        <v>94</v>
      </c>
      <c r="V310" s="295">
        <f>SUMIFS('7.  Persistence Report'!X$27:X$500,'7.  Persistence Report'!$D$27:$D$500,$B310,'7.  Persistence Report'!$J$27:$J$500,"Current year savings",'7.  Persistence Report'!$H$27:$H$500,"2016")</f>
        <v>94</v>
      </c>
      <c r="W310" s="295">
        <f>SUMIFS('7.  Persistence Report'!Y$27:Y$500,'7.  Persistence Report'!$D$27:$D$500,$B310,'7.  Persistence Report'!$J$27:$J$500,"Current year savings",'7.  Persistence Report'!$H$27:$H$500,"2016")</f>
        <v>94</v>
      </c>
      <c r="X310" s="295">
        <f>SUMIFS('7.  Persistence Report'!Z$27:Z$500,'7.  Persistence Report'!$D$27:$D$500,$B310,'7.  Persistence Report'!$J$27:$J$500,"Current year savings",'7.  Persistence Report'!$H$27:$H$500,"2016")</f>
        <v>94</v>
      </c>
      <c r="Y310" s="426"/>
      <c r="Z310" s="410"/>
      <c r="AA310" s="410">
        <v>1</v>
      </c>
      <c r="AB310" s="410"/>
      <c r="AC310" s="410"/>
      <c r="AD310" s="410"/>
      <c r="AE310" s="410"/>
      <c r="AF310" s="410"/>
      <c r="AG310" s="415"/>
      <c r="AH310" s="415"/>
      <c r="AI310" s="415"/>
      <c r="AJ310" s="415"/>
      <c r="AK310" s="415"/>
      <c r="AL310" s="415"/>
      <c r="AM310" s="296">
        <f>SUM(Y310:AL310)</f>
        <v>1</v>
      </c>
    </row>
    <row r="311" spans="1:39" ht="15.5" outlineLevel="1">
      <c r="B311" s="294" t="s">
        <v>289</v>
      </c>
      <c r="C311" s="291" t="s">
        <v>163</v>
      </c>
      <c r="D311" s="295">
        <f>SUMIFS('7.  Persistence Report'!AV$27:AV$500,'7.  Persistence Report'!$D$27:$D$500,$B310,'7.  Persistence Report'!$J$27:$J$500,"Adjustment",'7.  Persistence Report'!$H$27:$H$500,"2016")</f>
        <v>814782.89362008765</v>
      </c>
      <c r="E311" s="295">
        <f>SUMIFS('7.  Persistence Report'!AW$27:AW$500,'7.  Persistence Report'!$D$27:$D$500,$B310,'7.  Persistence Report'!$J$27:$J$500,"Adjustment",'7.  Persistence Report'!$H$27:$H$500,"2016")</f>
        <v>814782.89362008765</v>
      </c>
      <c r="F311" s="295">
        <f>SUMIFS('7.  Persistence Report'!AX$27:AX$500,'7.  Persistence Report'!$D$27:$D$500,$B310,'7.  Persistence Report'!$J$27:$J$500,"Adjustment",'7.  Persistence Report'!$H$27:$H$500,"2016")</f>
        <v>814782.89362008765</v>
      </c>
      <c r="G311" s="295">
        <f>SUMIFS('7.  Persistence Report'!AY$27:AY$500,'7.  Persistence Report'!$D$27:$D$500,$B310,'7.  Persistence Report'!$J$27:$J$500,"Adjustment",'7.  Persistence Report'!$H$27:$H$500,"2016")</f>
        <v>814782.89362008765</v>
      </c>
      <c r="H311" s="295">
        <f>SUMIFS('7.  Persistence Report'!AZ$27:AZ$500,'7.  Persistence Report'!$D$27:$D$500,$B310,'7.  Persistence Report'!$J$27:$J$500,"Adjustment",'7.  Persistence Report'!$H$27:$H$500,"2016")</f>
        <v>-95739</v>
      </c>
      <c r="I311" s="295">
        <f>SUMIFS('7.  Persistence Report'!BA$27:BA$500,'7.  Persistence Report'!$D$27:$D$500,$B310,'7.  Persistence Report'!$J$27:$J$500,"Adjustment",'7.  Persistence Report'!$H$27:$H$500,"2016")</f>
        <v>-95739</v>
      </c>
      <c r="J311" s="295">
        <f>SUMIFS('7.  Persistence Report'!BB$27:BB$500,'7.  Persistence Report'!$D$27:$D$500,$B310,'7.  Persistence Report'!$J$27:$J$500,"Adjustment",'7.  Persistence Report'!$H$27:$H$500,"2016")</f>
        <v>-95739</v>
      </c>
      <c r="K311" s="295">
        <f>SUMIFS('7.  Persistence Report'!BC$27:BC$500,'7.  Persistence Report'!$D$27:$D$500,$B310,'7.  Persistence Report'!$J$27:$J$500,"Adjustment",'7.  Persistence Report'!$H$27:$H$500,"2016")</f>
        <v>-95739</v>
      </c>
      <c r="L311" s="295">
        <f>SUMIFS('7.  Persistence Report'!BD$27:BD$500,'7.  Persistence Report'!$D$27:$D$500,$B310,'7.  Persistence Report'!$J$27:$J$500,"Adjustment",'7.  Persistence Report'!$H$27:$H$500,"2016")</f>
        <v>-95739</v>
      </c>
      <c r="M311" s="295">
        <f>SUMIFS('7.  Persistence Report'!BE$27:BE$500,'7.  Persistence Report'!$D$27:$D$500,$B310,'7.  Persistence Report'!$J$27:$J$500,"Adjustment",'7.  Persistence Report'!$H$27:$H$500,"2016")</f>
        <v>-95739</v>
      </c>
      <c r="N311" s="295">
        <f>N310</f>
        <v>12</v>
      </c>
      <c r="O311" s="295">
        <f>SUMIFS('7.  Persistence Report'!Q$27:Q$500,'7.  Persistence Report'!$D$27:$D$500,$B310,'7.  Persistence Report'!$J$27:$J$500,"Adjustment",'7.  Persistence Report'!$H$27:$H$500,"2016")</f>
        <v>271.96883216783215</v>
      </c>
      <c r="P311" s="295">
        <f>SUMIFS('7.  Persistence Report'!R$27:R$500,'7.  Persistence Report'!$D$27:$D$500,$B310,'7.  Persistence Report'!$J$27:$J$500,"Adjustment",'7.  Persistence Report'!$H$27:$H$500,"2016")</f>
        <v>271.96883216783215</v>
      </c>
      <c r="Q311" s="295">
        <f>SUMIFS('7.  Persistence Report'!S$27:S$500,'7.  Persistence Report'!$D$27:$D$500,$B310,'7.  Persistence Report'!$J$27:$J$500,"Adjustment",'7.  Persistence Report'!$H$27:$H$500,"2016")</f>
        <v>271.96883216783215</v>
      </c>
      <c r="R311" s="295">
        <f>SUMIFS('7.  Persistence Report'!T$27:T$500,'7.  Persistence Report'!$D$27:$D$500,$B310,'7.  Persistence Report'!$J$27:$J$500,"Adjustment",'7.  Persistence Report'!$H$27:$H$500,"2016")</f>
        <v>271.96883216783215</v>
      </c>
      <c r="S311" s="295">
        <f>SUMIFS('7.  Persistence Report'!U$27:U$500,'7.  Persistence Report'!$D$27:$D$500,$B310,'7.  Persistence Report'!$J$27:$J$500,"Adjustment",'7.  Persistence Report'!$H$27:$H$500,"2016")</f>
        <v>22</v>
      </c>
      <c r="T311" s="295">
        <f>SUMIFS('7.  Persistence Report'!V$27:V$500,'7.  Persistence Report'!$D$27:$D$500,$B310,'7.  Persistence Report'!$J$27:$J$500,"Adjustment",'7.  Persistence Report'!$H$27:$H$500,"2016")</f>
        <v>22</v>
      </c>
      <c r="U311" s="295">
        <f>SUMIFS('7.  Persistence Report'!W$27:W$500,'7.  Persistence Report'!$D$27:$D$500,$B310,'7.  Persistence Report'!$J$27:$J$500,"Adjustment",'7.  Persistence Report'!$H$27:$H$500,"2016")</f>
        <v>22</v>
      </c>
      <c r="V311" s="295">
        <f>SUMIFS('7.  Persistence Report'!X$27:X$500,'7.  Persistence Report'!$D$27:$D$500,$B310,'7.  Persistence Report'!$J$27:$J$500,"Adjustment",'7.  Persistence Report'!$H$27:$H$500,"2016")</f>
        <v>22</v>
      </c>
      <c r="W311" s="295">
        <f>SUMIFS('7.  Persistence Report'!Y$27:Y$500,'7.  Persistence Report'!$D$27:$D$500,$B310,'7.  Persistence Report'!$J$27:$J$500,"Adjustment",'7.  Persistence Report'!$H$27:$H$500,"2016")</f>
        <v>22</v>
      </c>
      <c r="X311" s="295">
        <f>SUMIFS('7.  Persistence Report'!Z$27:Z$500,'7.  Persistence Report'!$D$27:$D$500,$B310,'7.  Persistence Report'!$J$27:$J$500,"Adjustment",'7.  Persistence Report'!$H$27:$H$500,"2016")</f>
        <v>22</v>
      </c>
      <c r="Y311" s="411">
        <f>Y310</f>
        <v>0</v>
      </c>
      <c r="Z311" s="411">
        <f t="shared" ref="Z311" si="837">Z310</f>
        <v>0</v>
      </c>
      <c r="AA311" s="411">
        <f t="shared" ref="AA311" si="838">AA310</f>
        <v>1</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f>SUMIFS('7.  Persistence Report'!AV$27:AV$500,'7.  Persistence Report'!$D$27:$D$500,$B313,'7.  Persistence Report'!$J$27:$J$500,"Current year savings",'7.  Persistence Report'!$H$27:$H$500,"2016")</f>
        <v>0</v>
      </c>
      <c r="E313" s="295">
        <f>SUMIFS('7.  Persistence Report'!AW$27:AW$500,'7.  Persistence Report'!$D$27:$D$500,$B313,'7.  Persistence Report'!$J$27:$J$500,"Current year savings",'7.  Persistence Report'!$H$27:$H$500,"2016")</f>
        <v>0</v>
      </c>
      <c r="F313" s="295">
        <f>SUMIFS('7.  Persistence Report'!AX$27:AX$500,'7.  Persistence Report'!$D$27:$D$500,$B313,'7.  Persistence Report'!$J$27:$J$500,"Current year savings",'7.  Persistence Report'!$H$27:$H$500,"2016")</f>
        <v>0</v>
      </c>
      <c r="G313" s="295">
        <f>SUMIFS('7.  Persistence Report'!AY$27:AY$500,'7.  Persistence Report'!$D$27:$D$500,$B313,'7.  Persistence Report'!$J$27:$J$500,"Current year savings",'7.  Persistence Report'!$H$27:$H$500,"2016")</f>
        <v>0</v>
      </c>
      <c r="H313" s="295">
        <f>SUMIFS('7.  Persistence Report'!AZ$27:AZ$500,'7.  Persistence Report'!$D$27:$D$500,$B313,'7.  Persistence Report'!$J$27:$J$500,"Current year savings",'7.  Persistence Report'!$H$27:$H$500,"2016")</f>
        <v>0</v>
      </c>
      <c r="I313" s="295">
        <f>SUMIFS('7.  Persistence Report'!BA$27:BA$500,'7.  Persistence Report'!$D$27:$D$500,$B313,'7.  Persistence Report'!$J$27:$J$500,"Current year savings",'7.  Persistence Report'!$H$27:$H$500,"2016")</f>
        <v>0</v>
      </c>
      <c r="J313" s="295">
        <f>SUMIFS('7.  Persistence Report'!BB$27:BB$500,'7.  Persistence Report'!$D$27:$D$500,$B313,'7.  Persistence Report'!$J$27:$J$500,"Current year savings",'7.  Persistence Report'!$H$27:$H$500,"2016")</f>
        <v>0</v>
      </c>
      <c r="K313" s="295">
        <f>SUMIFS('7.  Persistence Report'!BC$27:BC$500,'7.  Persistence Report'!$D$27:$D$500,$B313,'7.  Persistence Report'!$J$27:$J$500,"Current year savings",'7.  Persistence Report'!$H$27:$H$500,"2016")</f>
        <v>0</v>
      </c>
      <c r="L313" s="295">
        <f>SUMIFS('7.  Persistence Report'!BD$27:BD$500,'7.  Persistence Report'!$D$27:$D$500,$B313,'7.  Persistence Report'!$J$27:$J$500,"Current year savings",'7.  Persistence Report'!$H$27:$H$500,"2016")</f>
        <v>0</v>
      </c>
      <c r="M313" s="295">
        <f>SUMIFS('7.  Persistence Report'!BE$27:BE$500,'7.  Persistence Report'!$D$27:$D$500,$B313,'7.  Persistence Report'!$J$27:$J$500,"Current year savings",'7.  Persistence Report'!$H$27:$H$500,"2016")</f>
        <v>0</v>
      </c>
      <c r="N313" s="295">
        <v>3</v>
      </c>
      <c r="O313" s="295">
        <f>SUMIFS('7.  Persistence Report'!Q$27:Q$500,'7.  Persistence Report'!$D$27:$D$500,$B313,'7.  Persistence Report'!$J$27:$J$500,"Current year savings",'7.  Persistence Report'!$H$27:$H$500,"2016")</f>
        <v>0</v>
      </c>
      <c r="P313" s="295">
        <f>SUMIFS('7.  Persistence Report'!R$27:R$500,'7.  Persistence Report'!$D$27:$D$500,$B313,'7.  Persistence Report'!$J$27:$J$500,"Current year savings",'7.  Persistence Report'!$H$27:$H$500,"2016")</f>
        <v>0</v>
      </c>
      <c r="Q313" s="295">
        <f>SUMIFS('7.  Persistence Report'!S$27:S$500,'7.  Persistence Report'!$D$27:$D$500,$B313,'7.  Persistence Report'!$J$27:$J$500,"Current year savings",'7.  Persistence Report'!$H$27:$H$500,"2016")</f>
        <v>0</v>
      </c>
      <c r="R313" s="295">
        <f>SUMIFS('7.  Persistence Report'!T$27:T$500,'7.  Persistence Report'!$D$27:$D$500,$B313,'7.  Persistence Report'!$J$27:$J$500,"Current year savings",'7.  Persistence Report'!$H$27:$H$500,"2016")</f>
        <v>0</v>
      </c>
      <c r="S313" s="295">
        <f>SUMIFS('7.  Persistence Report'!U$27:U$500,'7.  Persistence Report'!$D$27:$D$500,$B313,'7.  Persistence Report'!$J$27:$J$500,"Current year savings",'7.  Persistence Report'!$H$27:$H$500,"2016")</f>
        <v>0</v>
      </c>
      <c r="T313" s="295">
        <f>SUMIFS('7.  Persistence Report'!V$27:V$500,'7.  Persistence Report'!$D$27:$D$500,$B313,'7.  Persistence Report'!$J$27:$J$500,"Current year savings",'7.  Persistence Report'!$H$27:$H$500,"2016")</f>
        <v>0</v>
      </c>
      <c r="U313" s="295">
        <f>SUMIFS('7.  Persistence Report'!W$27:W$500,'7.  Persistence Report'!$D$27:$D$500,$B313,'7.  Persistence Report'!$J$27:$J$500,"Current year savings",'7.  Persistence Report'!$H$27:$H$500,"2016")</f>
        <v>0</v>
      </c>
      <c r="V313" s="295">
        <f>SUMIFS('7.  Persistence Report'!X$27:X$500,'7.  Persistence Report'!$D$27:$D$500,$B313,'7.  Persistence Report'!$J$27:$J$500,"Current year savings",'7.  Persistence Report'!$H$27:$H$500,"2016")</f>
        <v>0</v>
      </c>
      <c r="W313" s="295">
        <f>SUMIFS('7.  Persistence Report'!Y$27:Y$500,'7.  Persistence Report'!$D$27:$D$500,$B313,'7.  Persistence Report'!$J$27:$J$500,"Current year savings",'7.  Persistence Report'!$H$27:$H$500,"2016")</f>
        <v>0</v>
      </c>
      <c r="X313" s="295">
        <f>SUMIFS('7.  Persistence Report'!Z$27:Z$500,'7.  Persistence Report'!$D$27:$D$500,$B313,'7.  Persistence Report'!$J$27:$J$500,"Current year savings",'7.  Persistence Report'!$H$27:$H$500,"2016")</f>
        <v>0</v>
      </c>
      <c r="Y313" s="426"/>
      <c r="Z313" s="410"/>
      <c r="AA313" s="410">
        <v>1</v>
      </c>
      <c r="AB313" s="410"/>
      <c r="AC313" s="410"/>
      <c r="AD313" s="410"/>
      <c r="AE313" s="410"/>
      <c r="AF313" s="410"/>
      <c r="AG313" s="415"/>
      <c r="AH313" s="415"/>
      <c r="AI313" s="415"/>
      <c r="AJ313" s="415"/>
      <c r="AK313" s="415"/>
      <c r="AL313" s="415"/>
      <c r="AM313" s="296">
        <f>SUM(Y313:AL313)</f>
        <v>1</v>
      </c>
    </row>
    <row r="314" spans="1:39" ht="15.5" outlineLevel="1">
      <c r="B314" s="294" t="s">
        <v>289</v>
      </c>
      <c r="C314" s="291" t="s">
        <v>163</v>
      </c>
      <c r="D314" s="295">
        <f>SUMIFS('7.  Persistence Report'!AV$27:AV$500,'7.  Persistence Report'!$D$27:$D$500,$B313,'7.  Persistence Report'!$J$27:$J$500,"Adjustment",'7.  Persistence Report'!$H$27:$H$500,"2016")</f>
        <v>0</v>
      </c>
      <c r="E314" s="295">
        <f>SUMIFS('7.  Persistence Report'!AW$27:AW$500,'7.  Persistence Report'!$D$27:$D$500,$B313,'7.  Persistence Report'!$J$27:$J$500,"Adjustment",'7.  Persistence Report'!$H$27:$H$500,"2016")</f>
        <v>0</v>
      </c>
      <c r="F314" s="295">
        <f>SUMIFS('7.  Persistence Report'!AX$27:AX$500,'7.  Persistence Report'!$D$27:$D$500,$B313,'7.  Persistence Report'!$J$27:$J$500,"Adjustment",'7.  Persistence Report'!$H$27:$H$500,"2016")</f>
        <v>0</v>
      </c>
      <c r="G314" s="295">
        <f>SUMIFS('7.  Persistence Report'!AY$27:AY$500,'7.  Persistence Report'!$D$27:$D$500,$B313,'7.  Persistence Report'!$J$27:$J$500,"Adjustment",'7.  Persistence Report'!$H$27:$H$500,"2016")</f>
        <v>0</v>
      </c>
      <c r="H314" s="295">
        <f>SUMIFS('7.  Persistence Report'!AZ$27:AZ$500,'7.  Persistence Report'!$D$27:$D$500,$B313,'7.  Persistence Report'!$J$27:$J$500,"Adjustment",'7.  Persistence Report'!$H$27:$H$500,"2016")</f>
        <v>0</v>
      </c>
      <c r="I314" s="295">
        <f>SUMIFS('7.  Persistence Report'!BA$27:BA$500,'7.  Persistence Report'!$D$27:$D$500,$B313,'7.  Persistence Report'!$J$27:$J$500,"Adjustment",'7.  Persistence Report'!$H$27:$H$500,"2016")</f>
        <v>0</v>
      </c>
      <c r="J314" s="295">
        <f>SUMIFS('7.  Persistence Report'!BB$27:BB$500,'7.  Persistence Report'!$D$27:$D$500,$B313,'7.  Persistence Report'!$J$27:$J$500,"Adjustment",'7.  Persistence Report'!$H$27:$H$500,"2016")</f>
        <v>0</v>
      </c>
      <c r="K314" s="295">
        <f>SUMIFS('7.  Persistence Report'!BC$27:BC$500,'7.  Persistence Report'!$D$27:$D$500,$B313,'7.  Persistence Report'!$J$27:$J$500,"Adjustment",'7.  Persistence Report'!$H$27:$H$500,"2016")</f>
        <v>0</v>
      </c>
      <c r="L314" s="295">
        <f>SUMIFS('7.  Persistence Report'!BD$27:BD$500,'7.  Persistence Report'!$D$27:$D$500,$B313,'7.  Persistence Report'!$J$27:$J$500,"Adjustment",'7.  Persistence Report'!$H$27:$H$500,"2016")</f>
        <v>0</v>
      </c>
      <c r="M314" s="295">
        <f>SUMIFS('7.  Persistence Report'!BE$27:BE$500,'7.  Persistence Report'!$D$27:$D$500,$B313,'7.  Persistence Report'!$J$27:$J$500,"Adjustment",'7.  Persistence Report'!$H$27:$H$500,"2016")</f>
        <v>0</v>
      </c>
      <c r="N314" s="295">
        <f>N313</f>
        <v>3</v>
      </c>
      <c r="O314" s="295">
        <f>SUMIFS('7.  Persistence Report'!Q$27:Q$500,'7.  Persistence Report'!$D$27:$D$500,$B313,'7.  Persistence Report'!$J$27:$J$500,"Adjustment",'7.  Persistence Report'!$H$27:$H$500,"2016")</f>
        <v>0</v>
      </c>
      <c r="P314" s="295">
        <f>SUMIFS('7.  Persistence Report'!R$27:R$500,'7.  Persistence Report'!$D$27:$D$500,$B313,'7.  Persistence Report'!$J$27:$J$500,"Adjustment",'7.  Persistence Report'!$H$27:$H$500,"2016")</f>
        <v>0</v>
      </c>
      <c r="Q314" s="295">
        <f>SUMIFS('7.  Persistence Report'!S$27:S$500,'7.  Persistence Report'!$D$27:$D$500,$B313,'7.  Persistence Report'!$J$27:$J$500,"Adjustment",'7.  Persistence Report'!$H$27:$H$500,"2016")</f>
        <v>0</v>
      </c>
      <c r="R314" s="295">
        <f>SUMIFS('7.  Persistence Report'!T$27:T$500,'7.  Persistence Report'!$D$27:$D$500,$B313,'7.  Persistence Report'!$J$27:$J$500,"Adjustment",'7.  Persistence Report'!$H$27:$H$500,"2016")</f>
        <v>0</v>
      </c>
      <c r="S314" s="295">
        <f>SUMIFS('7.  Persistence Report'!U$27:U$500,'7.  Persistence Report'!$D$27:$D$500,$B313,'7.  Persistence Report'!$J$27:$J$500,"Adjustment",'7.  Persistence Report'!$H$27:$H$500,"2016")</f>
        <v>0</v>
      </c>
      <c r="T314" s="295">
        <f>SUMIFS('7.  Persistence Report'!V$27:V$500,'7.  Persistence Report'!$D$27:$D$500,$B313,'7.  Persistence Report'!$J$27:$J$500,"Adjustment",'7.  Persistence Report'!$H$27:$H$500,"2016")</f>
        <v>0</v>
      </c>
      <c r="U314" s="295">
        <f>SUMIFS('7.  Persistence Report'!W$27:W$500,'7.  Persistence Report'!$D$27:$D$500,$B313,'7.  Persistence Report'!$J$27:$J$500,"Adjustment",'7.  Persistence Report'!$H$27:$H$500,"2016")</f>
        <v>0</v>
      </c>
      <c r="V314" s="295">
        <f>SUMIFS('7.  Persistence Report'!X$27:X$500,'7.  Persistence Report'!$D$27:$D$500,$B313,'7.  Persistence Report'!$J$27:$J$500,"Adjustment",'7.  Persistence Report'!$H$27:$H$500,"2016")</f>
        <v>0</v>
      </c>
      <c r="W314" s="295">
        <f>SUMIFS('7.  Persistence Report'!Y$27:Y$500,'7.  Persistence Report'!$D$27:$D$500,$B313,'7.  Persistence Report'!$J$27:$J$500,"Adjustment",'7.  Persistence Report'!$H$27:$H$500,"2016")</f>
        <v>0</v>
      </c>
      <c r="X314" s="295">
        <f>SUMIFS('7.  Persistence Report'!Z$27:Z$500,'7.  Persistence Report'!$D$27:$D$500,$B313,'7.  Persistence Report'!$J$27:$J$500,"Adjustment",'7.  Persistence Report'!$H$27:$H$500,"2016")</f>
        <v>0</v>
      </c>
      <c r="Y314" s="411">
        <f>Y313</f>
        <v>0</v>
      </c>
      <c r="Z314" s="411">
        <f t="shared" ref="Z314" si="850">Z313</f>
        <v>0</v>
      </c>
      <c r="AA314" s="411">
        <f t="shared" ref="AA314" si="851">AA313</f>
        <v>1</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f>SUMIFS('7.  Persistence Report'!AV$27:AV$500,'7.  Persistence Report'!$D$27:$D$500,$B316,'7.  Persistence Report'!$J$27:$J$500,"Current year savings",'7.  Persistence Report'!$H$27:$H$500,"2016")</f>
        <v>0</v>
      </c>
      <c r="E316" s="295">
        <f>SUMIFS('7.  Persistence Report'!AW$27:AW$500,'7.  Persistence Report'!$D$27:$D$500,$B316,'7.  Persistence Report'!$J$27:$J$500,"Current year savings",'7.  Persistence Report'!$H$27:$H$500,"2016")</f>
        <v>0</v>
      </c>
      <c r="F316" s="295">
        <f>SUMIFS('7.  Persistence Report'!AX$27:AX$500,'7.  Persistence Report'!$D$27:$D$500,$B316,'7.  Persistence Report'!$J$27:$J$500,"Current year savings",'7.  Persistence Report'!$H$27:$H$500,"2016")</f>
        <v>0</v>
      </c>
      <c r="G316" s="295">
        <f>SUMIFS('7.  Persistence Report'!AY$27:AY$500,'7.  Persistence Report'!$D$27:$D$500,$B316,'7.  Persistence Report'!$J$27:$J$500,"Current year savings",'7.  Persistence Report'!$H$27:$H$500,"2016")</f>
        <v>0</v>
      </c>
      <c r="H316" s="295">
        <f>SUMIFS('7.  Persistence Report'!AZ$27:AZ$500,'7.  Persistence Report'!$D$27:$D$500,$B316,'7.  Persistence Report'!$J$27:$J$500,"Current year savings",'7.  Persistence Report'!$H$27:$H$500,"2016")</f>
        <v>0</v>
      </c>
      <c r="I316" s="295">
        <f>SUMIFS('7.  Persistence Report'!BA$27:BA$500,'7.  Persistence Report'!$D$27:$D$500,$B316,'7.  Persistence Report'!$J$27:$J$500,"Current year savings",'7.  Persistence Report'!$H$27:$H$500,"2016")</f>
        <v>0</v>
      </c>
      <c r="J316" s="295">
        <f>SUMIFS('7.  Persistence Report'!BB$27:BB$500,'7.  Persistence Report'!$D$27:$D$500,$B316,'7.  Persistence Report'!$J$27:$J$500,"Current year savings",'7.  Persistence Report'!$H$27:$H$500,"2016")</f>
        <v>0</v>
      </c>
      <c r="K316" s="295">
        <f>SUMIFS('7.  Persistence Report'!BC$27:BC$500,'7.  Persistence Report'!$D$27:$D$500,$B316,'7.  Persistence Report'!$J$27:$J$500,"Current year savings",'7.  Persistence Report'!$H$27:$H$500,"2016")</f>
        <v>0</v>
      </c>
      <c r="L316" s="295">
        <f>SUMIFS('7.  Persistence Report'!BD$27:BD$500,'7.  Persistence Report'!$D$27:$D$500,$B316,'7.  Persistence Report'!$J$27:$J$500,"Current year savings",'7.  Persistence Report'!$H$27:$H$500,"2016")</f>
        <v>0</v>
      </c>
      <c r="M316" s="295">
        <f>SUMIFS('7.  Persistence Report'!BE$27:BE$500,'7.  Persistence Report'!$D$27:$D$500,$B316,'7.  Persistence Report'!$J$27:$J$500,"Current year savings",'7.  Persistence Report'!$H$27:$H$500,"2016")</f>
        <v>0</v>
      </c>
      <c r="N316" s="295">
        <v>12</v>
      </c>
      <c r="O316" s="295">
        <f>SUMIFS('7.  Persistence Report'!Q$27:Q$500,'7.  Persistence Report'!$D$27:$D$500,$B316,'7.  Persistence Report'!$J$27:$J$500,"Current year savings",'7.  Persistence Report'!$H$27:$H$500,"2016")</f>
        <v>0</v>
      </c>
      <c r="P316" s="295">
        <f>SUMIFS('7.  Persistence Report'!R$27:R$500,'7.  Persistence Report'!$D$27:$D$500,$B316,'7.  Persistence Report'!$J$27:$J$500,"Current year savings",'7.  Persistence Report'!$H$27:$H$500,"2016")</f>
        <v>0</v>
      </c>
      <c r="Q316" s="295">
        <f>SUMIFS('7.  Persistence Report'!S$27:S$500,'7.  Persistence Report'!$D$27:$D$500,$B316,'7.  Persistence Report'!$J$27:$J$500,"Current year savings",'7.  Persistence Report'!$H$27:$H$500,"2016")</f>
        <v>0</v>
      </c>
      <c r="R316" s="295">
        <f>SUMIFS('7.  Persistence Report'!T$27:T$500,'7.  Persistence Report'!$D$27:$D$500,$B316,'7.  Persistence Report'!$J$27:$J$500,"Current year savings",'7.  Persistence Report'!$H$27:$H$500,"2016")</f>
        <v>0</v>
      </c>
      <c r="S316" s="295">
        <f>SUMIFS('7.  Persistence Report'!U$27:U$500,'7.  Persistence Report'!$D$27:$D$500,$B316,'7.  Persistence Report'!$J$27:$J$500,"Current year savings",'7.  Persistence Report'!$H$27:$H$500,"2016")</f>
        <v>0</v>
      </c>
      <c r="T316" s="295">
        <f>SUMIFS('7.  Persistence Report'!V$27:V$500,'7.  Persistence Report'!$D$27:$D$500,$B316,'7.  Persistence Report'!$J$27:$J$500,"Current year savings",'7.  Persistence Report'!$H$27:$H$500,"2016")</f>
        <v>0</v>
      </c>
      <c r="U316" s="295">
        <f>SUMIFS('7.  Persistence Report'!W$27:W$500,'7.  Persistence Report'!$D$27:$D$500,$B316,'7.  Persistence Report'!$J$27:$J$500,"Current year savings",'7.  Persistence Report'!$H$27:$H$500,"2016")</f>
        <v>0</v>
      </c>
      <c r="V316" s="295">
        <f>SUMIFS('7.  Persistence Report'!X$27:X$500,'7.  Persistence Report'!$D$27:$D$500,$B316,'7.  Persistence Report'!$J$27:$J$500,"Current year savings",'7.  Persistence Report'!$H$27:$H$500,"2016")</f>
        <v>0</v>
      </c>
      <c r="W316" s="295">
        <f>SUMIFS('7.  Persistence Report'!Y$27:Y$500,'7.  Persistence Report'!$D$27:$D$500,$B316,'7.  Persistence Report'!$J$27:$J$500,"Current year savings",'7.  Persistence Report'!$H$27:$H$500,"2016")</f>
        <v>0</v>
      </c>
      <c r="X316" s="295">
        <f>SUMIFS('7.  Persistence Report'!Z$27:Z$500,'7.  Persistence Report'!$D$27:$D$500,$B316,'7.  Persistence Report'!$J$27:$J$500,"Current year savings",'7.  Persistence Report'!$H$27:$H$500,"2016")</f>
        <v>0</v>
      </c>
      <c r="Y316" s="426"/>
      <c r="Z316" s="410"/>
      <c r="AA316" s="410">
        <v>1</v>
      </c>
      <c r="AB316" s="410"/>
      <c r="AC316" s="410"/>
      <c r="AD316" s="410"/>
      <c r="AE316" s="410"/>
      <c r="AF316" s="410"/>
      <c r="AG316" s="415"/>
      <c r="AH316" s="415"/>
      <c r="AI316" s="415"/>
      <c r="AJ316" s="415"/>
      <c r="AK316" s="415"/>
      <c r="AL316" s="415"/>
      <c r="AM316" s="296">
        <f>SUM(Y316:AL316)</f>
        <v>1</v>
      </c>
    </row>
    <row r="317" spans="1:39" ht="15.5" outlineLevel="1">
      <c r="B317" s="294" t="s">
        <v>289</v>
      </c>
      <c r="C317" s="291" t="s">
        <v>163</v>
      </c>
      <c r="D317" s="295">
        <f>SUMIFS('7.  Persistence Report'!AV$27:AV$500,'7.  Persistence Report'!$D$27:$D$500,$B316,'7.  Persistence Report'!$J$27:$J$500,"Adjustment",'7.  Persistence Report'!$H$27:$H$500,"2016")</f>
        <v>4463526</v>
      </c>
      <c r="E317" s="295">
        <f>SUMIFS('7.  Persistence Report'!AW$27:AW$500,'7.  Persistence Report'!$D$27:$D$500,$B316,'7.  Persistence Report'!$J$27:$J$500,"Adjustment",'7.  Persistence Report'!$H$27:$H$500,"2016")</f>
        <v>4463526</v>
      </c>
      <c r="F317" s="295">
        <f>SUMIFS('7.  Persistence Report'!AX$27:AX$500,'7.  Persistence Report'!$D$27:$D$500,$B316,'7.  Persistence Report'!$J$27:$J$500,"Adjustment",'7.  Persistence Report'!$H$27:$H$500,"2016")</f>
        <v>4463526</v>
      </c>
      <c r="G317" s="295">
        <f>SUMIFS('7.  Persistence Report'!AY$27:AY$500,'7.  Persistence Report'!$D$27:$D$500,$B316,'7.  Persistence Report'!$J$27:$J$500,"Adjustment",'7.  Persistence Report'!$H$27:$H$500,"2016")</f>
        <v>4463526</v>
      </c>
      <c r="H317" s="295">
        <f>SUMIFS('7.  Persistence Report'!AZ$27:AZ$500,'7.  Persistence Report'!$D$27:$D$500,$B316,'7.  Persistence Report'!$J$27:$J$500,"Adjustment",'7.  Persistence Report'!$H$27:$H$500,"2016")</f>
        <v>4463526</v>
      </c>
      <c r="I317" s="295">
        <f>SUMIFS('7.  Persistence Report'!BA$27:BA$500,'7.  Persistence Report'!$D$27:$D$500,$B316,'7.  Persistence Report'!$J$27:$J$500,"Adjustment",'7.  Persistence Report'!$H$27:$H$500,"2016")</f>
        <v>4463526</v>
      </c>
      <c r="J317" s="295">
        <f>SUMIFS('7.  Persistence Report'!BB$27:BB$500,'7.  Persistence Report'!$D$27:$D$500,$B316,'7.  Persistence Report'!$J$27:$J$500,"Adjustment",'7.  Persistence Report'!$H$27:$H$500,"2016")</f>
        <v>4463526</v>
      </c>
      <c r="K317" s="295">
        <f>SUMIFS('7.  Persistence Report'!BC$27:BC$500,'7.  Persistence Report'!$D$27:$D$500,$B316,'7.  Persistence Report'!$J$27:$J$500,"Adjustment",'7.  Persistence Report'!$H$27:$H$500,"2016")</f>
        <v>4463526</v>
      </c>
      <c r="L317" s="295">
        <f>SUMIFS('7.  Persistence Report'!BD$27:BD$500,'7.  Persistence Report'!$D$27:$D$500,$B316,'7.  Persistence Report'!$J$27:$J$500,"Adjustment",'7.  Persistence Report'!$H$27:$H$500,"2016")</f>
        <v>4463526</v>
      </c>
      <c r="M317" s="295">
        <f>SUMIFS('7.  Persistence Report'!BE$27:BE$500,'7.  Persistence Report'!$D$27:$D$500,$B316,'7.  Persistence Report'!$J$27:$J$500,"Adjustment",'7.  Persistence Report'!$H$27:$H$500,"2016")</f>
        <v>4463526</v>
      </c>
      <c r="N317" s="295">
        <f>N316</f>
        <v>12</v>
      </c>
      <c r="O317" s="295">
        <f>SUMIFS('7.  Persistence Report'!Q$27:Q$500,'7.  Persistence Report'!$D$27:$D$500,$B316,'7.  Persistence Report'!$J$27:$J$500,"Adjustment",'7.  Persistence Report'!$H$27:$H$500,"2016")</f>
        <v>472</v>
      </c>
      <c r="P317" s="295">
        <f>SUMIFS('7.  Persistence Report'!R$27:R$500,'7.  Persistence Report'!$D$27:$D$500,$B316,'7.  Persistence Report'!$J$27:$J$500,"Adjustment",'7.  Persistence Report'!$H$27:$H$500,"2016")</f>
        <v>472</v>
      </c>
      <c r="Q317" s="295">
        <f>SUMIFS('7.  Persistence Report'!S$27:S$500,'7.  Persistence Report'!$D$27:$D$500,$B316,'7.  Persistence Report'!$J$27:$J$500,"Adjustment",'7.  Persistence Report'!$H$27:$H$500,"2016")</f>
        <v>472</v>
      </c>
      <c r="R317" s="295">
        <f>SUMIFS('7.  Persistence Report'!T$27:T$500,'7.  Persistence Report'!$D$27:$D$500,$B316,'7.  Persistence Report'!$J$27:$J$500,"Adjustment",'7.  Persistence Report'!$H$27:$H$500,"2016")</f>
        <v>472</v>
      </c>
      <c r="S317" s="295">
        <f>SUMIFS('7.  Persistence Report'!U$27:U$500,'7.  Persistence Report'!$D$27:$D$500,$B316,'7.  Persistence Report'!$J$27:$J$500,"Adjustment",'7.  Persistence Report'!$H$27:$H$500,"2016")</f>
        <v>472</v>
      </c>
      <c r="T317" s="295">
        <f>SUMIFS('7.  Persistence Report'!V$27:V$500,'7.  Persistence Report'!$D$27:$D$500,$B316,'7.  Persistence Report'!$J$27:$J$500,"Adjustment",'7.  Persistence Report'!$H$27:$H$500,"2016")</f>
        <v>472</v>
      </c>
      <c r="U317" s="295">
        <f>SUMIFS('7.  Persistence Report'!W$27:W$500,'7.  Persistence Report'!$D$27:$D$500,$B316,'7.  Persistence Report'!$J$27:$J$500,"Adjustment",'7.  Persistence Report'!$H$27:$H$500,"2016")</f>
        <v>472</v>
      </c>
      <c r="V317" s="295">
        <f>SUMIFS('7.  Persistence Report'!X$27:X$500,'7.  Persistence Report'!$D$27:$D$500,$B316,'7.  Persistence Report'!$J$27:$J$500,"Adjustment",'7.  Persistence Report'!$H$27:$H$500,"2016")</f>
        <v>472</v>
      </c>
      <c r="W317" s="295">
        <f>SUMIFS('7.  Persistence Report'!Y$27:Y$500,'7.  Persistence Report'!$D$27:$D$500,$B316,'7.  Persistence Report'!$J$27:$J$500,"Adjustment",'7.  Persistence Report'!$H$27:$H$500,"2016")</f>
        <v>472</v>
      </c>
      <c r="X317" s="295">
        <f>SUMIFS('7.  Persistence Report'!Z$27:Z$500,'7.  Persistence Report'!$D$27:$D$500,$B316,'7.  Persistence Report'!$J$27:$J$500,"Adjustment",'7.  Persistence Report'!$H$27:$H$500,"2016")</f>
        <v>472</v>
      </c>
      <c r="Y317" s="411">
        <f>Y316</f>
        <v>0</v>
      </c>
      <c r="Z317" s="411">
        <f t="shared" ref="Z317" si="863">Z316</f>
        <v>0</v>
      </c>
      <c r="AA317" s="411">
        <f t="shared" ref="AA317" si="864">AA316</f>
        <v>1</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f>SUMIFS('7.  Persistence Report'!AV$27:AV$500,'7.  Persistence Report'!$D$27:$D$500,$B319,'7.  Persistence Report'!$J$27:$J$500,"Current year savings",'7.  Persistence Report'!$H$27:$H$500,"2016")</f>
        <v>0</v>
      </c>
      <c r="E319" s="295">
        <f>SUMIFS('7.  Persistence Report'!AW$27:AW$500,'7.  Persistence Report'!$D$27:$D$500,$B319,'7.  Persistence Report'!$J$27:$J$500,"Current year savings",'7.  Persistence Report'!$H$27:$H$500,"2016")</f>
        <v>0</v>
      </c>
      <c r="F319" s="295">
        <f>SUMIFS('7.  Persistence Report'!AX$27:AX$500,'7.  Persistence Report'!$D$27:$D$500,$B319,'7.  Persistence Report'!$J$27:$J$500,"Current year savings",'7.  Persistence Report'!$H$27:$H$500,"2016")</f>
        <v>0</v>
      </c>
      <c r="G319" s="295">
        <f>SUMIFS('7.  Persistence Report'!AY$27:AY$500,'7.  Persistence Report'!$D$27:$D$500,$B319,'7.  Persistence Report'!$J$27:$J$500,"Current year savings",'7.  Persistence Report'!$H$27:$H$500,"2016")</f>
        <v>0</v>
      </c>
      <c r="H319" s="295">
        <f>SUMIFS('7.  Persistence Report'!AZ$27:AZ$500,'7.  Persistence Report'!$D$27:$D$500,$B319,'7.  Persistence Report'!$J$27:$J$500,"Current year savings",'7.  Persistence Report'!$H$27:$H$500,"2016")</f>
        <v>0</v>
      </c>
      <c r="I319" s="295">
        <f>SUMIFS('7.  Persistence Report'!BA$27:BA$500,'7.  Persistence Report'!$D$27:$D$500,$B319,'7.  Persistence Report'!$J$27:$J$500,"Current year savings",'7.  Persistence Report'!$H$27:$H$500,"2016")</f>
        <v>0</v>
      </c>
      <c r="J319" s="295">
        <f>SUMIFS('7.  Persistence Report'!BB$27:BB$500,'7.  Persistence Report'!$D$27:$D$500,$B319,'7.  Persistence Report'!$J$27:$J$500,"Current year savings",'7.  Persistence Report'!$H$27:$H$500,"2016")</f>
        <v>0</v>
      </c>
      <c r="K319" s="295">
        <f>SUMIFS('7.  Persistence Report'!BC$27:BC$500,'7.  Persistence Report'!$D$27:$D$500,$B319,'7.  Persistence Report'!$J$27:$J$500,"Current year savings",'7.  Persistence Report'!$H$27:$H$500,"2016")</f>
        <v>0</v>
      </c>
      <c r="L319" s="295">
        <f>SUMIFS('7.  Persistence Report'!BD$27:BD$500,'7.  Persistence Report'!$D$27:$D$500,$B319,'7.  Persistence Report'!$J$27:$J$500,"Current year savings",'7.  Persistence Report'!$H$27:$H$500,"2016")</f>
        <v>0</v>
      </c>
      <c r="M319" s="295">
        <f>SUMIFS('7.  Persistence Report'!BE$27:BE$500,'7.  Persistence Report'!$D$27:$D$500,$B319,'7.  Persistence Report'!$J$27:$J$500,"Current year savings",'7.  Persistence Report'!$H$27:$H$500,"2016")</f>
        <v>0</v>
      </c>
      <c r="N319" s="295">
        <v>12</v>
      </c>
      <c r="O319" s="295">
        <f>SUMIFS('7.  Persistence Report'!Q$27:Q$500,'7.  Persistence Report'!$D$27:$D$500,$B319,'7.  Persistence Report'!$J$27:$J$500,"Current year savings",'7.  Persistence Report'!$H$27:$H$500,"2016")</f>
        <v>0</v>
      </c>
      <c r="P319" s="295">
        <f>SUMIFS('7.  Persistence Report'!R$27:R$500,'7.  Persistence Report'!$D$27:$D$500,$B319,'7.  Persistence Report'!$J$27:$J$500,"Current year savings",'7.  Persistence Report'!$H$27:$H$500,"2016")</f>
        <v>0</v>
      </c>
      <c r="Q319" s="295">
        <f>SUMIFS('7.  Persistence Report'!S$27:S$500,'7.  Persistence Report'!$D$27:$D$500,$B319,'7.  Persistence Report'!$J$27:$J$500,"Current year savings",'7.  Persistence Report'!$H$27:$H$500,"2016")</f>
        <v>0</v>
      </c>
      <c r="R319" s="295">
        <f>SUMIFS('7.  Persistence Report'!T$27:T$500,'7.  Persistence Report'!$D$27:$D$500,$B319,'7.  Persistence Report'!$J$27:$J$500,"Current year savings",'7.  Persistence Report'!$H$27:$H$500,"2016")</f>
        <v>0</v>
      </c>
      <c r="S319" s="295">
        <f>SUMIFS('7.  Persistence Report'!U$27:U$500,'7.  Persistence Report'!$D$27:$D$500,$B319,'7.  Persistence Report'!$J$27:$J$500,"Current year savings",'7.  Persistence Report'!$H$27:$H$500,"2016")</f>
        <v>0</v>
      </c>
      <c r="T319" s="295">
        <f>SUMIFS('7.  Persistence Report'!V$27:V$500,'7.  Persistence Report'!$D$27:$D$500,$B319,'7.  Persistence Report'!$J$27:$J$500,"Current year savings",'7.  Persistence Report'!$H$27:$H$500,"2016")</f>
        <v>0</v>
      </c>
      <c r="U319" s="295">
        <f>SUMIFS('7.  Persistence Report'!W$27:W$500,'7.  Persistence Report'!$D$27:$D$500,$B319,'7.  Persistence Report'!$J$27:$J$500,"Current year savings",'7.  Persistence Report'!$H$27:$H$500,"2016")</f>
        <v>0</v>
      </c>
      <c r="V319" s="295">
        <f>SUMIFS('7.  Persistence Report'!X$27:X$500,'7.  Persistence Report'!$D$27:$D$500,$B319,'7.  Persistence Report'!$J$27:$J$500,"Current year savings",'7.  Persistence Report'!$H$27:$H$500,"2016")</f>
        <v>0</v>
      </c>
      <c r="W319" s="295">
        <f>SUMIFS('7.  Persistence Report'!Y$27:Y$500,'7.  Persistence Report'!$D$27:$D$500,$B319,'7.  Persistence Report'!$J$27:$J$500,"Current year savings",'7.  Persistence Report'!$H$27:$H$500,"2016")</f>
        <v>0</v>
      </c>
      <c r="X319" s="295">
        <f>SUMIFS('7.  Persistence Report'!Z$27:Z$500,'7.  Persistence Report'!$D$27:$D$500,$B319,'7.  Persistence Report'!$J$27:$J$500,"Current year savings",'7.  Persistence Report'!$H$27:$H$500,"2016")</f>
        <v>0</v>
      </c>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f>SUMIFS('7.  Persistence Report'!AV$27:AV$500,'7.  Persistence Report'!$D$27:$D$500,$B319,'7.  Persistence Report'!$J$27:$J$500,"Adjustment",'7.  Persistence Report'!$H$27:$H$500,"2016")</f>
        <v>0</v>
      </c>
      <c r="E320" s="295">
        <f>SUMIFS('7.  Persistence Report'!AW$27:AW$500,'7.  Persistence Report'!$D$27:$D$500,$B319,'7.  Persistence Report'!$J$27:$J$500,"Adjustment",'7.  Persistence Report'!$H$27:$H$500,"2016")</f>
        <v>0</v>
      </c>
      <c r="F320" s="295">
        <f>SUMIFS('7.  Persistence Report'!AX$27:AX$500,'7.  Persistence Report'!$D$27:$D$500,$B319,'7.  Persistence Report'!$J$27:$J$500,"Adjustment",'7.  Persistence Report'!$H$27:$H$500,"2016")</f>
        <v>0</v>
      </c>
      <c r="G320" s="295">
        <f>SUMIFS('7.  Persistence Report'!AY$27:AY$500,'7.  Persistence Report'!$D$27:$D$500,$B319,'7.  Persistence Report'!$J$27:$J$500,"Adjustment",'7.  Persistence Report'!$H$27:$H$500,"2016")</f>
        <v>0</v>
      </c>
      <c r="H320" s="295">
        <f>SUMIFS('7.  Persistence Report'!AZ$27:AZ$500,'7.  Persistence Report'!$D$27:$D$500,$B319,'7.  Persistence Report'!$J$27:$J$500,"Adjustment",'7.  Persistence Report'!$H$27:$H$500,"2016")</f>
        <v>0</v>
      </c>
      <c r="I320" s="295">
        <f>SUMIFS('7.  Persistence Report'!BA$27:BA$500,'7.  Persistence Report'!$D$27:$D$500,$B319,'7.  Persistence Report'!$J$27:$J$500,"Adjustment",'7.  Persistence Report'!$H$27:$H$500,"2016")</f>
        <v>0</v>
      </c>
      <c r="J320" s="295">
        <f>SUMIFS('7.  Persistence Report'!BB$27:BB$500,'7.  Persistence Report'!$D$27:$D$500,$B319,'7.  Persistence Report'!$J$27:$J$500,"Adjustment",'7.  Persistence Report'!$H$27:$H$500,"2016")</f>
        <v>0</v>
      </c>
      <c r="K320" s="295">
        <f>SUMIFS('7.  Persistence Report'!BC$27:BC$500,'7.  Persistence Report'!$D$27:$D$500,$B319,'7.  Persistence Report'!$J$27:$J$500,"Adjustment",'7.  Persistence Report'!$H$27:$H$500,"2016")</f>
        <v>0</v>
      </c>
      <c r="L320" s="295">
        <f>SUMIFS('7.  Persistence Report'!BD$27:BD$500,'7.  Persistence Report'!$D$27:$D$500,$B319,'7.  Persistence Report'!$J$27:$J$500,"Adjustment",'7.  Persistence Report'!$H$27:$H$500,"2016")</f>
        <v>0</v>
      </c>
      <c r="M320" s="295">
        <f>SUMIFS('7.  Persistence Report'!BE$27:BE$500,'7.  Persistence Report'!$D$27:$D$500,$B319,'7.  Persistence Report'!$J$27:$J$500,"Adjustment",'7.  Persistence Report'!$H$27:$H$500,"2016")</f>
        <v>0</v>
      </c>
      <c r="N320" s="295">
        <f>N319</f>
        <v>12</v>
      </c>
      <c r="O320" s="295">
        <f>SUMIFS('7.  Persistence Report'!Q$27:Q$500,'7.  Persistence Report'!$D$27:$D$500,$B319,'7.  Persistence Report'!$J$27:$J$500,"Adjustment",'7.  Persistence Report'!$H$27:$H$500,"2016")</f>
        <v>0</v>
      </c>
      <c r="P320" s="295">
        <f>SUMIFS('7.  Persistence Report'!R$27:R$500,'7.  Persistence Report'!$D$27:$D$500,$B319,'7.  Persistence Report'!$J$27:$J$500,"Adjustment",'7.  Persistence Report'!$H$27:$H$500,"2016")</f>
        <v>0</v>
      </c>
      <c r="Q320" s="295">
        <f>SUMIFS('7.  Persistence Report'!S$27:S$500,'7.  Persistence Report'!$D$27:$D$500,$B319,'7.  Persistence Report'!$J$27:$J$500,"Adjustment",'7.  Persistence Report'!$H$27:$H$500,"2016")</f>
        <v>0</v>
      </c>
      <c r="R320" s="295">
        <f>SUMIFS('7.  Persistence Report'!T$27:T$500,'7.  Persistence Report'!$D$27:$D$500,$B319,'7.  Persistence Report'!$J$27:$J$500,"Adjustment",'7.  Persistence Report'!$H$27:$H$500,"2016")</f>
        <v>0</v>
      </c>
      <c r="S320" s="295">
        <f>SUMIFS('7.  Persistence Report'!U$27:U$500,'7.  Persistence Report'!$D$27:$D$500,$B319,'7.  Persistence Report'!$J$27:$J$500,"Adjustment",'7.  Persistence Report'!$H$27:$H$500,"2016")</f>
        <v>0</v>
      </c>
      <c r="T320" s="295">
        <f>SUMIFS('7.  Persistence Report'!V$27:V$500,'7.  Persistence Report'!$D$27:$D$500,$B319,'7.  Persistence Report'!$J$27:$J$500,"Adjustment",'7.  Persistence Report'!$H$27:$H$500,"2016")</f>
        <v>0</v>
      </c>
      <c r="U320" s="295">
        <f>SUMIFS('7.  Persistence Report'!W$27:W$500,'7.  Persistence Report'!$D$27:$D$500,$B319,'7.  Persistence Report'!$J$27:$J$500,"Adjustment",'7.  Persistence Report'!$H$27:$H$500,"2016")</f>
        <v>0</v>
      </c>
      <c r="V320" s="295">
        <f>SUMIFS('7.  Persistence Report'!X$27:X$500,'7.  Persistence Report'!$D$27:$D$500,$B319,'7.  Persistence Report'!$J$27:$J$500,"Adjustment",'7.  Persistence Report'!$H$27:$H$500,"2016")</f>
        <v>0</v>
      </c>
      <c r="W320" s="295">
        <f>SUMIFS('7.  Persistence Report'!Y$27:Y$500,'7.  Persistence Report'!$D$27:$D$500,$B319,'7.  Persistence Report'!$J$27:$J$500,"Adjustment",'7.  Persistence Report'!$H$27:$H$500,"2016")</f>
        <v>0</v>
      </c>
      <c r="X320" s="295">
        <f>SUMIFS('7.  Persistence Report'!Z$27:Z$500,'7.  Persistence Report'!$D$27:$D$500,$B319,'7.  Persistence Report'!$J$27:$J$500,"Adjustment",'7.  Persistence Report'!$H$27:$H$500,"2016")</f>
        <v>0</v>
      </c>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f>SUMIFS('7.  Persistence Report'!AV$27:AV$500,'7.  Persistence Report'!$D$27:$D$500,$B322,'7.  Persistence Report'!$J$27:$J$500,"Current year savings",'7.  Persistence Report'!$H$27:$H$500,"2016")</f>
        <v>283145</v>
      </c>
      <c r="E322" s="295">
        <f>SUMIFS('7.  Persistence Report'!AW$27:AW$500,'7.  Persistence Report'!$D$27:$D$500,$B322,'7.  Persistence Report'!$J$27:$J$500,"Current year savings",'7.  Persistence Report'!$H$27:$H$500,"2016")</f>
        <v>283145</v>
      </c>
      <c r="F322" s="295">
        <f>SUMIFS('7.  Persistence Report'!AX$27:AX$500,'7.  Persistence Report'!$D$27:$D$500,$B322,'7.  Persistence Report'!$J$27:$J$500,"Current year savings",'7.  Persistence Report'!$H$27:$H$500,"2016")</f>
        <v>283145</v>
      </c>
      <c r="G322" s="295">
        <f>SUMIFS('7.  Persistence Report'!AY$27:AY$500,'7.  Persistence Report'!$D$27:$D$500,$B322,'7.  Persistence Report'!$J$27:$J$500,"Current year savings",'7.  Persistence Report'!$H$27:$H$500,"2016")</f>
        <v>283145</v>
      </c>
      <c r="H322" s="295">
        <f>SUMIFS('7.  Persistence Report'!AZ$27:AZ$500,'7.  Persistence Report'!$D$27:$D$500,$B322,'7.  Persistence Report'!$J$27:$J$500,"Current year savings",'7.  Persistence Report'!$H$27:$H$500,"2016")</f>
        <v>283145</v>
      </c>
      <c r="I322" s="295">
        <f>SUMIFS('7.  Persistence Report'!BA$27:BA$500,'7.  Persistence Report'!$D$27:$D$500,$B322,'7.  Persistence Report'!$J$27:$J$500,"Current year savings",'7.  Persistence Report'!$H$27:$H$500,"2016")</f>
        <v>203870</v>
      </c>
      <c r="J322" s="295">
        <f>SUMIFS('7.  Persistence Report'!BB$27:BB$500,'7.  Persistence Report'!$D$27:$D$500,$B322,'7.  Persistence Report'!$J$27:$J$500,"Current year savings",'7.  Persistence Report'!$H$27:$H$500,"2016")</f>
        <v>203870</v>
      </c>
      <c r="K322" s="295">
        <f>SUMIFS('7.  Persistence Report'!BC$27:BC$500,'7.  Persistence Report'!$D$27:$D$500,$B322,'7.  Persistence Report'!$J$27:$J$500,"Current year savings",'7.  Persistence Report'!$H$27:$H$500,"2016")</f>
        <v>203870</v>
      </c>
      <c r="L322" s="295">
        <f>SUMIFS('7.  Persistence Report'!BD$27:BD$500,'7.  Persistence Report'!$D$27:$D$500,$B322,'7.  Persistence Report'!$J$27:$J$500,"Current year savings",'7.  Persistence Report'!$H$27:$H$500,"2016")</f>
        <v>203870</v>
      </c>
      <c r="M322" s="295">
        <f>SUMIFS('7.  Persistence Report'!BE$27:BE$500,'7.  Persistence Report'!$D$27:$D$500,$B322,'7.  Persistence Report'!$J$27:$J$500,"Current year savings",'7.  Persistence Report'!$H$27:$H$500,"2016")</f>
        <v>203870</v>
      </c>
      <c r="N322" s="295">
        <v>12</v>
      </c>
      <c r="O322" s="295">
        <f>SUMIFS('7.  Persistence Report'!Q$27:Q$500,'7.  Persistence Report'!$D$27:$D$500,$B322,'7.  Persistence Report'!$J$27:$J$500,"Current year savings",'7.  Persistence Report'!$H$27:$H$500,"2016")</f>
        <v>27</v>
      </c>
      <c r="P322" s="295">
        <f>SUMIFS('7.  Persistence Report'!R$27:R$500,'7.  Persistence Report'!$D$27:$D$500,$B322,'7.  Persistence Report'!$J$27:$J$500,"Current year savings",'7.  Persistence Report'!$H$27:$H$500,"2016")</f>
        <v>27</v>
      </c>
      <c r="Q322" s="295">
        <f>SUMIFS('7.  Persistence Report'!S$27:S$500,'7.  Persistence Report'!$D$27:$D$500,$B322,'7.  Persistence Report'!$J$27:$J$500,"Current year savings",'7.  Persistence Report'!$H$27:$H$500,"2016")</f>
        <v>27</v>
      </c>
      <c r="R322" s="295">
        <f>SUMIFS('7.  Persistence Report'!T$27:T$500,'7.  Persistence Report'!$D$27:$D$500,$B322,'7.  Persistence Report'!$J$27:$J$500,"Current year savings",'7.  Persistence Report'!$H$27:$H$500,"2016")</f>
        <v>27</v>
      </c>
      <c r="S322" s="295">
        <f>SUMIFS('7.  Persistence Report'!U$27:U$500,'7.  Persistence Report'!$D$27:$D$500,$B322,'7.  Persistence Report'!$J$27:$J$500,"Current year savings",'7.  Persistence Report'!$H$27:$H$500,"2016")</f>
        <v>27</v>
      </c>
      <c r="T322" s="295">
        <f>SUMIFS('7.  Persistence Report'!V$27:V$500,'7.  Persistence Report'!$D$27:$D$500,$B322,'7.  Persistence Report'!$J$27:$J$500,"Current year savings",'7.  Persistence Report'!$H$27:$H$500,"2016")</f>
        <v>18</v>
      </c>
      <c r="U322" s="295">
        <f>SUMIFS('7.  Persistence Report'!W$27:W$500,'7.  Persistence Report'!$D$27:$D$500,$B322,'7.  Persistence Report'!$J$27:$J$500,"Current year savings",'7.  Persistence Report'!$H$27:$H$500,"2016")</f>
        <v>18</v>
      </c>
      <c r="V322" s="295">
        <f>SUMIFS('7.  Persistence Report'!X$27:X$500,'7.  Persistence Report'!$D$27:$D$500,$B322,'7.  Persistence Report'!$J$27:$J$500,"Current year savings",'7.  Persistence Report'!$H$27:$H$500,"2016")</f>
        <v>18</v>
      </c>
      <c r="W322" s="295">
        <f>SUMIFS('7.  Persistence Report'!Y$27:Y$500,'7.  Persistence Report'!$D$27:$D$500,$B322,'7.  Persistence Report'!$J$27:$J$500,"Current year savings",'7.  Persistence Report'!$H$27:$H$500,"2016")</f>
        <v>18</v>
      </c>
      <c r="X322" s="295">
        <f>SUMIFS('7.  Persistence Report'!Z$27:Z$500,'7.  Persistence Report'!$D$27:$D$500,$B322,'7.  Persistence Report'!$J$27:$J$500,"Current year savings",'7.  Persistence Report'!$H$27:$H$500,"2016")</f>
        <v>18</v>
      </c>
      <c r="Y322" s="426"/>
      <c r="Z322" s="410"/>
      <c r="AA322" s="410">
        <v>1</v>
      </c>
      <c r="AB322" s="410"/>
      <c r="AC322" s="410"/>
      <c r="AD322" s="410"/>
      <c r="AE322" s="410"/>
      <c r="AF322" s="410"/>
      <c r="AG322" s="415"/>
      <c r="AH322" s="415"/>
      <c r="AI322" s="415"/>
      <c r="AJ322" s="415"/>
      <c r="AK322" s="415"/>
      <c r="AL322" s="415"/>
      <c r="AM322" s="296">
        <f>SUM(Y322:AL322)</f>
        <v>1</v>
      </c>
    </row>
    <row r="323" spans="1:39" ht="15.5" outlineLevel="1">
      <c r="B323" s="294" t="s">
        <v>289</v>
      </c>
      <c r="C323" s="291" t="s">
        <v>163</v>
      </c>
      <c r="D323" s="295">
        <f>SUMIFS('7.  Persistence Report'!AV$27:AV$500,'7.  Persistence Report'!$D$27:$D$500,$B322,'7.  Persistence Report'!$J$27:$J$500,"Adjustment",'7.  Persistence Report'!$H$27:$H$500,"2016")</f>
        <v>339655</v>
      </c>
      <c r="E323" s="295">
        <f>SUMIFS('7.  Persistence Report'!AW$27:AW$500,'7.  Persistence Report'!$D$27:$D$500,$B322,'7.  Persistence Report'!$J$27:$J$500,"Adjustment",'7.  Persistence Report'!$H$27:$H$500,"2016")</f>
        <v>339655</v>
      </c>
      <c r="F323" s="295">
        <f>SUMIFS('7.  Persistence Report'!AX$27:AX$500,'7.  Persistence Report'!$D$27:$D$500,$B322,'7.  Persistence Report'!$J$27:$J$500,"Adjustment",'7.  Persistence Report'!$H$27:$H$500,"2016")</f>
        <v>339655</v>
      </c>
      <c r="G323" s="295">
        <f>SUMIFS('7.  Persistence Report'!AY$27:AY$500,'7.  Persistence Report'!$D$27:$D$500,$B322,'7.  Persistence Report'!$J$27:$J$500,"Adjustment",'7.  Persistence Report'!$H$27:$H$500,"2016")</f>
        <v>338820</v>
      </c>
      <c r="H323" s="295">
        <f>SUMIFS('7.  Persistence Report'!AZ$27:AZ$500,'7.  Persistence Report'!$D$27:$D$500,$B322,'7.  Persistence Report'!$J$27:$J$500,"Adjustment",'7.  Persistence Report'!$H$27:$H$500,"2016")</f>
        <v>338820</v>
      </c>
      <c r="I323" s="295">
        <f>SUMIFS('7.  Persistence Report'!BA$27:BA$500,'7.  Persistence Report'!$D$27:$D$500,$B322,'7.  Persistence Report'!$J$27:$J$500,"Adjustment",'7.  Persistence Report'!$H$27:$H$500,"2016")</f>
        <v>259545</v>
      </c>
      <c r="J323" s="295">
        <f>SUMIFS('7.  Persistence Report'!BB$27:BB$500,'7.  Persistence Report'!$D$27:$D$500,$B322,'7.  Persistence Report'!$J$27:$J$500,"Adjustment",'7.  Persistence Report'!$H$27:$H$500,"2016")</f>
        <v>259545</v>
      </c>
      <c r="K323" s="295">
        <f>SUMIFS('7.  Persistence Report'!BC$27:BC$500,'7.  Persistence Report'!$D$27:$D$500,$B322,'7.  Persistence Report'!$J$27:$J$500,"Adjustment",'7.  Persistence Report'!$H$27:$H$500,"2016")</f>
        <v>259545</v>
      </c>
      <c r="L323" s="295">
        <f>SUMIFS('7.  Persistence Report'!BD$27:BD$500,'7.  Persistence Report'!$D$27:$D$500,$B322,'7.  Persistence Report'!$J$27:$J$500,"Adjustment",'7.  Persistence Report'!$H$27:$H$500,"2016")</f>
        <v>259545</v>
      </c>
      <c r="M323" s="295">
        <f>SUMIFS('7.  Persistence Report'!BE$27:BE$500,'7.  Persistence Report'!$D$27:$D$500,$B322,'7.  Persistence Report'!$J$27:$J$500,"Adjustment",'7.  Persistence Report'!$H$27:$H$500,"2016")</f>
        <v>259545</v>
      </c>
      <c r="N323" s="295">
        <f>N322</f>
        <v>12</v>
      </c>
      <c r="O323" s="295">
        <f>SUMIFS('7.  Persistence Report'!Q$27:Q$500,'7.  Persistence Report'!$D$27:$D$500,$B322,'7.  Persistence Report'!$J$27:$J$500,"Adjustment",'7.  Persistence Report'!$H$27:$H$500,"2016")</f>
        <v>19</v>
      </c>
      <c r="P323" s="295">
        <f>SUMIFS('7.  Persistence Report'!R$27:R$500,'7.  Persistence Report'!$D$27:$D$500,$B322,'7.  Persistence Report'!$J$27:$J$500,"Adjustment",'7.  Persistence Report'!$H$27:$H$500,"2016")</f>
        <v>19</v>
      </c>
      <c r="Q323" s="295">
        <f>SUMIFS('7.  Persistence Report'!S$27:S$500,'7.  Persistence Report'!$D$27:$D$500,$B322,'7.  Persistence Report'!$J$27:$J$500,"Adjustment",'7.  Persistence Report'!$H$27:$H$500,"2016")</f>
        <v>19</v>
      </c>
      <c r="R323" s="295">
        <f>SUMIFS('7.  Persistence Report'!T$27:T$500,'7.  Persistence Report'!$D$27:$D$500,$B322,'7.  Persistence Report'!$J$27:$J$500,"Adjustment",'7.  Persistence Report'!$H$27:$H$500,"2016")</f>
        <v>19</v>
      </c>
      <c r="S323" s="295">
        <f>SUMIFS('7.  Persistence Report'!U$27:U$500,'7.  Persistence Report'!$D$27:$D$500,$B322,'7.  Persistence Report'!$J$27:$J$500,"Adjustment",'7.  Persistence Report'!$H$27:$H$500,"2016")</f>
        <v>19</v>
      </c>
      <c r="T323" s="295">
        <f>SUMIFS('7.  Persistence Report'!V$27:V$500,'7.  Persistence Report'!$D$27:$D$500,$B322,'7.  Persistence Report'!$J$27:$J$500,"Adjustment",'7.  Persistence Report'!$H$27:$H$500,"2016")</f>
        <v>10</v>
      </c>
      <c r="U323" s="295">
        <f>SUMIFS('7.  Persistence Report'!W$27:W$500,'7.  Persistence Report'!$D$27:$D$500,$B322,'7.  Persistence Report'!$J$27:$J$500,"Adjustment",'7.  Persistence Report'!$H$27:$H$500,"2016")</f>
        <v>10</v>
      </c>
      <c r="V323" s="295">
        <f>SUMIFS('7.  Persistence Report'!X$27:X$500,'7.  Persistence Report'!$D$27:$D$500,$B322,'7.  Persistence Report'!$J$27:$J$500,"Adjustment",'7.  Persistence Report'!$H$27:$H$500,"2016")</f>
        <v>10</v>
      </c>
      <c r="W323" s="295">
        <f>SUMIFS('7.  Persistence Report'!Y$27:Y$500,'7.  Persistence Report'!$D$27:$D$500,$B322,'7.  Persistence Report'!$J$27:$J$500,"Adjustment",'7.  Persistence Report'!$H$27:$H$500,"2016")</f>
        <v>10</v>
      </c>
      <c r="X323" s="295">
        <f>SUMIFS('7.  Persistence Report'!Z$27:Z$500,'7.  Persistence Report'!$D$27:$D$500,$B322,'7.  Persistence Report'!$J$27:$J$500,"Adjustment",'7.  Persistence Report'!$H$27:$H$500,"2016")</f>
        <v>10</v>
      </c>
      <c r="Y323" s="411">
        <f>Y322</f>
        <v>0</v>
      </c>
      <c r="Z323" s="411">
        <f t="shared" ref="Z323" si="889">Z322</f>
        <v>0</v>
      </c>
      <c r="AA323" s="411">
        <f t="shared" ref="AA323" si="890">AA322</f>
        <v>1</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f>SUMIFS('7.  Persistence Report'!AV$27:AV$500,'7.  Persistence Report'!$D$27:$D$500,$B326,'7.  Persistence Report'!$J$27:$J$500,"Current year savings",'7.  Persistence Report'!$H$27:$H$500,"2016")</f>
        <v>0</v>
      </c>
      <c r="E326" s="295">
        <f>SUMIFS('7.  Persistence Report'!AW$27:AW$500,'7.  Persistence Report'!$D$27:$D$500,$B326,'7.  Persistence Report'!$J$27:$J$500,"Current year savings",'7.  Persistence Report'!$H$27:$H$500,"2016")</f>
        <v>0</v>
      </c>
      <c r="F326" s="295">
        <f>SUMIFS('7.  Persistence Report'!AX$27:AX$500,'7.  Persistence Report'!$D$27:$D$500,$B326,'7.  Persistence Report'!$J$27:$J$500,"Current year savings",'7.  Persistence Report'!$H$27:$H$500,"2016")</f>
        <v>0</v>
      </c>
      <c r="G326" s="295">
        <f>SUMIFS('7.  Persistence Report'!AY$27:AY$500,'7.  Persistence Report'!$D$27:$D$500,$B326,'7.  Persistence Report'!$J$27:$J$500,"Current year savings",'7.  Persistence Report'!$H$27:$H$500,"2016")</f>
        <v>0</v>
      </c>
      <c r="H326" s="295">
        <f>SUMIFS('7.  Persistence Report'!AZ$27:AZ$500,'7.  Persistence Report'!$D$27:$D$500,$B326,'7.  Persistence Report'!$J$27:$J$500,"Current year savings",'7.  Persistence Report'!$H$27:$H$500,"2016")</f>
        <v>0</v>
      </c>
      <c r="I326" s="295">
        <f>SUMIFS('7.  Persistence Report'!BA$27:BA$500,'7.  Persistence Report'!$D$27:$D$500,$B326,'7.  Persistence Report'!$J$27:$J$500,"Current year savings",'7.  Persistence Report'!$H$27:$H$500,"2016")</f>
        <v>0</v>
      </c>
      <c r="J326" s="295">
        <f>SUMIFS('7.  Persistence Report'!BB$27:BB$500,'7.  Persistence Report'!$D$27:$D$500,$B326,'7.  Persistence Report'!$J$27:$J$500,"Current year savings",'7.  Persistence Report'!$H$27:$H$500,"2016")</f>
        <v>0</v>
      </c>
      <c r="K326" s="295">
        <f>SUMIFS('7.  Persistence Report'!BC$27:BC$500,'7.  Persistence Report'!$D$27:$D$500,$B326,'7.  Persistence Report'!$J$27:$J$500,"Current year savings",'7.  Persistence Report'!$H$27:$H$500,"2016")</f>
        <v>0</v>
      </c>
      <c r="L326" s="295">
        <f>SUMIFS('7.  Persistence Report'!BD$27:BD$500,'7.  Persistence Report'!$D$27:$D$500,$B326,'7.  Persistence Report'!$J$27:$J$500,"Current year savings",'7.  Persistence Report'!$H$27:$H$500,"2016")</f>
        <v>0</v>
      </c>
      <c r="M326" s="295">
        <f>SUMIFS('7.  Persistence Report'!BE$27:BE$500,'7.  Persistence Report'!$D$27:$D$500,$B326,'7.  Persistence Report'!$J$27:$J$500,"Current year savings",'7.  Persistence Report'!$H$27:$H$500,"2016")</f>
        <v>0</v>
      </c>
      <c r="N326" s="295">
        <v>0</v>
      </c>
      <c r="O326" s="295">
        <f>SUMIFS('7.  Persistence Report'!Q$27:Q$500,'7.  Persistence Report'!$D$27:$D$500,$B326,'7.  Persistence Report'!$J$27:$J$500,"Current year savings",'7.  Persistence Report'!$H$27:$H$500,"2016")</f>
        <v>0</v>
      </c>
      <c r="P326" s="295">
        <f>SUMIFS('7.  Persistence Report'!R$27:R$500,'7.  Persistence Report'!$D$27:$D$500,$B326,'7.  Persistence Report'!$J$27:$J$500,"Current year savings",'7.  Persistence Report'!$H$27:$H$500,"2016")</f>
        <v>0</v>
      </c>
      <c r="Q326" s="295">
        <f>SUMIFS('7.  Persistence Report'!S$27:S$500,'7.  Persistence Report'!$D$27:$D$500,$B326,'7.  Persistence Report'!$J$27:$J$500,"Current year savings",'7.  Persistence Report'!$H$27:$H$500,"2016")</f>
        <v>0</v>
      </c>
      <c r="R326" s="295">
        <f>SUMIFS('7.  Persistence Report'!T$27:T$500,'7.  Persistence Report'!$D$27:$D$500,$B326,'7.  Persistence Report'!$J$27:$J$500,"Current year savings",'7.  Persistence Report'!$H$27:$H$500,"2016")</f>
        <v>0</v>
      </c>
      <c r="S326" s="295">
        <f>SUMIFS('7.  Persistence Report'!U$27:U$500,'7.  Persistence Report'!$D$27:$D$500,$B326,'7.  Persistence Report'!$J$27:$J$500,"Current year savings",'7.  Persistence Report'!$H$27:$H$500,"2016")</f>
        <v>0</v>
      </c>
      <c r="T326" s="295">
        <f>SUMIFS('7.  Persistence Report'!V$27:V$500,'7.  Persistence Report'!$D$27:$D$500,$B326,'7.  Persistence Report'!$J$27:$J$500,"Current year savings",'7.  Persistence Report'!$H$27:$H$500,"2016")</f>
        <v>0</v>
      </c>
      <c r="U326" s="295">
        <f>SUMIFS('7.  Persistence Report'!W$27:W$500,'7.  Persistence Report'!$D$27:$D$500,$B326,'7.  Persistence Report'!$J$27:$J$500,"Current year savings",'7.  Persistence Report'!$H$27:$H$500,"2016")</f>
        <v>0</v>
      </c>
      <c r="V326" s="295">
        <f>SUMIFS('7.  Persistence Report'!X$27:X$500,'7.  Persistence Report'!$D$27:$D$500,$B326,'7.  Persistence Report'!$J$27:$J$500,"Current year savings",'7.  Persistence Report'!$H$27:$H$500,"2016")</f>
        <v>0</v>
      </c>
      <c r="W326" s="295">
        <f>SUMIFS('7.  Persistence Report'!Y$27:Y$500,'7.  Persistence Report'!$D$27:$D$500,$B326,'7.  Persistence Report'!$J$27:$J$500,"Current year savings",'7.  Persistence Report'!$H$27:$H$500,"2016")</f>
        <v>0</v>
      </c>
      <c r="X326" s="295">
        <f>SUMIFS('7.  Persistence Report'!Z$27:Z$500,'7.  Persistence Report'!$D$27:$D$500,$B326,'7.  Persistence Report'!$J$27:$J$500,"Current year savings",'7.  Persistence Report'!$H$27:$H$500,"2016")</f>
        <v>0</v>
      </c>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f>SUMIFS('7.  Persistence Report'!AV$27:AV$500,'7.  Persistence Report'!$D$27:$D$500,$B326,'7.  Persistence Report'!$J$27:$J$500,"Adjustment",'7.  Persistence Report'!$H$27:$H$500,"2016")</f>
        <v>0</v>
      </c>
      <c r="E327" s="295">
        <f>SUMIFS('7.  Persistence Report'!AW$27:AW$500,'7.  Persistence Report'!$D$27:$D$500,$B326,'7.  Persistence Report'!$J$27:$J$500,"Adjustment",'7.  Persistence Report'!$H$27:$H$500,"2016")</f>
        <v>0</v>
      </c>
      <c r="F327" s="295">
        <f>SUMIFS('7.  Persistence Report'!AX$27:AX$500,'7.  Persistence Report'!$D$27:$D$500,$B326,'7.  Persistence Report'!$J$27:$J$500,"Adjustment",'7.  Persistence Report'!$H$27:$H$500,"2016")</f>
        <v>0</v>
      </c>
      <c r="G327" s="295">
        <f>SUMIFS('7.  Persistence Report'!AY$27:AY$500,'7.  Persistence Report'!$D$27:$D$500,$B326,'7.  Persistence Report'!$J$27:$J$500,"Adjustment",'7.  Persistence Report'!$H$27:$H$500,"2016")</f>
        <v>0</v>
      </c>
      <c r="H327" s="295">
        <f>SUMIFS('7.  Persistence Report'!AZ$27:AZ$500,'7.  Persistence Report'!$D$27:$D$500,$B326,'7.  Persistence Report'!$J$27:$J$500,"Adjustment",'7.  Persistence Report'!$H$27:$H$500,"2016")</f>
        <v>0</v>
      </c>
      <c r="I327" s="295">
        <f>SUMIFS('7.  Persistence Report'!BA$27:BA$500,'7.  Persistence Report'!$D$27:$D$500,$B326,'7.  Persistence Report'!$J$27:$J$500,"Adjustment",'7.  Persistence Report'!$H$27:$H$500,"2016")</f>
        <v>0</v>
      </c>
      <c r="J327" s="295">
        <f>SUMIFS('7.  Persistence Report'!BB$27:BB$500,'7.  Persistence Report'!$D$27:$D$500,$B326,'7.  Persistence Report'!$J$27:$J$500,"Adjustment",'7.  Persistence Report'!$H$27:$H$500,"2016")</f>
        <v>0</v>
      </c>
      <c r="K327" s="295">
        <f>SUMIFS('7.  Persistence Report'!BC$27:BC$500,'7.  Persistence Report'!$D$27:$D$500,$B326,'7.  Persistence Report'!$J$27:$J$500,"Adjustment",'7.  Persistence Report'!$H$27:$H$500,"2016")</f>
        <v>0</v>
      </c>
      <c r="L327" s="295">
        <f>SUMIFS('7.  Persistence Report'!BD$27:BD$500,'7.  Persistence Report'!$D$27:$D$500,$B326,'7.  Persistence Report'!$J$27:$J$500,"Adjustment",'7.  Persistence Report'!$H$27:$H$500,"2016")</f>
        <v>0</v>
      </c>
      <c r="M327" s="295">
        <f>SUMIFS('7.  Persistence Report'!BE$27:BE$500,'7.  Persistence Report'!$D$27:$D$500,$B326,'7.  Persistence Report'!$J$27:$J$500,"Adjustment",'7.  Persistence Report'!$H$27:$H$500,"2016")</f>
        <v>0</v>
      </c>
      <c r="N327" s="295">
        <f>N326</f>
        <v>0</v>
      </c>
      <c r="O327" s="295">
        <f>SUMIFS('7.  Persistence Report'!Q$27:Q$500,'7.  Persistence Report'!$D$27:$D$500,$B326,'7.  Persistence Report'!$J$27:$J$500,"Adjustment",'7.  Persistence Report'!$H$27:$H$500,"2016")</f>
        <v>0</v>
      </c>
      <c r="P327" s="295">
        <f>SUMIFS('7.  Persistence Report'!R$27:R$500,'7.  Persistence Report'!$D$27:$D$500,$B326,'7.  Persistence Report'!$J$27:$J$500,"Adjustment",'7.  Persistence Report'!$H$27:$H$500,"2016")</f>
        <v>0</v>
      </c>
      <c r="Q327" s="295">
        <f>SUMIFS('7.  Persistence Report'!S$27:S$500,'7.  Persistence Report'!$D$27:$D$500,$B326,'7.  Persistence Report'!$J$27:$J$500,"Adjustment",'7.  Persistence Report'!$H$27:$H$500,"2016")</f>
        <v>0</v>
      </c>
      <c r="R327" s="295">
        <f>SUMIFS('7.  Persistence Report'!T$27:T$500,'7.  Persistence Report'!$D$27:$D$500,$B326,'7.  Persistence Report'!$J$27:$J$500,"Adjustment",'7.  Persistence Report'!$H$27:$H$500,"2016")</f>
        <v>0</v>
      </c>
      <c r="S327" s="295">
        <f>SUMIFS('7.  Persistence Report'!U$27:U$500,'7.  Persistence Report'!$D$27:$D$500,$B326,'7.  Persistence Report'!$J$27:$J$500,"Adjustment",'7.  Persistence Report'!$H$27:$H$500,"2016")</f>
        <v>0</v>
      </c>
      <c r="T327" s="295">
        <f>SUMIFS('7.  Persistence Report'!V$27:V$500,'7.  Persistence Report'!$D$27:$D$500,$B326,'7.  Persistence Report'!$J$27:$J$500,"Adjustment",'7.  Persistence Report'!$H$27:$H$500,"2016")</f>
        <v>0</v>
      </c>
      <c r="U327" s="295">
        <f>SUMIFS('7.  Persistence Report'!W$27:W$500,'7.  Persistence Report'!$D$27:$D$500,$B326,'7.  Persistence Report'!$J$27:$J$500,"Adjustment",'7.  Persistence Report'!$H$27:$H$500,"2016")</f>
        <v>0</v>
      </c>
      <c r="V327" s="295">
        <f>SUMIFS('7.  Persistence Report'!X$27:X$500,'7.  Persistence Report'!$D$27:$D$500,$B326,'7.  Persistence Report'!$J$27:$J$500,"Adjustment",'7.  Persistence Report'!$H$27:$H$500,"2016")</f>
        <v>0</v>
      </c>
      <c r="W327" s="295">
        <f>SUMIFS('7.  Persistence Report'!Y$27:Y$500,'7.  Persistence Report'!$D$27:$D$500,$B326,'7.  Persistence Report'!$J$27:$J$500,"Adjustment",'7.  Persistence Report'!$H$27:$H$500,"2016")</f>
        <v>0</v>
      </c>
      <c r="X327" s="295">
        <f>SUMIFS('7.  Persistence Report'!Z$27:Z$500,'7.  Persistence Report'!$D$27:$D$500,$B326,'7.  Persistence Report'!$J$27:$J$500,"Adjustment",'7.  Persistence Report'!$H$27:$H$500,"2016")</f>
        <v>0</v>
      </c>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f>SUMIFS('7.  Persistence Report'!AV$27:AV$500,'7.  Persistence Report'!$D$27:$D$500,$B329,'7.  Persistence Report'!$J$27:$J$500,"Current year savings",'7.  Persistence Report'!$H$27:$H$500,"2016")</f>
        <v>0</v>
      </c>
      <c r="E329" s="295">
        <f>SUMIFS('7.  Persistence Report'!AW$27:AW$500,'7.  Persistence Report'!$D$27:$D$500,$B329,'7.  Persistence Report'!$J$27:$J$500,"Current year savings",'7.  Persistence Report'!$H$27:$H$500,"2016")</f>
        <v>0</v>
      </c>
      <c r="F329" s="295">
        <f>SUMIFS('7.  Persistence Report'!AX$27:AX$500,'7.  Persistence Report'!$D$27:$D$500,$B329,'7.  Persistence Report'!$J$27:$J$500,"Current year savings",'7.  Persistence Report'!$H$27:$H$500,"2016")</f>
        <v>0</v>
      </c>
      <c r="G329" s="295">
        <f>SUMIFS('7.  Persistence Report'!AY$27:AY$500,'7.  Persistence Report'!$D$27:$D$500,$B329,'7.  Persistence Report'!$J$27:$J$500,"Current year savings",'7.  Persistence Report'!$H$27:$H$500,"2016")</f>
        <v>0</v>
      </c>
      <c r="H329" s="295">
        <f>SUMIFS('7.  Persistence Report'!AZ$27:AZ$500,'7.  Persistence Report'!$D$27:$D$500,$B329,'7.  Persistence Report'!$J$27:$J$500,"Current year savings",'7.  Persistence Report'!$H$27:$H$500,"2016")</f>
        <v>0</v>
      </c>
      <c r="I329" s="295">
        <f>SUMIFS('7.  Persistence Report'!BA$27:BA$500,'7.  Persistence Report'!$D$27:$D$500,$B329,'7.  Persistence Report'!$J$27:$J$500,"Current year savings",'7.  Persistence Report'!$H$27:$H$500,"2016")</f>
        <v>0</v>
      </c>
      <c r="J329" s="295">
        <f>SUMIFS('7.  Persistence Report'!BB$27:BB$500,'7.  Persistence Report'!$D$27:$D$500,$B329,'7.  Persistence Report'!$J$27:$J$500,"Current year savings",'7.  Persistence Report'!$H$27:$H$500,"2016")</f>
        <v>0</v>
      </c>
      <c r="K329" s="295">
        <f>SUMIFS('7.  Persistence Report'!BC$27:BC$500,'7.  Persistence Report'!$D$27:$D$500,$B329,'7.  Persistence Report'!$J$27:$J$500,"Current year savings",'7.  Persistence Report'!$H$27:$H$500,"2016")</f>
        <v>0</v>
      </c>
      <c r="L329" s="295">
        <f>SUMIFS('7.  Persistence Report'!BD$27:BD$500,'7.  Persistence Report'!$D$27:$D$500,$B329,'7.  Persistence Report'!$J$27:$J$500,"Current year savings",'7.  Persistence Report'!$H$27:$H$500,"2016")</f>
        <v>0</v>
      </c>
      <c r="M329" s="295">
        <f>SUMIFS('7.  Persistence Report'!BE$27:BE$500,'7.  Persistence Report'!$D$27:$D$500,$B329,'7.  Persistence Report'!$J$27:$J$500,"Current year savings",'7.  Persistence Report'!$H$27:$H$500,"2016")</f>
        <v>0</v>
      </c>
      <c r="N329" s="295">
        <v>0</v>
      </c>
      <c r="O329" s="295">
        <f>SUMIFS('7.  Persistence Report'!Q$27:Q$500,'7.  Persistence Report'!$D$27:$D$500,$B329,'7.  Persistence Report'!$J$27:$J$500,"Current year savings",'7.  Persistence Report'!$H$27:$H$500,"2016")</f>
        <v>0</v>
      </c>
      <c r="P329" s="295">
        <f>SUMIFS('7.  Persistence Report'!R$27:R$500,'7.  Persistence Report'!$D$27:$D$500,$B329,'7.  Persistence Report'!$J$27:$J$500,"Current year savings",'7.  Persistence Report'!$H$27:$H$500,"2016")</f>
        <v>0</v>
      </c>
      <c r="Q329" s="295">
        <f>SUMIFS('7.  Persistence Report'!S$27:S$500,'7.  Persistence Report'!$D$27:$D$500,$B329,'7.  Persistence Report'!$J$27:$J$500,"Current year savings",'7.  Persistence Report'!$H$27:$H$500,"2016")</f>
        <v>0</v>
      </c>
      <c r="R329" s="295">
        <f>SUMIFS('7.  Persistence Report'!T$27:T$500,'7.  Persistence Report'!$D$27:$D$500,$B329,'7.  Persistence Report'!$J$27:$J$500,"Current year savings",'7.  Persistence Report'!$H$27:$H$500,"2016")</f>
        <v>0</v>
      </c>
      <c r="S329" s="295">
        <f>SUMIFS('7.  Persistence Report'!U$27:U$500,'7.  Persistence Report'!$D$27:$D$500,$B329,'7.  Persistence Report'!$J$27:$J$500,"Current year savings",'7.  Persistence Report'!$H$27:$H$500,"2016")</f>
        <v>0</v>
      </c>
      <c r="T329" s="295">
        <f>SUMIFS('7.  Persistence Report'!V$27:V$500,'7.  Persistence Report'!$D$27:$D$500,$B329,'7.  Persistence Report'!$J$27:$J$500,"Current year savings",'7.  Persistence Report'!$H$27:$H$500,"2016")</f>
        <v>0</v>
      </c>
      <c r="U329" s="295">
        <f>SUMIFS('7.  Persistence Report'!W$27:W$500,'7.  Persistence Report'!$D$27:$D$500,$B329,'7.  Persistence Report'!$J$27:$J$500,"Current year savings",'7.  Persistence Report'!$H$27:$H$500,"2016")</f>
        <v>0</v>
      </c>
      <c r="V329" s="295">
        <f>SUMIFS('7.  Persistence Report'!X$27:X$500,'7.  Persistence Report'!$D$27:$D$500,$B329,'7.  Persistence Report'!$J$27:$J$500,"Current year savings",'7.  Persistence Report'!$H$27:$H$500,"2016")</f>
        <v>0</v>
      </c>
      <c r="W329" s="295">
        <f>SUMIFS('7.  Persistence Report'!Y$27:Y$500,'7.  Persistence Report'!$D$27:$D$500,$B329,'7.  Persistence Report'!$J$27:$J$500,"Current year savings",'7.  Persistence Report'!$H$27:$H$500,"2016")</f>
        <v>0</v>
      </c>
      <c r="X329" s="295">
        <f>SUMIFS('7.  Persistence Report'!Z$27:Z$500,'7.  Persistence Report'!$D$27:$D$500,$B329,'7.  Persistence Report'!$J$27:$J$500,"Current year savings",'7.  Persistence Report'!$H$27:$H$500,"2016")</f>
        <v>0</v>
      </c>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f>SUMIFS('7.  Persistence Report'!AV$27:AV$500,'7.  Persistence Report'!$D$27:$D$500,$B329,'7.  Persistence Report'!$J$27:$J$500,"Adjustment",'7.  Persistence Report'!$H$27:$H$500,"2016")</f>
        <v>0</v>
      </c>
      <c r="E330" s="295">
        <f>SUMIFS('7.  Persistence Report'!AW$27:AW$500,'7.  Persistence Report'!$D$27:$D$500,$B329,'7.  Persistence Report'!$J$27:$J$500,"Adjustment",'7.  Persistence Report'!$H$27:$H$500,"2016")</f>
        <v>0</v>
      </c>
      <c r="F330" s="295">
        <f>SUMIFS('7.  Persistence Report'!AX$27:AX$500,'7.  Persistence Report'!$D$27:$D$500,$B329,'7.  Persistence Report'!$J$27:$J$500,"Adjustment",'7.  Persistence Report'!$H$27:$H$500,"2016")</f>
        <v>0</v>
      </c>
      <c r="G330" s="295">
        <f>SUMIFS('7.  Persistence Report'!AY$27:AY$500,'7.  Persistence Report'!$D$27:$D$500,$B329,'7.  Persistence Report'!$J$27:$J$500,"Adjustment",'7.  Persistence Report'!$H$27:$H$500,"2016")</f>
        <v>0</v>
      </c>
      <c r="H330" s="295">
        <f>SUMIFS('7.  Persistence Report'!AZ$27:AZ$500,'7.  Persistence Report'!$D$27:$D$500,$B329,'7.  Persistence Report'!$J$27:$J$500,"Adjustment",'7.  Persistence Report'!$H$27:$H$500,"2016")</f>
        <v>0</v>
      </c>
      <c r="I330" s="295">
        <f>SUMIFS('7.  Persistence Report'!BA$27:BA$500,'7.  Persistence Report'!$D$27:$D$500,$B329,'7.  Persistence Report'!$J$27:$J$500,"Adjustment",'7.  Persistence Report'!$H$27:$H$500,"2016")</f>
        <v>0</v>
      </c>
      <c r="J330" s="295">
        <f>SUMIFS('7.  Persistence Report'!BB$27:BB$500,'7.  Persistence Report'!$D$27:$D$500,$B329,'7.  Persistence Report'!$J$27:$J$500,"Adjustment",'7.  Persistence Report'!$H$27:$H$500,"2016")</f>
        <v>0</v>
      </c>
      <c r="K330" s="295">
        <f>SUMIFS('7.  Persistence Report'!BC$27:BC$500,'7.  Persistence Report'!$D$27:$D$500,$B329,'7.  Persistence Report'!$J$27:$J$500,"Adjustment",'7.  Persistence Report'!$H$27:$H$500,"2016")</f>
        <v>0</v>
      </c>
      <c r="L330" s="295">
        <f>SUMIFS('7.  Persistence Report'!BD$27:BD$500,'7.  Persistence Report'!$D$27:$D$500,$B329,'7.  Persistence Report'!$J$27:$J$500,"Adjustment",'7.  Persistence Report'!$H$27:$H$500,"2016")</f>
        <v>0</v>
      </c>
      <c r="M330" s="295">
        <f>SUMIFS('7.  Persistence Report'!BE$27:BE$500,'7.  Persistence Report'!$D$27:$D$500,$B329,'7.  Persistence Report'!$J$27:$J$500,"Adjustment",'7.  Persistence Report'!$H$27:$H$500,"2016")</f>
        <v>0</v>
      </c>
      <c r="N330" s="295">
        <f>N329</f>
        <v>0</v>
      </c>
      <c r="O330" s="295">
        <f>SUMIFS('7.  Persistence Report'!Q$27:Q$500,'7.  Persistence Report'!$D$27:$D$500,$B329,'7.  Persistence Report'!$J$27:$J$500,"Adjustment",'7.  Persistence Report'!$H$27:$H$500,"2016")</f>
        <v>0</v>
      </c>
      <c r="P330" s="295">
        <f>SUMIFS('7.  Persistence Report'!R$27:R$500,'7.  Persistence Report'!$D$27:$D$500,$B329,'7.  Persistence Report'!$J$27:$J$500,"Adjustment",'7.  Persistence Report'!$H$27:$H$500,"2016")</f>
        <v>0</v>
      </c>
      <c r="Q330" s="295">
        <f>SUMIFS('7.  Persistence Report'!S$27:S$500,'7.  Persistence Report'!$D$27:$D$500,$B329,'7.  Persistence Report'!$J$27:$J$500,"Adjustment",'7.  Persistence Report'!$H$27:$H$500,"2016")</f>
        <v>0</v>
      </c>
      <c r="R330" s="295">
        <f>SUMIFS('7.  Persistence Report'!T$27:T$500,'7.  Persistence Report'!$D$27:$D$500,$B329,'7.  Persistence Report'!$J$27:$J$500,"Adjustment",'7.  Persistence Report'!$H$27:$H$500,"2016")</f>
        <v>0</v>
      </c>
      <c r="S330" s="295">
        <f>SUMIFS('7.  Persistence Report'!U$27:U$500,'7.  Persistence Report'!$D$27:$D$500,$B329,'7.  Persistence Report'!$J$27:$J$500,"Adjustment",'7.  Persistence Report'!$H$27:$H$500,"2016")</f>
        <v>0</v>
      </c>
      <c r="T330" s="295">
        <f>SUMIFS('7.  Persistence Report'!V$27:V$500,'7.  Persistence Report'!$D$27:$D$500,$B329,'7.  Persistence Report'!$J$27:$J$500,"Adjustment",'7.  Persistence Report'!$H$27:$H$500,"2016")</f>
        <v>0</v>
      </c>
      <c r="U330" s="295">
        <f>SUMIFS('7.  Persistence Report'!W$27:W$500,'7.  Persistence Report'!$D$27:$D$500,$B329,'7.  Persistence Report'!$J$27:$J$500,"Adjustment",'7.  Persistence Report'!$H$27:$H$500,"2016")</f>
        <v>0</v>
      </c>
      <c r="V330" s="295">
        <f>SUMIFS('7.  Persistence Report'!X$27:X$500,'7.  Persistence Report'!$D$27:$D$500,$B329,'7.  Persistence Report'!$J$27:$J$500,"Adjustment",'7.  Persistence Report'!$H$27:$H$500,"2016")</f>
        <v>0</v>
      </c>
      <c r="W330" s="295">
        <f>SUMIFS('7.  Persistence Report'!Y$27:Y$500,'7.  Persistence Report'!$D$27:$D$500,$B329,'7.  Persistence Report'!$J$27:$J$500,"Adjustment",'7.  Persistence Report'!$H$27:$H$500,"2016")</f>
        <v>0</v>
      </c>
      <c r="X330" s="295">
        <f>SUMIFS('7.  Persistence Report'!Z$27:Z$500,'7.  Persistence Report'!$D$27:$D$500,$B329,'7.  Persistence Report'!$J$27:$J$500,"Adjustment",'7.  Persistence Report'!$H$27:$H$500,"2016")</f>
        <v>0</v>
      </c>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f>SUMIFS('7.  Persistence Report'!AV$27:AV$500,'7.  Persistence Report'!$D$27:$D$500,$B332,'7.  Persistence Report'!$J$27:$J$500,"Current year savings",'7.  Persistence Report'!$H$27:$H$500,"2016")</f>
        <v>0</v>
      </c>
      <c r="E332" s="295">
        <f>SUMIFS('7.  Persistence Report'!AW$27:AW$500,'7.  Persistence Report'!$D$27:$D$500,$B332,'7.  Persistence Report'!$J$27:$J$500,"Current year savings",'7.  Persistence Report'!$H$27:$H$500,"2016")</f>
        <v>0</v>
      </c>
      <c r="F332" s="295">
        <f>SUMIFS('7.  Persistence Report'!AX$27:AX$500,'7.  Persistence Report'!$D$27:$D$500,$B332,'7.  Persistence Report'!$J$27:$J$500,"Current year savings",'7.  Persistence Report'!$H$27:$H$500,"2016")</f>
        <v>0</v>
      </c>
      <c r="G332" s="295">
        <f>SUMIFS('7.  Persistence Report'!AY$27:AY$500,'7.  Persistence Report'!$D$27:$D$500,$B332,'7.  Persistence Report'!$J$27:$J$500,"Current year savings",'7.  Persistence Report'!$H$27:$H$500,"2016")</f>
        <v>0</v>
      </c>
      <c r="H332" s="295">
        <f>SUMIFS('7.  Persistence Report'!AZ$27:AZ$500,'7.  Persistence Report'!$D$27:$D$500,$B332,'7.  Persistence Report'!$J$27:$J$500,"Current year savings",'7.  Persistence Report'!$H$27:$H$500,"2016")</f>
        <v>0</v>
      </c>
      <c r="I332" s="295">
        <f>SUMIFS('7.  Persistence Report'!BA$27:BA$500,'7.  Persistence Report'!$D$27:$D$500,$B332,'7.  Persistence Report'!$J$27:$J$500,"Current year savings",'7.  Persistence Report'!$H$27:$H$500,"2016")</f>
        <v>0</v>
      </c>
      <c r="J332" s="295">
        <f>SUMIFS('7.  Persistence Report'!BB$27:BB$500,'7.  Persistence Report'!$D$27:$D$500,$B332,'7.  Persistence Report'!$J$27:$J$500,"Current year savings",'7.  Persistence Report'!$H$27:$H$500,"2016")</f>
        <v>0</v>
      </c>
      <c r="K332" s="295">
        <f>SUMIFS('7.  Persistence Report'!BC$27:BC$500,'7.  Persistence Report'!$D$27:$D$500,$B332,'7.  Persistence Report'!$J$27:$J$500,"Current year savings",'7.  Persistence Report'!$H$27:$H$500,"2016")</f>
        <v>0</v>
      </c>
      <c r="L332" s="295">
        <f>SUMIFS('7.  Persistence Report'!BD$27:BD$500,'7.  Persistence Report'!$D$27:$D$500,$B332,'7.  Persistence Report'!$J$27:$J$500,"Current year savings",'7.  Persistence Report'!$H$27:$H$500,"2016")</f>
        <v>0</v>
      </c>
      <c r="M332" s="295">
        <f>SUMIFS('7.  Persistence Report'!BE$27:BE$500,'7.  Persistence Report'!$D$27:$D$500,$B332,'7.  Persistence Report'!$J$27:$J$500,"Current year savings",'7.  Persistence Report'!$H$27:$H$500,"2016")</f>
        <v>0</v>
      </c>
      <c r="N332" s="295">
        <v>0</v>
      </c>
      <c r="O332" s="295">
        <f>SUMIFS('7.  Persistence Report'!Q$27:Q$500,'7.  Persistence Report'!$D$27:$D$500,$B332,'7.  Persistence Report'!$J$27:$J$500,"Current year savings",'7.  Persistence Report'!$H$27:$H$500,"2016")</f>
        <v>0</v>
      </c>
      <c r="P332" s="295">
        <f>SUMIFS('7.  Persistence Report'!R$27:R$500,'7.  Persistence Report'!$D$27:$D$500,$B332,'7.  Persistence Report'!$J$27:$J$500,"Current year savings",'7.  Persistence Report'!$H$27:$H$500,"2016")</f>
        <v>0</v>
      </c>
      <c r="Q332" s="295">
        <f>SUMIFS('7.  Persistence Report'!S$27:S$500,'7.  Persistence Report'!$D$27:$D$500,$B332,'7.  Persistence Report'!$J$27:$J$500,"Current year savings",'7.  Persistence Report'!$H$27:$H$500,"2016")</f>
        <v>0</v>
      </c>
      <c r="R332" s="295">
        <f>SUMIFS('7.  Persistence Report'!T$27:T$500,'7.  Persistence Report'!$D$27:$D$500,$B332,'7.  Persistence Report'!$J$27:$J$500,"Current year savings",'7.  Persistence Report'!$H$27:$H$500,"2016")</f>
        <v>0</v>
      </c>
      <c r="S332" s="295">
        <f>SUMIFS('7.  Persistence Report'!U$27:U$500,'7.  Persistence Report'!$D$27:$D$500,$B332,'7.  Persistence Report'!$J$27:$J$500,"Current year savings",'7.  Persistence Report'!$H$27:$H$500,"2016")</f>
        <v>0</v>
      </c>
      <c r="T332" s="295">
        <f>SUMIFS('7.  Persistence Report'!V$27:V$500,'7.  Persistence Report'!$D$27:$D$500,$B332,'7.  Persistence Report'!$J$27:$J$500,"Current year savings",'7.  Persistence Report'!$H$27:$H$500,"2016")</f>
        <v>0</v>
      </c>
      <c r="U332" s="295">
        <f>SUMIFS('7.  Persistence Report'!W$27:W$500,'7.  Persistence Report'!$D$27:$D$500,$B332,'7.  Persistence Report'!$J$27:$J$500,"Current year savings",'7.  Persistence Report'!$H$27:$H$500,"2016")</f>
        <v>0</v>
      </c>
      <c r="V332" s="295">
        <f>SUMIFS('7.  Persistence Report'!X$27:X$500,'7.  Persistence Report'!$D$27:$D$500,$B332,'7.  Persistence Report'!$J$27:$J$500,"Current year savings",'7.  Persistence Report'!$H$27:$H$500,"2016")</f>
        <v>0</v>
      </c>
      <c r="W332" s="295">
        <f>SUMIFS('7.  Persistence Report'!Y$27:Y$500,'7.  Persistence Report'!$D$27:$D$500,$B332,'7.  Persistence Report'!$J$27:$J$500,"Current year savings",'7.  Persistence Report'!$H$27:$H$500,"2016")</f>
        <v>0</v>
      </c>
      <c r="X332" s="295">
        <f>SUMIFS('7.  Persistence Report'!Z$27:Z$500,'7.  Persistence Report'!$D$27:$D$500,$B332,'7.  Persistence Report'!$J$27:$J$500,"Current year savings",'7.  Persistence Report'!$H$27:$H$500,"2016")</f>
        <v>0</v>
      </c>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f>SUMIFS('7.  Persistence Report'!AV$27:AV$500,'7.  Persistence Report'!$D$27:$D$500,$B332,'7.  Persistence Report'!$J$27:$J$500,"Adjustment",'7.  Persistence Report'!$H$27:$H$500,"2016")</f>
        <v>0</v>
      </c>
      <c r="E333" s="295">
        <f>SUMIFS('7.  Persistence Report'!AW$27:AW$500,'7.  Persistence Report'!$D$27:$D$500,$B332,'7.  Persistence Report'!$J$27:$J$500,"Adjustment",'7.  Persistence Report'!$H$27:$H$500,"2016")</f>
        <v>0</v>
      </c>
      <c r="F333" s="295">
        <f>SUMIFS('7.  Persistence Report'!AX$27:AX$500,'7.  Persistence Report'!$D$27:$D$500,$B332,'7.  Persistence Report'!$J$27:$J$500,"Adjustment",'7.  Persistence Report'!$H$27:$H$500,"2016")</f>
        <v>0</v>
      </c>
      <c r="G333" s="295">
        <f>SUMIFS('7.  Persistence Report'!AY$27:AY$500,'7.  Persistence Report'!$D$27:$D$500,$B332,'7.  Persistence Report'!$J$27:$J$500,"Adjustment",'7.  Persistence Report'!$H$27:$H$500,"2016")</f>
        <v>0</v>
      </c>
      <c r="H333" s="295">
        <f>SUMIFS('7.  Persistence Report'!AZ$27:AZ$500,'7.  Persistence Report'!$D$27:$D$500,$B332,'7.  Persistence Report'!$J$27:$J$500,"Adjustment",'7.  Persistence Report'!$H$27:$H$500,"2016")</f>
        <v>0</v>
      </c>
      <c r="I333" s="295">
        <f>SUMIFS('7.  Persistence Report'!BA$27:BA$500,'7.  Persistence Report'!$D$27:$D$500,$B332,'7.  Persistence Report'!$J$27:$J$500,"Adjustment",'7.  Persistence Report'!$H$27:$H$500,"2016")</f>
        <v>0</v>
      </c>
      <c r="J333" s="295">
        <f>SUMIFS('7.  Persistence Report'!BB$27:BB$500,'7.  Persistence Report'!$D$27:$D$500,$B332,'7.  Persistence Report'!$J$27:$J$500,"Adjustment",'7.  Persistence Report'!$H$27:$H$500,"2016")</f>
        <v>0</v>
      </c>
      <c r="K333" s="295">
        <f>SUMIFS('7.  Persistence Report'!BC$27:BC$500,'7.  Persistence Report'!$D$27:$D$500,$B332,'7.  Persistence Report'!$J$27:$J$500,"Adjustment",'7.  Persistence Report'!$H$27:$H$500,"2016")</f>
        <v>0</v>
      </c>
      <c r="L333" s="295">
        <f>SUMIFS('7.  Persistence Report'!BD$27:BD$500,'7.  Persistence Report'!$D$27:$D$500,$B332,'7.  Persistence Report'!$J$27:$J$500,"Adjustment",'7.  Persistence Report'!$H$27:$H$500,"2016")</f>
        <v>0</v>
      </c>
      <c r="M333" s="295">
        <f>SUMIFS('7.  Persistence Report'!BE$27:BE$500,'7.  Persistence Report'!$D$27:$D$500,$B332,'7.  Persistence Report'!$J$27:$J$500,"Adjustment",'7.  Persistence Report'!$H$27:$H$500,"2016")</f>
        <v>0</v>
      </c>
      <c r="N333" s="295">
        <f>N332</f>
        <v>0</v>
      </c>
      <c r="O333" s="295">
        <f>SUMIFS('7.  Persistence Report'!Q$27:Q$500,'7.  Persistence Report'!$D$27:$D$500,$B332,'7.  Persistence Report'!$J$27:$J$500,"Adjustment",'7.  Persistence Report'!$H$27:$H$500,"2016")</f>
        <v>0</v>
      </c>
      <c r="P333" s="295">
        <f>SUMIFS('7.  Persistence Report'!R$27:R$500,'7.  Persistence Report'!$D$27:$D$500,$B332,'7.  Persistence Report'!$J$27:$J$500,"Adjustment",'7.  Persistence Report'!$H$27:$H$500,"2016")</f>
        <v>0</v>
      </c>
      <c r="Q333" s="295">
        <f>SUMIFS('7.  Persistence Report'!S$27:S$500,'7.  Persistence Report'!$D$27:$D$500,$B332,'7.  Persistence Report'!$J$27:$J$500,"Adjustment",'7.  Persistence Report'!$H$27:$H$500,"2016")</f>
        <v>0</v>
      </c>
      <c r="R333" s="295">
        <f>SUMIFS('7.  Persistence Report'!T$27:T$500,'7.  Persistence Report'!$D$27:$D$500,$B332,'7.  Persistence Report'!$J$27:$J$500,"Adjustment",'7.  Persistence Report'!$H$27:$H$500,"2016")</f>
        <v>0</v>
      </c>
      <c r="S333" s="295">
        <f>SUMIFS('7.  Persistence Report'!U$27:U$500,'7.  Persistence Report'!$D$27:$D$500,$B332,'7.  Persistence Report'!$J$27:$J$500,"Adjustment",'7.  Persistence Report'!$H$27:$H$500,"2016")</f>
        <v>0</v>
      </c>
      <c r="T333" s="295">
        <f>SUMIFS('7.  Persistence Report'!V$27:V$500,'7.  Persistence Report'!$D$27:$D$500,$B332,'7.  Persistence Report'!$J$27:$J$500,"Adjustment",'7.  Persistence Report'!$H$27:$H$500,"2016")</f>
        <v>0</v>
      </c>
      <c r="U333" s="295">
        <f>SUMIFS('7.  Persistence Report'!W$27:W$500,'7.  Persistence Report'!$D$27:$D$500,$B332,'7.  Persistence Report'!$J$27:$J$500,"Adjustment",'7.  Persistence Report'!$H$27:$H$500,"2016")</f>
        <v>0</v>
      </c>
      <c r="V333" s="295">
        <f>SUMIFS('7.  Persistence Report'!X$27:X$500,'7.  Persistence Report'!$D$27:$D$500,$B332,'7.  Persistence Report'!$J$27:$J$500,"Adjustment",'7.  Persistence Report'!$H$27:$H$500,"2016")</f>
        <v>0</v>
      </c>
      <c r="W333" s="295">
        <f>SUMIFS('7.  Persistence Report'!Y$27:Y$500,'7.  Persistence Report'!$D$27:$D$500,$B332,'7.  Persistence Report'!$J$27:$J$500,"Adjustment",'7.  Persistence Report'!$H$27:$H$500,"2016")</f>
        <v>0</v>
      </c>
      <c r="X333" s="295">
        <f>SUMIFS('7.  Persistence Report'!Z$27:Z$500,'7.  Persistence Report'!$D$27:$D$500,$B332,'7.  Persistence Report'!$J$27:$J$500,"Adjustment",'7.  Persistence Report'!$H$27:$H$500,"2016")</f>
        <v>0</v>
      </c>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f>SUMIFS('7.  Persistence Report'!AV$27:AV$500,'7.  Persistence Report'!$D$27:$D$500,$B351,'7.  Persistence Report'!$J$27:$J$500,"Current year savings",'7.  Persistence Report'!$H$27:$H$500,"2016")</f>
        <v>0</v>
      </c>
      <c r="E351" s="295">
        <f>SUMIFS('7.  Persistence Report'!AW$27:AW$500,'7.  Persistence Report'!$D$27:$D$500,$B351,'7.  Persistence Report'!$J$27:$J$500,"Current year savings",'7.  Persistence Report'!$H$27:$H$500,"2016")</f>
        <v>0</v>
      </c>
      <c r="F351" s="295">
        <f>SUMIFS('7.  Persistence Report'!AX$27:AX$500,'7.  Persistence Report'!$D$27:$D$500,$B351,'7.  Persistence Report'!$J$27:$J$500,"Current year savings",'7.  Persistence Report'!$H$27:$H$500,"2016")</f>
        <v>0</v>
      </c>
      <c r="G351" s="295">
        <f>SUMIFS('7.  Persistence Report'!AY$27:AY$500,'7.  Persistence Report'!$D$27:$D$500,$B351,'7.  Persistence Report'!$J$27:$J$500,"Current year savings",'7.  Persistence Report'!$H$27:$H$500,"2016")</f>
        <v>0</v>
      </c>
      <c r="H351" s="295">
        <f>SUMIFS('7.  Persistence Report'!AZ$27:AZ$500,'7.  Persistence Report'!$D$27:$D$500,$B351,'7.  Persistence Report'!$J$27:$J$500,"Current year savings",'7.  Persistence Report'!$H$27:$H$500,"2016")</f>
        <v>0</v>
      </c>
      <c r="I351" s="295">
        <f>SUMIFS('7.  Persistence Report'!BA$27:BA$500,'7.  Persistence Report'!$D$27:$D$500,$B351,'7.  Persistence Report'!$J$27:$J$500,"Current year savings",'7.  Persistence Report'!$H$27:$H$500,"2016")</f>
        <v>0</v>
      </c>
      <c r="J351" s="295">
        <f>SUMIFS('7.  Persistence Report'!BB$27:BB$500,'7.  Persistence Report'!$D$27:$D$500,$B351,'7.  Persistence Report'!$J$27:$J$500,"Current year savings",'7.  Persistence Report'!$H$27:$H$500,"2016")</f>
        <v>0</v>
      </c>
      <c r="K351" s="295">
        <f>SUMIFS('7.  Persistence Report'!BC$27:BC$500,'7.  Persistence Report'!$D$27:$D$500,$B351,'7.  Persistence Report'!$J$27:$J$500,"Current year savings",'7.  Persistence Report'!$H$27:$H$500,"2016")</f>
        <v>0</v>
      </c>
      <c r="L351" s="295">
        <f>SUMIFS('7.  Persistence Report'!BD$27:BD$500,'7.  Persistence Report'!$D$27:$D$500,$B351,'7.  Persistence Report'!$J$27:$J$500,"Current year savings",'7.  Persistence Report'!$H$27:$H$500,"2016")</f>
        <v>0</v>
      </c>
      <c r="M351" s="295">
        <f>SUMIFS('7.  Persistence Report'!BE$27:BE$500,'7.  Persistence Report'!$D$27:$D$500,$B351,'7.  Persistence Report'!$J$27:$J$500,"Current year savings",'7.  Persistence Report'!$H$27:$H$500,"2016")</f>
        <v>0</v>
      </c>
      <c r="N351" s="295">
        <v>12</v>
      </c>
      <c r="O351" s="295">
        <f>SUMIFS('7.  Persistence Report'!Q$27:Q$500,'7.  Persistence Report'!$D$27:$D$500,$B351,'7.  Persistence Report'!$J$27:$J$500,"Current year savings",'7.  Persistence Report'!$H$27:$H$500,"2016")</f>
        <v>0</v>
      </c>
      <c r="P351" s="295">
        <f>SUMIFS('7.  Persistence Report'!R$27:R$500,'7.  Persistence Report'!$D$27:$D$500,$B351,'7.  Persistence Report'!$J$27:$J$500,"Current year savings",'7.  Persistence Report'!$H$27:$H$500,"2016")</f>
        <v>0</v>
      </c>
      <c r="Q351" s="295">
        <f>SUMIFS('7.  Persistence Report'!S$27:S$500,'7.  Persistence Report'!$D$27:$D$500,$B351,'7.  Persistence Report'!$J$27:$J$500,"Current year savings",'7.  Persistence Report'!$H$27:$H$500,"2016")</f>
        <v>0</v>
      </c>
      <c r="R351" s="295">
        <f>SUMIFS('7.  Persistence Report'!T$27:T$500,'7.  Persistence Report'!$D$27:$D$500,$B351,'7.  Persistence Report'!$J$27:$J$500,"Current year savings",'7.  Persistence Report'!$H$27:$H$500,"2016")</f>
        <v>0</v>
      </c>
      <c r="S351" s="295">
        <f>SUMIFS('7.  Persistence Report'!U$27:U$500,'7.  Persistence Report'!$D$27:$D$500,$B351,'7.  Persistence Report'!$J$27:$J$500,"Current year savings",'7.  Persistence Report'!$H$27:$H$500,"2016")</f>
        <v>0</v>
      </c>
      <c r="T351" s="295">
        <f>SUMIFS('7.  Persistence Report'!V$27:V$500,'7.  Persistence Report'!$D$27:$D$500,$B351,'7.  Persistence Report'!$J$27:$J$500,"Current year savings",'7.  Persistence Report'!$H$27:$H$500,"2016")</f>
        <v>0</v>
      </c>
      <c r="U351" s="295">
        <f>SUMIFS('7.  Persistence Report'!W$27:W$500,'7.  Persistence Report'!$D$27:$D$500,$B351,'7.  Persistence Report'!$J$27:$J$500,"Current year savings",'7.  Persistence Report'!$H$27:$H$500,"2016")</f>
        <v>0</v>
      </c>
      <c r="V351" s="295">
        <f>SUMIFS('7.  Persistence Report'!X$27:X$500,'7.  Persistence Report'!$D$27:$D$500,$B351,'7.  Persistence Report'!$J$27:$J$500,"Current year savings",'7.  Persistence Report'!$H$27:$H$500,"2016")</f>
        <v>0</v>
      </c>
      <c r="W351" s="295">
        <f>SUMIFS('7.  Persistence Report'!Y$27:Y$500,'7.  Persistence Report'!$D$27:$D$500,$B351,'7.  Persistence Report'!$J$27:$J$500,"Current year savings",'7.  Persistence Report'!$H$27:$H$500,"2016")</f>
        <v>0</v>
      </c>
      <c r="X351" s="295">
        <f>SUMIFS('7.  Persistence Report'!Z$27:Z$500,'7.  Persistence Report'!$D$27:$D$500,$B351,'7.  Persistence Report'!$J$27:$J$500,"Current year savings",'7.  Persistence Report'!$H$27:$H$500,"2016")</f>
        <v>0</v>
      </c>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f>SUMIFS('7.  Persistence Report'!AV$27:AV$500,'7.  Persistence Report'!$D$27:$D$500,$B351,'7.  Persistence Report'!$J$27:$J$500,"Adjustment",'7.  Persistence Report'!$H$27:$H$500,"2016")</f>
        <v>0</v>
      </c>
      <c r="E352" s="295">
        <f>SUMIFS('7.  Persistence Report'!AW$27:AW$500,'7.  Persistence Report'!$D$27:$D$500,$B351,'7.  Persistence Report'!$J$27:$J$500,"Adjustment",'7.  Persistence Report'!$H$27:$H$500,"2016")</f>
        <v>0</v>
      </c>
      <c r="F352" s="295">
        <f>SUMIFS('7.  Persistence Report'!AX$27:AX$500,'7.  Persistence Report'!$D$27:$D$500,$B351,'7.  Persistence Report'!$J$27:$J$500,"Adjustment",'7.  Persistence Report'!$H$27:$H$500,"2016")</f>
        <v>0</v>
      </c>
      <c r="G352" s="295">
        <f>SUMIFS('7.  Persistence Report'!AY$27:AY$500,'7.  Persistence Report'!$D$27:$D$500,$B351,'7.  Persistence Report'!$J$27:$J$500,"Adjustment",'7.  Persistence Report'!$H$27:$H$500,"2016")</f>
        <v>0</v>
      </c>
      <c r="H352" s="295">
        <f>SUMIFS('7.  Persistence Report'!AZ$27:AZ$500,'7.  Persistence Report'!$D$27:$D$500,$B351,'7.  Persistence Report'!$J$27:$J$500,"Adjustment",'7.  Persistence Report'!$H$27:$H$500,"2016")</f>
        <v>0</v>
      </c>
      <c r="I352" s="295">
        <f>SUMIFS('7.  Persistence Report'!BA$27:BA$500,'7.  Persistence Report'!$D$27:$D$500,$B351,'7.  Persistence Report'!$J$27:$J$500,"Adjustment",'7.  Persistence Report'!$H$27:$H$500,"2016")</f>
        <v>0</v>
      </c>
      <c r="J352" s="295">
        <f>SUMIFS('7.  Persistence Report'!BB$27:BB$500,'7.  Persistence Report'!$D$27:$D$500,$B351,'7.  Persistence Report'!$J$27:$J$500,"Adjustment",'7.  Persistence Report'!$H$27:$H$500,"2016")</f>
        <v>0</v>
      </c>
      <c r="K352" s="295">
        <f>SUMIFS('7.  Persistence Report'!BC$27:BC$500,'7.  Persistence Report'!$D$27:$D$500,$B351,'7.  Persistence Report'!$J$27:$J$500,"Adjustment",'7.  Persistence Report'!$H$27:$H$500,"2016")</f>
        <v>0</v>
      </c>
      <c r="L352" s="295">
        <f>SUMIFS('7.  Persistence Report'!BD$27:BD$500,'7.  Persistence Report'!$D$27:$D$500,$B351,'7.  Persistence Report'!$J$27:$J$500,"Adjustment",'7.  Persistence Report'!$H$27:$H$500,"2016")</f>
        <v>0</v>
      </c>
      <c r="M352" s="295">
        <f>SUMIFS('7.  Persistence Report'!BE$27:BE$500,'7.  Persistence Report'!$D$27:$D$500,$B351,'7.  Persistence Report'!$J$27:$J$500,"Adjustment",'7.  Persistence Report'!$H$27:$H$500,"2016")</f>
        <v>0</v>
      </c>
      <c r="N352" s="295">
        <f>N351</f>
        <v>12</v>
      </c>
      <c r="O352" s="295">
        <f>SUMIFS('7.  Persistence Report'!Q$27:Q$500,'7.  Persistence Report'!$D$27:$D$500,$B351,'7.  Persistence Report'!$J$27:$J$500,"Adjustment",'7.  Persistence Report'!$H$27:$H$500,"2016")</f>
        <v>0</v>
      </c>
      <c r="P352" s="295">
        <f>SUMIFS('7.  Persistence Report'!R$27:R$500,'7.  Persistence Report'!$D$27:$D$500,$B351,'7.  Persistence Report'!$J$27:$J$500,"Adjustment",'7.  Persistence Report'!$H$27:$H$500,"2016")</f>
        <v>0</v>
      </c>
      <c r="Q352" s="295">
        <f>SUMIFS('7.  Persistence Report'!S$27:S$500,'7.  Persistence Report'!$D$27:$D$500,$B351,'7.  Persistence Report'!$J$27:$J$500,"Adjustment",'7.  Persistence Report'!$H$27:$H$500,"2016")</f>
        <v>0</v>
      </c>
      <c r="R352" s="295">
        <f>SUMIFS('7.  Persistence Report'!T$27:T$500,'7.  Persistence Report'!$D$27:$D$500,$B351,'7.  Persistence Report'!$J$27:$J$500,"Adjustment",'7.  Persistence Report'!$H$27:$H$500,"2016")</f>
        <v>0</v>
      </c>
      <c r="S352" s="295">
        <f>SUMIFS('7.  Persistence Report'!U$27:U$500,'7.  Persistence Report'!$D$27:$D$500,$B351,'7.  Persistence Report'!$J$27:$J$500,"Adjustment",'7.  Persistence Report'!$H$27:$H$500,"2016")</f>
        <v>0</v>
      </c>
      <c r="T352" s="295">
        <f>SUMIFS('7.  Persistence Report'!V$27:V$500,'7.  Persistence Report'!$D$27:$D$500,$B351,'7.  Persistence Report'!$J$27:$J$500,"Adjustment",'7.  Persistence Report'!$H$27:$H$500,"2016")</f>
        <v>0</v>
      </c>
      <c r="U352" s="295">
        <f>SUMIFS('7.  Persistence Report'!W$27:W$500,'7.  Persistence Report'!$D$27:$D$500,$B351,'7.  Persistence Report'!$J$27:$J$500,"Adjustment",'7.  Persistence Report'!$H$27:$H$500,"2016")</f>
        <v>0</v>
      </c>
      <c r="V352" s="295">
        <f>SUMIFS('7.  Persistence Report'!X$27:X$500,'7.  Persistence Report'!$D$27:$D$500,$B351,'7.  Persistence Report'!$J$27:$J$500,"Adjustment",'7.  Persistence Report'!$H$27:$H$500,"2016")</f>
        <v>0</v>
      </c>
      <c r="W352" s="295">
        <f>SUMIFS('7.  Persistence Report'!Y$27:Y$500,'7.  Persistence Report'!$D$27:$D$500,$B351,'7.  Persistence Report'!$J$27:$J$500,"Adjustment",'7.  Persistence Report'!$H$27:$H$500,"2016")</f>
        <v>0</v>
      </c>
      <c r="X352" s="295">
        <f>SUMIFS('7.  Persistence Report'!Z$27:Z$500,'7.  Persistence Report'!$D$27:$D$500,$B351,'7.  Persistence Report'!$J$27:$J$500,"Adjustment",'7.  Persistence Report'!$H$27:$H$500,"2016")</f>
        <v>0</v>
      </c>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f>SUMIFS('7.  Persistence Report'!AV$27:AV$500,'7.  Persistence Report'!$D$27:$D$500,$B354,'7.  Persistence Report'!$J$27:$J$500,"Current year savings",'7.  Persistence Report'!$H$27:$H$500,"2016")</f>
        <v>0</v>
      </c>
      <c r="E354" s="295">
        <f>SUMIFS('7.  Persistence Report'!AW$27:AW$500,'7.  Persistence Report'!$D$27:$D$500,$B354,'7.  Persistence Report'!$J$27:$J$500,"Current year savings",'7.  Persistence Report'!$H$27:$H$500,"2016")</f>
        <v>0</v>
      </c>
      <c r="F354" s="295">
        <f>SUMIFS('7.  Persistence Report'!AX$27:AX$500,'7.  Persistence Report'!$D$27:$D$500,$B354,'7.  Persistence Report'!$J$27:$J$500,"Current year savings",'7.  Persistence Report'!$H$27:$H$500,"2016")</f>
        <v>0</v>
      </c>
      <c r="G354" s="295">
        <f>SUMIFS('7.  Persistence Report'!AY$27:AY$500,'7.  Persistence Report'!$D$27:$D$500,$B354,'7.  Persistence Report'!$J$27:$J$500,"Current year savings",'7.  Persistence Report'!$H$27:$H$500,"2016")</f>
        <v>0</v>
      </c>
      <c r="H354" s="295">
        <f>SUMIFS('7.  Persistence Report'!AZ$27:AZ$500,'7.  Persistence Report'!$D$27:$D$500,$B354,'7.  Persistence Report'!$J$27:$J$500,"Current year savings",'7.  Persistence Report'!$H$27:$H$500,"2016")</f>
        <v>0</v>
      </c>
      <c r="I354" s="295">
        <f>SUMIFS('7.  Persistence Report'!BA$27:BA$500,'7.  Persistence Report'!$D$27:$D$500,$B354,'7.  Persistence Report'!$J$27:$J$500,"Current year savings",'7.  Persistence Report'!$H$27:$H$500,"2016")</f>
        <v>0</v>
      </c>
      <c r="J354" s="295">
        <f>SUMIFS('7.  Persistence Report'!BB$27:BB$500,'7.  Persistence Report'!$D$27:$D$500,$B354,'7.  Persistence Report'!$J$27:$J$500,"Current year savings",'7.  Persistence Report'!$H$27:$H$500,"2016")</f>
        <v>0</v>
      </c>
      <c r="K354" s="295">
        <f>SUMIFS('7.  Persistence Report'!BC$27:BC$500,'7.  Persistence Report'!$D$27:$D$500,$B354,'7.  Persistence Report'!$J$27:$J$500,"Current year savings",'7.  Persistence Report'!$H$27:$H$500,"2016")</f>
        <v>0</v>
      </c>
      <c r="L354" s="295">
        <f>SUMIFS('7.  Persistence Report'!BD$27:BD$500,'7.  Persistence Report'!$D$27:$D$500,$B354,'7.  Persistence Report'!$J$27:$J$500,"Current year savings",'7.  Persistence Report'!$H$27:$H$500,"2016")</f>
        <v>0</v>
      </c>
      <c r="M354" s="295">
        <f>SUMIFS('7.  Persistence Report'!BE$27:BE$500,'7.  Persistence Report'!$D$27:$D$500,$B354,'7.  Persistence Report'!$J$27:$J$500,"Current year savings",'7.  Persistence Report'!$H$27:$H$500,"2016")</f>
        <v>0</v>
      </c>
      <c r="N354" s="291"/>
      <c r="O354" s="295">
        <f>SUMIFS('7.  Persistence Report'!Q$27:Q$500,'7.  Persistence Report'!$D$27:$D$500,$B354,'7.  Persistence Report'!$J$27:$J$500,"Current year savings",'7.  Persistence Report'!$H$27:$H$500,"2016")</f>
        <v>0</v>
      </c>
      <c r="P354" s="295">
        <f>SUMIFS('7.  Persistence Report'!R$27:R$500,'7.  Persistence Report'!$D$27:$D$500,$B354,'7.  Persistence Report'!$J$27:$J$500,"Current year savings",'7.  Persistence Report'!$H$27:$H$500,"2016")</f>
        <v>0</v>
      </c>
      <c r="Q354" s="295">
        <f>SUMIFS('7.  Persistence Report'!S$27:S$500,'7.  Persistence Report'!$D$27:$D$500,$B354,'7.  Persistence Report'!$J$27:$J$500,"Current year savings",'7.  Persistence Report'!$H$27:$H$500,"2016")</f>
        <v>0</v>
      </c>
      <c r="R354" s="295">
        <f>SUMIFS('7.  Persistence Report'!T$27:T$500,'7.  Persistence Report'!$D$27:$D$500,$B354,'7.  Persistence Report'!$J$27:$J$500,"Current year savings",'7.  Persistence Report'!$H$27:$H$500,"2016")</f>
        <v>0</v>
      </c>
      <c r="S354" s="295">
        <f>SUMIFS('7.  Persistence Report'!U$27:U$500,'7.  Persistence Report'!$D$27:$D$500,$B354,'7.  Persistence Report'!$J$27:$J$500,"Current year savings",'7.  Persistence Report'!$H$27:$H$500,"2016")</f>
        <v>0</v>
      </c>
      <c r="T354" s="295">
        <f>SUMIFS('7.  Persistence Report'!V$27:V$500,'7.  Persistence Report'!$D$27:$D$500,$B354,'7.  Persistence Report'!$J$27:$J$500,"Current year savings",'7.  Persistence Report'!$H$27:$H$500,"2016")</f>
        <v>0</v>
      </c>
      <c r="U354" s="295">
        <f>SUMIFS('7.  Persistence Report'!W$27:W$500,'7.  Persistence Report'!$D$27:$D$500,$B354,'7.  Persistence Report'!$J$27:$J$500,"Current year savings",'7.  Persistence Report'!$H$27:$H$500,"2016")</f>
        <v>0</v>
      </c>
      <c r="V354" s="295">
        <f>SUMIFS('7.  Persistence Report'!X$27:X$500,'7.  Persistence Report'!$D$27:$D$500,$B354,'7.  Persistence Report'!$J$27:$J$500,"Current year savings",'7.  Persistence Report'!$H$27:$H$500,"2016")</f>
        <v>0</v>
      </c>
      <c r="W354" s="295">
        <f>SUMIFS('7.  Persistence Report'!Y$27:Y$500,'7.  Persistence Report'!$D$27:$D$500,$B354,'7.  Persistence Report'!$J$27:$J$500,"Current year savings",'7.  Persistence Report'!$H$27:$H$500,"2016")</f>
        <v>0</v>
      </c>
      <c r="X354" s="295">
        <f>SUMIFS('7.  Persistence Report'!Z$27:Z$500,'7.  Persistence Report'!$D$27:$D$500,$B354,'7.  Persistence Report'!$J$27:$J$500,"Current year savings",'7.  Persistence Report'!$H$27:$H$500,"2016")</f>
        <v>0</v>
      </c>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f>SUMIFS('7.  Persistence Report'!AV$27:AV$500,'7.  Persistence Report'!$D$27:$D$500,$B354,'7.  Persistence Report'!$J$27:$J$500,"Adjustment",'7.  Persistence Report'!$H$27:$H$500,"2016")</f>
        <v>0</v>
      </c>
      <c r="E355" s="295">
        <f>SUMIFS('7.  Persistence Report'!AW$27:AW$500,'7.  Persistence Report'!$D$27:$D$500,$B354,'7.  Persistence Report'!$J$27:$J$500,"Adjustment",'7.  Persistence Report'!$H$27:$H$500,"2016")</f>
        <v>0</v>
      </c>
      <c r="F355" s="295">
        <f>SUMIFS('7.  Persistence Report'!AX$27:AX$500,'7.  Persistence Report'!$D$27:$D$500,$B354,'7.  Persistence Report'!$J$27:$J$500,"Adjustment",'7.  Persistence Report'!$H$27:$H$500,"2016")</f>
        <v>0</v>
      </c>
      <c r="G355" s="295">
        <f>SUMIFS('7.  Persistence Report'!AY$27:AY$500,'7.  Persistence Report'!$D$27:$D$500,$B354,'7.  Persistence Report'!$J$27:$J$500,"Adjustment",'7.  Persistence Report'!$H$27:$H$500,"2016")</f>
        <v>0</v>
      </c>
      <c r="H355" s="295">
        <f>SUMIFS('7.  Persistence Report'!AZ$27:AZ$500,'7.  Persistence Report'!$D$27:$D$500,$B354,'7.  Persistence Report'!$J$27:$J$500,"Adjustment",'7.  Persistence Report'!$H$27:$H$500,"2016")</f>
        <v>0</v>
      </c>
      <c r="I355" s="295">
        <f>SUMIFS('7.  Persistence Report'!BA$27:BA$500,'7.  Persistence Report'!$D$27:$D$500,$B354,'7.  Persistence Report'!$J$27:$J$500,"Adjustment",'7.  Persistence Report'!$H$27:$H$500,"2016")</f>
        <v>0</v>
      </c>
      <c r="J355" s="295">
        <f>SUMIFS('7.  Persistence Report'!BB$27:BB$500,'7.  Persistence Report'!$D$27:$D$500,$B354,'7.  Persistence Report'!$J$27:$J$500,"Adjustment",'7.  Persistence Report'!$H$27:$H$500,"2016")</f>
        <v>0</v>
      </c>
      <c r="K355" s="295">
        <f>SUMIFS('7.  Persistence Report'!BC$27:BC$500,'7.  Persistence Report'!$D$27:$D$500,$B354,'7.  Persistence Report'!$J$27:$J$500,"Adjustment",'7.  Persistence Report'!$H$27:$H$500,"2016")</f>
        <v>0</v>
      </c>
      <c r="L355" s="295">
        <f>SUMIFS('7.  Persistence Report'!BD$27:BD$500,'7.  Persistence Report'!$D$27:$D$500,$B354,'7.  Persistence Report'!$J$27:$J$500,"Adjustment",'7.  Persistence Report'!$H$27:$H$500,"2016")</f>
        <v>0</v>
      </c>
      <c r="M355" s="295">
        <f>SUMIFS('7.  Persistence Report'!BE$27:BE$500,'7.  Persistence Report'!$D$27:$D$500,$B354,'7.  Persistence Report'!$J$27:$J$500,"Adjustment",'7.  Persistence Report'!$H$27:$H$500,"2016")</f>
        <v>0</v>
      </c>
      <c r="N355" s="468"/>
      <c r="O355" s="295">
        <f>SUMIFS('7.  Persistence Report'!Q$27:Q$500,'7.  Persistence Report'!$D$27:$D$500,$B354,'7.  Persistence Report'!$J$27:$J$500,"Adjustment",'7.  Persistence Report'!$H$27:$H$500,"2016")</f>
        <v>0</v>
      </c>
      <c r="P355" s="295">
        <f>SUMIFS('7.  Persistence Report'!R$27:R$500,'7.  Persistence Report'!$D$27:$D$500,$B354,'7.  Persistence Report'!$J$27:$J$500,"Adjustment",'7.  Persistence Report'!$H$27:$H$500,"2016")</f>
        <v>0</v>
      </c>
      <c r="Q355" s="295">
        <f>SUMIFS('7.  Persistence Report'!S$27:S$500,'7.  Persistence Report'!$D$27:$D$500,$B354,'7.  Persistence Report'!$J$27:$J$500,"Adjustment",'7.  Persistence Report'!$H$27:$H$500,"2016")</f>
        <v>0</v>
      </c>
      <c r="R355" s="295">
        <f>SUMIFS('7.  Persistence Report'!T$27:T$500,'7.  Persistence Report'!$D$27:$D$500,$B354,'7.  Persistence Report'!$J$27:$J$500,"Adjustment",'7.  Persistence Report'!$H$27:$H$500,"2016")</f>
        <v>0</v>
      </c>
      <c r="S355" s="295">
        <f>SUMIFS('7.  Persistence Report'!U$27:U$500,'7.  Persistence Report'!$D$27:$D$500,$B354,'7.  Persistence Report'!$J$27:$J$500,"Adjustment",'7.  Persistence Report'!$H$27:$H$500,"2016")</f>
        <v>0</v>
      </c>
      <c r="T355" s="295">
        <f>SUMIFS('7.  Persistence Report'!V$27:V$500,'7.  Persistence Report'!$D$27:$D$500,$B354,'7.  Persistence Report'!$J$27:$J$500,"Adjustment",'7.  Persistence Report'!$H$27:$H$500,"2016")</f>
        <v>0</v>
      </c>
      <c r="U355" s="295">
        <f>SUMIFS('7.  Persistence Report'!W$27:W$500,'7.  Persistence Report'!$D$27:$D$500,$B354,'7.  Persistence Report'!$J$27:$J$500,"Adjustment",'7.  Persistence Report'!$H$27:$H$500,"2016")</f>
        <v>0</v>
      </c>
      <c r="V355" s="295">
        <f>SUMIFS('7.  Persistence Report'!X$27:X$500,'7.  Persistence Report'!$D$27:$D$500,$B354,'7.  Persistence Report'!$J$27:$J$500,"Adjustment",'7.  Persistence Report'!$H$27:$H$500,"2016")</f>
        <v>0</v>
      </c>
      <c r="W355" s="295">
        <f>SUMIFS('7.  Persistence Report'!Y$27:Y$500,'7.  Persistence Report'!$D$27:$D$500,$B354,'7.  Persistence Report'!$J$27:$J$500,"Adjustment",'7.  Persistence Report'!$H$27:$H$500,"2016")</f>
        <v>0</v>
      </c>
      <c r="X355" s="295">
        <f>SUMIFS('7.  Persistence Report'!Z$27:Z$500,'7.  Persistence Report'!$D$27:$D$500,$B354,'7.  Persistence Report'!$J$27:$J$500,"Adjustment",'7.  Persistence Report'!$H$27:$H$500,"2016")</f>
        <v>0</v>
      </c>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91928702.938502625</v>
      </c>
      <c r="E378" s="329"/>
      <c r="F378" s="329"/>
      <c r="G378" s="329"/>
      <c r="H378" s="329"/>
      <c r="I378" s="329"/>
      <c r="J378" s="329"/>
      <c r="K378" s="329"/>
      <c r="L378" s="329"/>
      <c r="M378" s="329"/>
      <c r="N378" s="329"/>
      <c r="O378" s="329">
        <f>SUM(O221:O376)</f>
        <v>11273.364061548733</v>
      </c>
      <c r="P378" s="329"/>
      <c r="Q378" s="329"/>
      <c r="R378" s="329"/>
      <c r="S378" s="329"/>
      <c r="T378" s="329"/>
      <c r="U378" s="329"/>
      <c r="V378" s="329"/>
      <c r="W378" s="329"/>
      <c r="X378" s="329"/>
      <c r="Y378" s="329">
        <f>IF(Y219="kWh",SUMPRODUCT(D221:D376,Y221:Y376))</f>
        <v>34865821.296115302</v>
      </c>
      <c r="Z378" s="329">
        <f>IF(Z219="kWh",SUMPRODUCT(D221:D376,Z221:Z376))</f>
        <v>0</v>
      </c>
      <c r="AA378" s="329">
        <f>IF(AA219="kw",SUMPRODUCT(N221:N376,O221:O376,AA221:AA376),SUMPRODUCT(D221:D376,AA221:AA376))</f>
        <v>94552.368738584817</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34865821.296115302</v>
      </c>
      <c r="Z392" s="291">
        <f>SUMPRODUCT(E221:E376,Z221:Z376)</f>
        <v>0</v>
      </c>
      <c r="AA392" s="291">
        <f t="shared" ref="AA392:AL392" si="1130">IF(AA219="kw",SUMPRODUCT($N$221:$N$376,$P$221:$P$376,AA221:AA376),SUMPRODUCT($E$221:$E$376,AA221:AA376))</f>
        <v>94725.190489644985</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34865821.296115302</v>
      </c>
      <c r="Z393" s="291">
        <f>SUMPRODUCT(F221:F376,Z221:Z376)</f>
        <v>0</v>
      </c>
      <c r="AA393" s="291">
        <f t="shared" ref="AA393:AL393" si="1131">IF(AA219="kw",SUMPRODUCT($N$221:$N$376,$Q$221:$Q$376,AA221:AA376),SUMPRODUCT($F$221:$F$376,AA221:AA376))</f>
        <v>94845.190489644985</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34865821.296115302</v>
      </c>
      <c r="Z394" s="291">
        <f>SUMPRODUCT(G221:G376,Z221:Z376)</f>
        <v>0</v>
      </c>
      <c r="AA394" s="291">
        <f t="shared" ref="AA394:AL394" si="1132">IF(AA219="kw",SUMPRODUCT($N$221:$N$376,$R$221:$R$376,AA221:AA376),SUMPRODUCT($G$221:$G$376,AA221:AA376))</f>
        <v>94773.190489644985</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34866212</v>
      </c>
      <c r="Z395" s="326">
        <f>SUMPRODUCT(H221:H376,Z221:Z376)</f>
        <v>0</v>
      </c>
      <c r="AA395" s="326">
        <f t="shared" ref="AA395:AL395" si="1133">IF(AA219="kw",SUMPRODUCT($N$221:$N$376,$S$221:$S$376,AA221:AA376),SUMPRODUCT($H$221:$H$376,AA221:AA376))</f>
        <v>87468</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0" t="s">
        <v>211</v>
      </c>
      <c r="C400" s="812" t="s">
        <v>33</v>
      </c>
      <c r="D400" s="284" t="s">
        <v>421</v>
      </c>
      <c r="E400" s="814" t="s">
        <v>209</v>
      </c>
      <c r="F400" s="815"/>
      <c r="G400" s="815"/>
      <c r="H400" s="815"/>
      <c r="I400" s="815"/>
      <c r="J400" s="815"/>
      <c r="K400" s="815"/>
      <c r="L400" s="815"/>
      <c r="M400" s="816"/>
      <c r="N400" s="820" t="s">
        <v>213</v>
      </c>
      <c r="O400" s="284" t="s">
        <v>422</v>
      </c>
      <c r="P400" s="814" t="s">
        <v>212</v>
      </c>
      <c r="Q400" s="815"/>
      <c r="R400" s="815"/>
      <c r="S400" s="815"/>
      <c r="T400" s="815"/>
      <c r="U400" s="815"/>
      <c r="V400" s="815"/>
      <c r="W400" s="815"/>
      <c r="X400" s="816"/>
      <c r="Y400" s="817" t="s">
        <v>243</v>
      </c>
      <c r="Z400" s="818"/>
      <c r="AA400" s="818"/>
      <c r="AB400" s="818"/>
      <c r="AC400" s="818"/>
      <c r="AD400" s="818"/>
      <c r="AE400" s="818"/>
      <c r="AF400" s="818"/>
      <c r="AG400" s="818"/>
      <c r="AH400" s="818"/>
      <c r="AI400" s="818"/>
      <c r="AJ400" s="818"/>
      <c r="AK400" s="818"/>
      <c r="AL400" s="818"/>
      <c r="AM400" s="819"/>
    </row>
    <row r="401" spans="1:39" ht="61.5" customHeight="1">
      <c r="B401" s="811"/>
      <c r="C401" s="813"/>
      <c r="D401" s="285">
        <v>2017</v>
      </c>
      <c r="E401" s="285">
        <v>2018</v>
      </c>
      <c r="F401" s="285">
        <v>2019</v>
      </c>
      <c r="G401" s="285">
        <v>2020</v>
      </c>
      <c r="H401" s="285">
        <v>2021</v>
      </c>
      <c r="I401" s="285">
        <v>2022</v>
      </c>
      <c r="J401" s="285">
        <v>2023</v>
      </c>
      <c r="K401" s="285">
        <v>2024</v>
      </c>
      <c r="L401" s="285">
        <v>2025</v>
      </c>
      <c r="M401" s="285">
        <v>2026</v>
      </c>
      <c r="N401" s="82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1,499 KW</v>
      </c>
      <c r="AB401" s="285" t="str">
        <f>'1.  LRAMVA Summary'!G52</f>
        <v>GS 1,500 TO 4,999</v>
      </c>
      <c r="AC401" s="285" t="str">
        <f>'1.  LRAMVA Summary'!H52</f>
        <v>Large User</v>
      </c>
      <c r="AD401" s="285" t="str">
        <f>'1.  LRAMVA Summary'!I52</f>
        <v>Unmetered Scattered Load</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kWh</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f>SUMIFS('7.  Persistence Report'!AW$27:AW$500,'7.  Persistence Report'!$D$27:$D$500,$B404,'7.  Persistence Report'!$J$27:$J$500,"Current year savings",'7.  Persistence Report'!$H$27:$H$500,"2017")</f>
        <v>0</v>
      </c>
      <c r="E404" s="295">
        <f>SUMIFS('7.  Persistence Report'!AX$27:AX$500,'7.  Persistence Report'!$D$27:$D$500,$B404,'7.  Persistence Report'!$J$27:$J$500,"Current year savings",'7.  Persistence Report'!$H$27:$H$500,"2017")</f>
        <v>0</v>
      </c>
      <c r="F404" s="295">
        <f>SUMIFS('7.  Persistence Report'!AY$27:AY$500,'7.  Persistence Report'!$D$27:$D$500,$B404,'7.  Persistence Report'!$J$27:$J$500,"Current year savings",'7.  Persistence Report'!$H$27:$H$500,"2017")</f>
        <v>0</v>
      </c>
      <c r="G404" s="295">
        <f>SUMIFS('7.  Persistence Report'!AZ$27:AZ$500,'7.  Persistence Report'!$D$27:$D$500,$B404,'7.  Persistence Report'!$J$27:$J$500,"Current year savings",'7.  Persistence Report'!$H$27:$H$500,"2017")</f>
        <v>0</v>
      </c>
      <c r="H404" s="295">
        <f>SUMIFS('7.  Persistence Report'!BA$27:BA$500,'7.  Persistence Report'!$D$27:$D$500,$B404,'7.  Persistence Report'!$J$27:$J$500,"Current year savings",'7.  Persistence Report'!$H$27:$H$500,"2017")</f>
        <v>0</v>
      </c>
      <c r="I404" s="295">
        <f>SUMIFS('7.  Persistence Report'!BB$27:BB$500,'7.  Persistence Report'!$D$27:$D$500,$B404,'7.  Persistence Report'!$J$27:$J$500,"Current year savings",'7.  Persistence Report'!$H$27:$H$500,"2017")</f>
        <v>0</v>
      </c>
      <c r="J404" s="295">
        <f>SUMIFS('7.  Persistence Report'!BC$27:BC$500,'7.  Persistence Report'!$D$27:$D$500,$B404,'7.  Persistence Report'!$J$27:$J$500,"Current year savings",'7.  Persistence Report'!$H$27:$H$500,"2017")</f>
        <v>0</v>
      </c>
      <c r="K404" s="295">
        <f>SUMIFS('7.  Persistence Report'!BD$27:BD$500,'7.  Persistence Report'!$D$27:$D$500,$B404,'7.  Persistence Report'!$J$27:$J$500,"Current year savings",'7.  Persistence Report'!$H$27:$H$500,"2017")</f>
        <v>0</v>
      </c>
      <c r="L404" s="295">
        <f>SUMIFS('7.  Persistence Report'!BE$27:BE$500,'7.  Persistence Report'!$D$27:$D$500,$B404,'7.  Persistence Report'!$J$27:$J$500,"Current year savings",'7.  Persistence Report'!$H$27:$H$500,"2017")</f>
        <v>0</v>
      </c>
      <c r="M404" s="295">
        <f>SUMIFS('7.  Persistence Report'!BF$27:BF$500,'7.  Persistence Report'!$D$27:$D$500,$B404,'7.  Persistence Report'!$J$27:$J$500,"Current year savings",'7.  Persistence Report'!$H$27:$H$500,"2017")</f>
        <v>0</v>
      </c>
      <c r="N404" s="291"/>
      <c r="O404" s="295">
        <f>SUMIFS('7.  Persistence Report'!R$27:R$500,'7.  Persistence Report'!$D$27:$D$500,$B404,'7.  Persistence Report'!$J$27:$J$500,"Current year savings",'7.  Persistence Report'!$H$27:$H$500,"2017")</f>
        <v>0</v>
      </c>
      <c r="P404" s="295">
        <f>SUMIFS('7.  Persistence Report'!S$27:S$500,'7.  Persistence Report'!$D$27:$D$500,$B404,'7.  Persistence Report'!$J$27:$J$500,"Current year savings",'7.  Persistence Report'!$H$27:$H$500,"2017")</f>
        <v>0</v>
      </c>
      <c r="Q404" s="295">
        <f>SUMIFS('7.  Persistence Report'!T$27:T$500,'7.  Persistence Report'!$D$27:$D$500,$B404,'7.  Persistence Report'!$J$27:$J$500,"Current year savings",'7.  Persistence Report'!$H$27:$H$500,"2017")</f>
        <v>0</v>
      </c>
      <c r="R404" s="295">
        <f>SUMIFS('7.  Persistence Report'!U$27:U$500,'7.  Persistence Report'!$D$27:$D$500,$B404,'7.  Persistence Report'!$J$27:$J$500,"Current year savings",'7.  Persistence Report'!$H$27:$H$500,"2017")</f>
        <v>0</v>
      </c>
      <c r="S404" s="295">
        <f>SUMIFS('7.  Persistence Report'!V$27:V$500,'7.  Persistence Report'!$D$27:$D$500,$B404,'7.  Persistence Report'!$J$27:$J$500,"Current year savings",'7.  Persistence Report'!$H$27:$H$500,"2017")</f>
        <v>0</v>
      </c>
      <c r="T404" s="295">
        <f>SUMIFS('7.  Persistence Report'!W$27:W$500,'7.  Persistence Report'!$D$27:$D$500,$B404,'7.  Persistence Report'!$J$27:$J$500,"Current year savings",'7.  Persistence Report'!$H$27:$H$500,"2017")</f>
        <v>0</v>
      </c>
      <c r="U404" s="295">
        <f>SUMIFS('7.  Persistence Report'!X$27:X$500,'7.  Persistence Report'!$D$27:$D$500,$B404,'7.  Persistence Report'!$J$27:$J$500,"Current year savings",'7.  Persistence Report'!$H$27:$H$500,"2017")</f>
        <v>0</v>
      </c>
      <c r="V404" s="295">
        <f>SUMIFS('7.  Persistence Report'!Y$27:Y$500,'7.  Persistence Report'!$D$27:$D$500,$B404,'7.  Persistence Report'!$J$27:$J$500,"Current year savings",'7.  Persistence Report'!$H$27:$H$500,"2017")</f>
        <v>0</v>
      </c>
      <c r="W404" s="295">
        <f>SUMIFS('7.  Persistence Report'!Z$27:Z$500,'7.  Persistence Report'!$D$27:$D$500,$B404,'7.  Persistence Report'!$J$27:$J$500,"Current year savings",'7.  Persistence Report'!$H$27:$H$500,"2017")</f>
        <v>0</v>
      </c>
      <c r="X404" s="295">
        <f>SUMIFS('7.  Persistence Report'!AA$27:AA$500,'7.  Persistence Report'!$D$27:$D$500,$B404,'7.  Persistence Report'!$J$27:$J$500,"Current year savings",'7.  Persistence Report'!$H$27:$H$500,"2017")</f>
        <v>0</v>
      </c>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f>SUMIFS('7.  Persistence Report'!AW$27:AW$500,'7.  Persistence Report'!$D$27:$D$500,$B404,'7.  Persistence Report'!$J$27:$J$500,"Adjustment",'7.  Persistence Report'!$H$27:$H$500,"2017")</f>
        <v>0</v>
      </c>
      <c r="E405" s="295">
        <f>SUMIFS('7.  Persistence Report'!AX$27:AX$500,'7.  Persistence Report'!$D$27:$D$500,$B404,'7.  Persistence Report'!$J$27:$J$500,"Adjustment",'7.  Persistence Report'!$H$27:$H$500,"2017")</f>
        <v>0</v>
      </c>
      <c r="F405" s="295">
        <f>SUMIFS('7.  Persistence Report'!AY$27:AY$500,'7.  Persistence Report'!$D$27:$D$500,$B404,'7.  Persistence Report'!$J$27:$J$500,"Adjustment",'7.  Persistence Report'!$H$27:$H$500,"2017")</f>
        <v>0</v>
      </c>
      <c r="G405" s="295">
        <f>SUMIFS('7.  Persistence Report'!AZ$27:AZ$500,'7.  Persistence Report'!$D$27:$D$500,$B404,'7.  Persistence Report'!$J$27:$J$500,"Adjustment",'7.  Persistence Report'!$H$27:$H$500,"2017")</f>
        <v>0</v>
      </c>
      <c r="H405" s="295">
        <f>SUMIFS('7.  Persistence Report'!BA$27:BA$500,'7.  Persistence Report'!$D$27:$D$500,$B404,'7.  Persistence Report'!$J$27:$J$500,"Adjustment",'7.  Persistence Report'!$H$27:$H$500,"2017")</f>
        <v>0</v>
      </c>
      <c r="I405" s="295">
        <f>SUMIFS('7.  Persistence Report'!BB$27:BB$500,'7.  Persistence Report'!$D$27:$D$500,$B404,'7.  Persistence Report'!$J$27:$J$500,"Adjustment",'7.  Persistence Report'!$H$27:$H$500,"2017")</f>
        <v>0</v>
      </c>
      <c r="J405" s="295">
        <f>SUMIFS('7.  Persistence Report'!BC$27:BC$500,'7.  Persistence Report'!$D$27:$D$500,$B404,'7.  Persistence Report'!$J$27:$J$500,"Adjustment",'7.  Persistence Report'!$H$27:$H$500,"2017")</f>
        <v>0</v>
      </c>
      <c r="K405" s="295">
        <f>SUMIFS('7.  Persistence Report'!BD$27:BD$500,'7.  Persistence Report'!$D$27:$D$500,$B404,'7.  Persistence Report'!$J$27:$J$500,"Adjustment",'7.  Persistence Report'!$H$27:$H$500,"2017")</f>
        <v>0</v>
      </c>
      <c r="L405" s="295">
        <f>SUMIFS('7.  Persistence Report'!BE$27:BE$500,'7.  Persistence Report'!$D$27:$D$500,$B404,'7.  Persistence Report'!$J$27:$J$500,"Adjustment",'7.  Persistence Report'!$H$27:$H$500,"2017")</f>
        <v>0</v>
      </c>
      <c r="M405" s="295">
        <f>SUMIFS('7.  Persistence Report'!BF$27:BF$500,'7.  Persistence Report'!$D$27:$D$500,$B404,'7.  Persistence Report'!$J$27:$J$500,"Adjustment",'7.  Persistence Report'!$H$27:$H$500,"2017")</f>
        <v>0</v>
      </c>
      <c r="N405" s="468"/>
      <c r="O405" s="295">
        <f>SUMIFS('7.  Persistence Report'!R$27:R$500,'7.  Persistence Report'!$D$27:$D$500,$B404,'7.  Persistence Report'!$J$27:$J$500,"Adjustment",'7.  Persistence Report'!$H$27:$H$500,"2017")</f>
        <v>0</v>
      </c>
      <c r="P405" s="295">
        <f>SUMIFS('7.  Persistence Report'!S$27:S$500,'7.  Persistence Report'!$D$27:$D$500,$B404,'7.  Persistence Report'!$J$27:$J$500,"Adjustment",'7.  Persistence Report'!$H$27:$H$500,"2017")</f>
        <v>0</v>
      </c>
      <c r="Q405" s="295">
        <f>SUMIFS('7.  Persistence Report'!T$27:T$500,'7.  Persistence Report'!$D$27:$D$500,$B404,'7.  Persistence Report'!$J$27:$J$500,"Adjustment",'7.  Persistence Report'!$H$27:$H$500,"2017")</f>
        <v>0</v>
      </c>
      <c r="R405" s="295">
        <f>SUMIFS('7.  Persistence Report'!U$27:U$500,'7.  Persistence Report'!$D$27:$D$500,$B404,'7.  Persistence Report'!$J$27:$J$500,"Adjustment",'7.  Persistence Report'!$H$27:$H$500,"2017")</f>
        <v>0</v>
      </c>
      <c r="S405" s="295">
        <f>SUMIFS('7.  Persistence Report'!V$27:V$500,'7.  Persistence Report'!$D$27:$D$500,$B404,'7.  Persistence Report'!$J$27:$J$500,"Adjustment",'7.  Persistence Report'!$H$27:$H$500,"2017")</f>
        <v>0</v>
      </c>
      <c r="T405" s="295">
        <f>SUMIFS('7.  Persistence Report'!W$27:W$500,'7.  Persistence Report'!$D$27:$D$500,$B404,'7.  Persistence Report'!$J$27:$J$500,"Adjustment",'7.  Persistence Report'!$H$27:$H$500,"2017")</f>
        <v>0</v>
      </c>
      <c r="U405" s="295">
        <f>SUMIFS('7.  Persistence Report'!X$27:X$500,'7.  Persistence Report'!$D$27:$D$500,$B404,'7.  Persistence Report'!$J$27:$J$500,"Adjustment",'7.  Persistence Report'!$H$27:$H$500,"2017")</f>
        <v>0</v>
      </c>
      <c r="V405" s="295">
        <f>SUMIFS('7.  Persistence Report'!Y$27:Y$500,'7.  Persistence Report'!$D$27:$D$500,$B404,'7.  Persistence Report'!$J$27:$J$500,"Adjustment",'7.  Persistence Report'!$H$27:$H$500,"2017")</f>
        <v>0</v>
      </c>
      <c r="W405" s="295">
        <f>SUMIFS('7.  Persistence Report'!Z$27:Z$500,'7.  Persistence Report'!$D$27:$D$500,$B404,'7.  Persistence Report'!$J$27:$J$500,"Adjustment",'7.  Persistence Report'!$H$27:$H$500,"2017")</f>
        <v>0</v>
      </c>
      <c r="X405" s="295">
        <f>SUMIFS('7.  Persistence Report'!AA$27:AA$500,'7.  Persistence Report'!$D$27:$D$500,$B404,'7.  Persistence Report'!$J$27:$J$500,"Adjustment",'7.  Persistence Report'!$H$27:$H$500,"2017")</f>
        <v>0</v>
      </c>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f>SUMIFS('7.  Persistence Report'!AW$27:AW$500,'7.  Persistence Report'!$D$27:$D$500,$B407,'7.  Persistence Report'!$J$27:$J$500,"Current year savings",'7.  Persistence Report'!$H$27:$H$500,"2017")</f>
        <v>0</v>
      </c>
      <c r="E407" s="295">
        <f>SUMIFS('7.  Persistence Report'!AX$27:AX$500,'7.  Persistence Report'!$D$27:$D$500,$B407,'7.  Persistence Report'!$J$27:$J$500,"Current year savings",'7.  Persistence Report'!$H$27:$H$500,"2017")</f>
        <v>0</v>
      </c>
      <c r="F407" s="295">
        <f>SUMIFS('7.  Persistence Report'!AY$27:AY$500,'7.  Persistence Report'!$D$27:$D$500,$B407,'7.  Persistence Report'!$J$27:$J$500,"Current year savings",'7.  Persistence Report'!$H$27:$H$500,"2017")</f>
        <v>0</v>
      </c>
      <c r="G407" s="295">
        <f>SUMIFS('7.  Persistence Report'!AZ$27:AZ$500,'7.  Persistence Report'!$D$27:$D$500,$B407,'7.  Persistence Report'!$J$27:$J$500,"Current year savings",'7.  Persistence Report'!$H$27:$H$500,"2017")</f>
        <v>0</v>
      </c>
      <c r="H407" s="295">
        <f>SUMIFS('7.  Persistence Report'!BA$27:BA$500,'7.  Persistence Report'!$D$27:$D$500,$B407,'7.  Persistence Report'!$J$27:$J$500,"Current year savings",'7.  Persistence Report'!$H$27:$H$500,"2017")</f>
        <v>0</v>
      </c>
      <c r="I407" s="295">
        <f>SUMIFS('7.  Persistence Report'!BB$27:BB$500,'7.  Persistence Report'!$D$27:$D$500,$B407,'7.  Persistence Report'!$J$27:$J$500,"Current year savings",'7.  Persistence Report'!$H$27:$H$500,"2017")</f>
        <v>0</v>
      </c>
      <c r="J407" s="295">
        <f>SUMIFS('7.  Persistence Report'!BC$27:BC$500,'7.  Persistence Report'!$D$27:$D$500,$B407,'7.  Persistence Report'!$J$27:$J$500,"Current year savings",'7.  Persistence Report'!$H$27:$H$500,"2017")</f>
        <v>0</v>
      </c>
      <c r="K407" s="295">
        <f>SUMIFS('7.  Persistence Report'!BD$27:BD$500,'7.  Persistence Report'!$D$27:$D$500,$B407,'7.  Persistence Report'!$J$27:$J$500,"Current year savings",'7.  Persistence Report'!$H$27:$H$500,"2017")</f>
        <v>0</v>
      </c>
      <c r="L407" s="295">
        <f>SUMIFS('7.  Persistence Report'!BE$27:BE$500,'7.  Persistence Report'!$D$27:$D$500,$B407,'7.  Persistence Report'!$J$27:$J$500,"Current year savings",'7.  Persistence Report'!$H$27:$H$500,"2017")</f>
        <v>0</v>
      </c>
      <c r="M407" s="295">
        <f>SUMIFS('7.  Persistence Report'!BF$27:BF$500,'7.  Persistence Report'!$D$27:$D$500,$B407,'7.  Persistence Report'!$J$27:$J$500,"Current year savings",'7.  Persistence Report'!$H$27:$H$500,"2017")</f>
        <v>0</v>
      </c>
      <c r="N407" s="291"/>
      <c r="O407" s="295">
        <f>SUMIFS('7.  Persistence Report'!R$27:R$500,'7.  Persistence Report'!$D$27:$D$500,$B407,'7.  Persistence Report'!$J$27:$J$500,"Current year savings",'7.  Persistence Report'!$H$27:$H$500,"2017")</f>
        <v>0</v>
      </c>
      <c r="P407" s="295">
        <f>SUMIFS('7.  Persistence Report'!S$27:S$500,'7.  Persistence Report'!$D$27:$D$500,$B407,'7.  Persistence Report'!$J$27:$J$500,"Current year savings",'7.  Persistence Report'!$H$27:$H$500,"2017")</f>
        <v>0</v>
      </c>
      <c r="Q407" s="295">
        <f>SUMIFS('7.  Persistence Report'!T$27:T$500,'7.  Persistence Report'!$D$27:$D$500,$B407,'7.  Persistence Report'!$J$27:$J$500,"Current year savings",'7.  Persistence Report'!$H$27:$H$500,"2017")</f>
        <v>0</v>
      </c>
      <c r="R407" s="295">
        <f>SUMIFS('7.  Persistence Report'!U$27:U$500,'7.  Persistence Report'!$D$27:$D$500,$B407,'7.  Persistence Report'!$J$27:$J$500,"Current year savings",'7.  Persistence Report'!$H$27:$H$500,"2017")</f>
        <v>0</v>
      </c>
      <c r="S407" s="295">
        <f>SUMIFS('7.  Persistence Report'!V$27:V$500,'7.  Persistence Report'!$D$27:$D$500,$B407,'7.  Persistence Report'!$J$27:$J$500,"Current year savings",'7.  Persistence Report'!$H$27:$H$500,"2017")</f>
        <v>0</v>
      </c>
      <c r="T407" s="295">
        <f>SUMIFS('7.  Persistence Report'!W$27:W$500,'7.  Persistence Report'!$D$27:$D$500,$B407,'7.  Persistence Report'!$J$27:$J$500,"Current year savings",'7.  Persistence Report'!$H$27:$H$500,"2017")</f>
        <v>0</v>
      </c>
      <c r="U407" s="295">
        <f>SUMIFS('7.  Persistence Report'!X$27:X$500,'7.  Persistence Report'!$D$27:$D$500,$B407,'7.  Persistence Report'!$J$27:$J$500,"Current year savings",'7.  Persistence Report'!$H$27:$H$500,"2017")</f>
        <v>0</v>
      </c>
      <c r="V407" s="295">
        <f>SUMIFS('7.  Persistence Report'!Y$27:Y$500,'7.  Persistence Report'!$D$27:$D$500,$B407,'7.  Persistence Report'!$J$27:$J$500,"Current year savings",'7.  Persistence Report'!$H$27:$H$500,"2017")</f>
        <v>0</v>
      </c>
      <c r="W407" s="295">
        <f>SUMIFS('7.  Persistence Report'!Z$27:Z$500,'7.  Persistence Report'!$D$27:$D$500,$B407,'7.  Persistence Report'!$J$27:$J$500,"Current year savings",'7.  Persistence Report'!$H$27:$H$500,"2017")</f>
        <v>0</v>
      </c>
      <c r="X407" s="295">
        <f>SUMIFS('7.  Persistence Report'!AA$27:AA$500,'7.  Persistence Report'!$D$27:$D$500,$B407,'7.  Persistence Report'!$J$27:$J$500,"Current year savings",'7.  Persistence Report'!$H$27:$H$500,"2017")</f>
        <v>0</v>
      </c>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f>SUMIFS('7.  Persistence Report'!AW$27:AW$500,'7.  Persistence Report'!$D$27:$D$500,$B407,'7.  Persistence Report'!$J$27:$J$500,"Adjustment",'7.  Persistence Report'!$H$27:$H$500,"2017")</f>
        <v>0</v>
      </c>
      <c r="E408" s="295">
        <f>SUMIFS('7.  Persistence Report'!AX$27:AX$500,'7.  Persistence Report'!$D$27:$D$500,$B407,'7.  Persistence Report'!$J$27:$J$500,"Adjustment",'7.  Persistence Report'!$H$27:$H$500,"2017")</f>
        <v>0</v>
      </c>
      <c r="F408" s="295">
        <f>SUMIFS('7.  Persistence Report'!AY$27:AY$500,'7.  Persistence Report'!$D$27:$D$500,$B407,'7.  Persistence Report'!$J$27:$J$500,"Adjustment",'7.  Persistence Report'!$H$27:$H$500,"2017")</f>
        <v>0</v>
      </c>
      <c r="G408" s="295">
        <f>SUMIFS('7.  Persistence Report'!AZ$27:AZ$500,'7.  Persistence Report'!$D$27:$D$500,$B407,'7.  Persistence Report'!$J$27:$J$500,"Adjustment",'7.  Persistence Report'!$H$27:$H$500,"2017")</f>
        <v>0</v>
      </c>
      <c r="H408" s="295">
        <f>SUMIFS('7.  Persistence Report'!BA$27:BA$500,'7.  Persistence Report'!$D$27:$D$500,$B407,'7.  Persistence Report'!$J$27:$J$500,"Adjustment",'7.  Persistence Report'!$H$27:$H$500,"2017")</f>
        <v>0</v>
      </c>
      <c r="I408" s="295">
        <f>SUMIFS('7.  Persistence Report'!BB$27:BB$500,'7.  Persistence Report'!$D$27:$D$500,$B407,'7.  Persistence Report'!$J$27:$J$500,"Adjustment",'7.  Persistence Report'!$H$27:$H$500,"2017")</f>
        <v>0</v>
      </c>
      <c r="J408" s="295">
        <f>SUMIFS('7.  Persistence Report'!BC$27:BC$500,'7.  Persistence Report'!$D$27:$D$500,$B407,'7.  Persistence Report'!$J$27:$J$500,"Adjustment",'7.  Persistence Report'!$H$27:$H$500,"2017")</f>
        <v>0</v>
      </c>
      <c r="K408" s="295">
        <f>SUMIFS('7.  Persistence Report'!BD$27:BD$500,'7.  Persistence Report'!$D$27:$D$500,$B407,'7.  Persistence Report'!$J$27:$J$500,"Adjustment",'7.  Persistence Report'!$H$27:$H$500,"2017")</f>
        <v>0</v>
      </c>
      <c r="L408" s="295">
        <f>SUMIFS('7.  Persistence Report'!BE$27:BE$500,'7.  Persistence Report'!$D$27:$D$500,$B407,'7.  Persistence Report'!$J$27:$J$500,"Adjustment",'7.  Persistence Report'!$H$27:$H$500,"2017")</f>
        <v>0</v>
      </c>
      <c r="M408" s="295">
        <f>SUMIFS('7.  Persistence Report'!BF$27:BF$500,'7.  Persistence Report'!$D$27:$D$500,$B407,'7.  Persistence Report'!$J$27:$J$500,"Adjustment",'7.  Persistence Report'!$H$27:$H$500,"2017")</f>
        <v>0</v>
      </c>
      <c r="N408" s="468"/>
      <c r="O408" s="295">
        <f>SUMIFS('7.  Persistence Report'!R$27:R$500,'7.  Persistence Report'!$D$27:$D$500,$B407,'7.  Persistence Report'!$J$27:$J$500,"Adjustment",'7.  Persistence Report'!$H$27:$H$500,"2017")</f>
        <v>0</v>
      </c>
      <c r="P408" s="295">
        <f>SUMIFS('7.  Persistence Report'!S$27:S$500,'7.  Persistence Report'!$D$27:$D$500,$B407,'7.  Persistence Report'!$J$27:$J$500,"Adjustment",'7.  Persistence Report'!$H$27:$H$500,"2017")</f>
        <v>0</v>
      </c>
      <c r="Q408" s="295">
        <f>SUMIFS('7.  Persistence Report'!T$27:T$500,'7.  Persistence Report'!$D$27:$D$500,$B407,'7.  Persistence Report'!$J$27:$J$500,"Adjustment",'7.  Persistence Report'!$H$27:$H$500,"2017")</f>
        <v>0</v>
      </c>
      <c r="R408" s="295">
        <f>SUMIFS('7.  Persistence Report'!U$27:U$500,'7.  Persistence Report'!$D$27:$D$500,$B407,'7.  Persistence Report'!$J$27:$J$500,"Adjustment",'7.  Persistence Report'!$H$27:$H$500,"2017")</f>
        <v>0</v>
      </c>
      <c r="S408" s="295">
        <f>SUMIFS('7.  Persistence Report'!V$27:V$500,'7.  Persistence Report'!$D$27:$D$500,$B407,'7.  Persistence Report'!$J$27:$J$500,"Adjustment",'7.  Persistence Report'!$H$27:$H$500,"2017")</f>
        <v>0</v>
      </c>
      <c r="T408" s="295">
        <f>SUMIFS('7.  Persistence Report'!W$27:W$500,'7.  Persistence Report'!$D$27:$D$500,$B407,'7.  Persistence Report'!$J$27:$J$500,"Adjustment",'7.  Persistence Report'!$H$27:$H$500,"2017")</f>
        <v>0</v>
      </c>
      <c r="U408" s="295">
        <f>SUMIFS('7.  Persistence Report'!X$27:X$500,'7.  Persistence Report'!$D$27:$D$500,$B407,'7.  Persistence Report'!$J$27:$J$500,"Adjustment",'7.  Persistence Report'!$H$27:$H$500,"2017")</f>
        <v>0</v>
      </c>
      <c r="V408" s="295">
        <f>SUMIFS('7.  Persistence Report'!Y$27:Y$500,'7.  Persistence Report'!$D$27:$D$500,$B407,'7.  Persistence Report'!$J$27:$J$500,"Adjustment",'7.  Persistence Report'!$H$27:$H$500,"2017")</f>
        <v>0</v>
      </c>
      <c r="W408" s="295">
        <f>SUMIFS('7.  Persistence Report'!Z$27:Z$500,'7.  Persistence Report'!$D$27:$D$500,$B407,'7.  Persistence Report'!$J$27:$J$500,"Adjustment",'7.  Persistence Report'!$H$27:$H$500,"2017")</f>
        <v>0</v>
      </c>
      <c r="X408" s="295">
        <f>SUMIFS('7.  Persistence Report'!AA$27:AA$500,'7.  Persistence Report'!$D$27:$D$500,$B407,'7.  Persistence Report'!$J$27:$J$500,"Adjustment",'7.  Persistence Report'!$H$27:$H$500,"2017")</f>
        <v>0</v>
      </c>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f>SUMIFS('7.  Persistence Report'!AW$27:AW$500,'7.  Persistence Report'!$D$27:$D$500,$B410,'7.  Persistence Report'!$J$27:$J$500,"Current year savings",'7.  Persistence Report'!$H$27:$H$500,"2017")</f>
        <v>0</v>
      </c>
      <c r="E410" s="295">
        <f>SUMIFS('7.  Persistence Report'!AX$27:AX$500,'7.  Persistence Report'!$D$27:$D$500,$B410,'7.  Persistence Report'!$J$27:$J$500,"Current year savings",'7.  Persistence Report'!$H$27:$H$500,"2017")</f>
        <v>0</v>
      </c>
      <c r="F410" s="295">
        <f>SUMIFS('7.  Persistence Report'!AY$27:AY$500,'7.  Persistence Report'!$D$27:$D$500,$B410,'7.  Persistence Report'!$J$27:$J$500,"Current year savings",'7.  Persistence Report'!$H$27:$H$500,"2017")</f>
        <v>0</v>
      </c>
      <c r="G410" s="295">
        <f>SUMIFS('7.  Persistence Report'!AZ$27:AZ$500,'7.  Persistence Report'!$D$27:$D$500,$B410,'7.  Persistence Report'!$J$27:$J$500,"Current year savings",'7.  Persistence Report'!$H$27:$H$500,"2017")</f>
        <v>0</v>
      </c>
      <c r="H410" s="295">
        <f>SUMIFS('7.  Persistence Report'!BA$27:BA$500,'7.  Persistence Report'!$D$27:$D$500,$B410,'7.  Persistence Report'!$J$27:$J$500,"Current year savings",'7.  Persistence Report'!$H$27:$H$500,"2017")</f>
        <v>0</v>
      </c>
      <c r="I410" s="295">
        <f>SUMIFS('7.  Persistence Report'!BB$27:BB$500,'7.  Persistence Report'!$D$27:$D$500,$B410,'7.  Persistence Report'!$J$27:$J$500,"Current year savings",'7.  Persistence Report'!$H$27:$H$500,"2017")</f>
        <v>0</v>
      </c>
      <c r="J410" s="295">
        <f>SUMIFS('7.  Persistence Report'!BC$27:BC$500,'7.  Persistence Report'!$D$27:$D$500,$B410,'7.  Persistence Report'!$J$27:$J$500,"Current year savings",'7.  Persistence Report'!$H$27:$H$500,"2017")</f>
        <v>0</v>
      </c>
      <c r="K410" s="295">
        <f>SUMIFS('7.  Persistence Report'!BD$27:BD$500,'7.  Persistence Report'!$D$27:$D$500,$B410,'7.  Persistence Report'!$J$27:$J$500,"Current year savings",'7.  Persistence Report'!$H$27:$H$500,"2017")</f>
        <v>0</v>
      </c>
      <c r="L410" s="295">
        <f>SUMIFS('7.  Persistence Report'!BE$27:BE$500,'7.  Persistence Report'!$D$27:$D$500,$B410,'7.  Persistence Report'!$J$27:$J$500,"Current year savings",'7.  Persistence Report'!$H$27:$H$500,"2017")</f>
        <v>0</v>
      </c>
      <c r="M410" s="295">
        <f>SUMIFS('7.  Persistence Report'!BF$27:BF$500,'7.  Persistence Report'!$D$27:$D$500,$B410,'7.  Persistence Report'!$J$27:$J$500,"Current year savings",'7.  Persistence Report'!$H$27:$H$500,"2017")</f>
        <v>0</v>
      </c>
      <c r="N410" s="291"/>
      <c r="O410" s="295">
        <f>SUMIFS('7.  Persistence Report'!R$27:R$500,'7.  Persistence Report'!$D$27:$D$500,$B410,'7.  Persistence Report'!$J$27:$J$500,"Current year savings",'7.  Persistence Report'!$H$27:$H$500,"2017")</f>
        <v>0</v>
      </c>
      <c r="P410" s="295">
        <f>SUMIFS('7.  Persistence Report'!S$27:S$500,'7.  Persistence Report'!$D$27:$D$500,$B410,'7.  Persistence Report'!$J$27:$J$500,"Current year savings",'7.  Persistence Report'!$H$27:$H$500,"2017")</f>
        <v>0</v>
      </c>
      <c r="Q410" s="295">
        <f>SUMIFS('7.  Persistence Report'!T$27:T$500,'7.  Persistence Report'!$D$27:$D$500,$B410,'7.  Persistence Report'!$J$27:$J$500,"Current year savings",'7.  Persistence Report'!$H$27:$H$500,"2017")</f>
        <v>0</v>
      </c>
      <c r="R410" s="295">
        <f>SUMIFS('7.  Persistence Report'!U$27:U$500,'7.  Persistence Report'!$D$27:$D$500,$B410,'7.  Persistence Report'!$J$27:$J$500,"Current year savings",'7.  Persistence Report'!$H$27:$H$500,"2017")</f>
        <v>0</v>
      </c>
      <c r="S410" s="295">
        <f>SUMIFS('7.  Persistence Report'!V$27:V$500,'7.  Persistence Report'!$D$27:$D$500,$B410,'7.  Persistence Report'!$J$27:$J$500,"Current year savings",'7.  Persistence Report'!$H$27:$H$500,"2017")</f>
        <v>0</v>
      </c>
      <c r="T410" s="295">
        <f>SUMIFS('7.  Persistence Report'!W$27:W$500,'7.  Persistence Report'!$D$27:$D$500,$B410,'7.  Persistence Report'!$J$27:$J$500,"Current year savings",'7.  Persistence Report'!$H$27:$H$500,"2017")</f>
        <v>0</v>
      </c>
      <c r="U410" s="295">
        <f>SUMIFS('7.  Persistence Report'!X$27:X$500,'7.  Persistence Report'!$D$27:$D$500,$B410,'7.  Persistence Report'!$J$27:$J$500,"Current year savings",'7.  Persistence Report'!$H$27:$H$500,"2017")</f>
        <v>0</v>
      </c>
      <c r="V410" s="295">
        <f>SUMIFS('7.  Persistence Report'!Y$27:Y$500,'7.  Persistence Report'!$D$27:$D$500,$B410,'7.  Persistence Report'!$J$27:$J$500,"Current year savings",'7.  Persistence Report'!$H$27:$H$500,"2017")</f>
        <v>0</v>
      </c>
      <c r="W410" s="295">
        <f>SUMIFS('7.  Persistence Report'!Z$27:Z$500,'7.  Persistence Report'!$D$27:$D$500,$B410,'7.  Persistence Report'!$J$27:$J$500,"Current year savings",'7.  Persistence Report'!$H$27:$H$500,"2017")</f>
        <v>0</v>
      </c>
      <c r="X410" s="295">
        <f>SUMIFS('7.  Persistence Report'!AA$27:AA$500,'7.  Persistence Report'!$D$27:$D$500,$B410,'7.  Persistence Report'!$J$27:$J$500,"Current year savings",'7.  Persistence Report'!$H$27:$H$500,"2017")</f>
        <v>0</v>
      </c>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f>SUMIFS('7.  Persistence Report'!AW$27:AW$500,'7.  Persistence Report'!$D$27:$D$500,$B410,'7.  Persistence Report'!$J$27:$J$500,"Adjustment",'7.  Persistence Report'!$H$27:$H$500,"2017")</f>
        <v>0</v>
      </c>
      <c r="E411" s="295">
        <f>SUMIFS('7.  Persistence Report'!AX$27:AX$500,'7.  Persistence Report'!$D$27:$D$500,$B410,'7.  Persistence Report'!$J$27:$J$500,"Adjustment",'7.  Persistence Report'!$H$27:$H$500,"2017")</f>
        <v>0</v>
      </c>
      <c r="F411" s="295">
        <f>SUMIFS('7.  Persistence Report'!AY$27:AY$500,'7.  Persistence Report'!$D$27:$D$500,$B410,'7.  Persistence Report'!$J$27:$J$500,"Adjustment",'7.  Persistence Report'!$H$27:$H$500,"2017")</f>
        <v>0</v>
      </c>
      <c r="G411" s="295">
        <f>SUMIFS('7.  Persistence Report'!AZ$27:AZ$500,'7.  Persistence Report'!$D$27:$D$500,$B410,'7.  Persistence Report'!$J$27:$J$500,"Adjustment",'7.  Persistence Report'!$H$27:$H$500,"2017")</f>
        <v>0</v>
      </c>
      <c r="H411" s="295">
        <f>SUMIFS('7.  Persistence Report'!BA$27:BA$500,'7.  Persistence Report'!$D$27:$D$500,$B410,'7.  Persistence Report'!$J$27:$J$500,"Adjustment",'7.  Persistence Report'!$H$27:$H$500,"2017")</f>
        <v>0</v>
      </c>
      <c r="I411" s="295">
        <f>SUMIFS('7.  Persistence Report'!BB$27:BB$500,'7.  Persistence Report'!$D$27:$D$500,$B410,'7.  Persistence Report'!$J$27:$J$500,"Adjustment",'7.  Persistence Report'!$H$27:$H$500,"2017")</f>
        <v>0</v>
      </c>
      <c r="J411" s="295">
        <f>SUMIFS('7.  Persistence Report'!BC$27:BC$500,'7.  Persistence Report'!$D$27:$D$500,$B410,'7.  Persistence Report'!$J$27:$J$500,"Adjustment",'7.  Persistence Report'!$H$27:$H$500,"2017")</f>
        <v>0</v>
      </c>
      <c r="K411" s="295">
        <f>SUMIFS('7.  Persistence Report'!BD$27:BD$500,'7.  Persistence Report'!$D$27:$D$500,$B410,'7.  Persistence Report'!$J$27:$J$500,"Adjustment",'7.  Persistence Report'!$H$27:$H$500,"2017")</f>
        <v>0</v>
      </c>
      <c r="L411" s="295">
        <f>SUMIFS('7.  Persistence Report'!BE$27:BE$500,'7.  Persistence Report'!$D$27:$D$500,$B410,'7.  Persistence Report'!$J$27:$J$500,"Adjustment",'7.  Persistence Report'!$H$27:$H$500,"2017")</f>
        <v>0</v>
      </c>
      <c r="M411" s="295">
        <f>SUMIFS('7.  Persistence Report'!BF$27:BF$500,'7.  Persistence Report'!$D$27:$D$500,$B410,'7.  Persistence Report'!$J$27:$J$500,"Adjustment",'7.  Persistence Report'!$H$27:$H$500,"2017")</f>
        <v>0</v>
      </c>
      <c r="N411" s="468"/>
      <c r="O411" s="295">
        <f>SUMIFS('7.  Persistence Report'!R$27:R$500,'7.  Persistence Report'!$D$27:$D$500,$B410,'7.  Persistence Report'!$J$27:$J$500,"Adjustment",'7.  Persistence Report'!$H$27:$H$500,"2017")</f>
        <v>0</v>
      </c>
      <c r="P411" s="295">
        <f>SUMIFS('7.  Persistence Report'!S$27:S$500,'7.  Persistence Report'!$D$27:$D$500,$B410,'7.  Persistence Report'!$J$27:$J$500,"Adjustment",'7.  Persistence Report'!$H$27:$H$500,"2017")</f>
        <v>0</v>
      </c>
      <c r="Q411" s="295">
        <f>SUMIFS('7.  Persistence Report'!T$27:T$500,'7.  Persistence Report'!$D$27:$D$500,$B410,'7.  Persistence Report'!$J$27:$J$500,"Adjustment",'7.  Persistence Report'!$H$27:$H$500,"2017")</f>
        <v>0</v>
      </c>
      <c r="R411" s="295">
        <f>SUMIFS('7.  Persistence Report'!U$27:U$500,'7.  Persistence Report'!$D$27:$D$500,$B410,'7.  Persistence Report'!$J$27:$J$500,"Adjustment",'7.  Persistence Report'!$H$27:$H$500,"2017")</f>
        <v>0</v>
      </c>
      <c r="S411" s="295">
        <f>SUMIFS('7.  Persistence Report'!V$27:V$500,'7.  Persistence Report'!$D$27:$D$500,$B410,'7.  Persistence Report'!$J$27:$J$500,"Adjustment",'7.  Persistence Report'!$H$27:$H$500,"2017")</f>
        <v>0</v>
      </c>
      <c r="T411" s="295">
        <f>SUMIFS('7.  Persistence Report'!W$27:W$500,'7.  Persistence Report'!$D$27:$D$500,$B410,'7.  Persistence Report'!$J$27:$J$500,"Adjustment",'7.  Persistence Report'!$H$27:$H$500,"2017")</f>
        <v>0</v>
      </c>
      <c r="U411" s="295">
        <f>SUMIFS('7.  Persistence Report'!X$27:X$500,'7.  Persistence Report'!$D$27:$D$500,$B410,'7.  Persistence Report'!$J$27:$J$500,"Adjustment",'7.  Persistence Report'!$H$27:$H$500,"2017")</f>
        <v>0</v>
      </c>
      <c r="V411" s="295">
        <f>SUMIFS('7.  Persistence Report'!Y$27:Y$500,'7.  Persistence Report'!$D$27:$D$500,$B410,'7.  Persistence Report'!$J$27:$J$500,"Adjustment",'7.  Persistence Report'!$H$27:$H$500,"2017")</f>
        <v>0</v>
      </c>
      <c r="W411" s="295">
        <f>SUMIFS('7.  Persistence Report'!Z$27:Z$500,'7.  Persistence Report'!$D$27:$D$500,$B410,'7.  Persistence Report'!$J$27:$J$500,"Adjustment",'7.  Persistence Report'!$H$27:$H$500,"2017")</f>
        <v>0</v>
      </c>
      <c r="X411" s="295">
        <f>SUMIFS('7.  Persistence Report'!AA$27:AA$500,'7.  Persistence Report'!$D$27:$D$500,$B410,'7.  Persistence Report'!$J$27:$J$500,"Adjustment",'7.  Persistence Report'!$H$27:$H$500,"2017")</f>
        <v>0</v>
      </c>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682</v>
      </c>
      <c r="C413" s="291" t="s">
        <v>25</v>
      </c>
      <c r="D413" s="295">
        <f>SUMIFS('7.  Persistence Report'!AW$27:AW$500,'7.  Persistence Report'!$D$27:$D$500,$B413,'7.  Persistence Report'!$J$27:$J$500,"Current year savings",'7.  Persistence Report'!$H$27:$H$500,"2017")</f>
        <v>0</v>
      </c>
      <c r="E413" s="295">
        <f>SUMIFS('7.  Persistence Report'!AX$27:AX$500,'7.  Persistence Report'!$D$27:$D$500,$B413,'7.  Persistence Report'!$J$27:$J$500,"Current year savings",'7.  Persistence Report'!$H$27:$H$500,"2017")</f>
        <v>0</v>
      </c>
      <c r="F413" s="295">
        <f>SUMIFS('7.  Persistence Report'!AY$27:AY$500,'7.  Persistence Report'!$D$27:$D$500,$B413,'7.  Persistence Report'!$J$27:$J$500,"Current year savings",'7.  Persistence Report'!$H$27:$H$500,"2017")</f>
        <v>0</v>
      </c>
      <c r="G413" s="295">
        <f>SUMIFS('7.  Persistence Report'!AZ$27:AZ$500,'7.  Persistence Report'!$D$27:$D$500,$B413,'7.  Persistence Report'!$J$27:$J$500,"Current year savings",'7.  Persistence Report'!$H$27:$H$500,"2017")</f>
        <v>0</v>
      </c>
      <c r="H413" s="295">
        <f>SUMIFS('7.  Persistence Report'!BA$27:BA$500,'7.  Persistence Report'!$D$27:$D$500,$B413,'7.  Persistence Report'!$J$27:$J$500,"Current year savings",'7.  Persistence Report'!$H$27:$H$500,"2017")</f>
        <v>0</v>
      </c>
      <c r="I413" s="295">
        <f>SUMIFS('7.  Persistence Report'!BB$27:BB$500,'7.  Persistence Report'!$D$27:$D$500,$B413,'7.  Persistence Report'!$J$27:$J$500,"Current year savings",'7.  Persistence Report'!$H$27:$H$500,"2017")</f>
        <v>0</v>
      </c>
      <c r="J413" s="295">
        <f>SUMIFS('7.  Persistence Report'!BC$27:BC$500,'7.  Persistence Report'!$D$27:$D$500,$B413,'7.  Persistence Report'!$J$27:$J$500,"Current year savings",'7.  Persistence Report'!$H$27:$H$500,"2017")</f>
        <v>0</v>
      </c>
      <c r="K413" s="295">
        <f>SUMIFS('7.  Persistence Report'!BD$27:BD$500,'7.  Persistence Report'!$D$27:$D$500,$B413,'7.  Persistence Report'!$J$27:$J$500,"Current year savings",'7.  Persistence Report'!$H$27:$H$500,"2017")</f>
        <v>0</v>
      </c>
      <c r="L413" s="295">
        <f>SUMIFS('7.  Persistence Report'!BE$27:BE$500,'7.  Persistence Report'!$D$27:$D$500,$B413,'7.  Persistence Report'!$J$27:$J$500,"Current year savings",'7.  Persistence Report'!$H$27:$H$500,"2017")</f>
        <v>0</v>
      </c>
      <c r="M413" s="295">
        <f>SUMIFS('7.  Persistence Report'!BF$27:BF$500,'7.  Persistence Report'!$D$27:$D$500,$B413,'7.  Persistence Report'!$J$27:$J$500,"Current year savings",'7.  Persistence Report'!$H$27:$H$500,"2017")</f>
        <v>0</v>
      </c>
      <c r="N413" s="291"/>
      <c r="O413" s="295">
        <f>SUMIFS('7.  Persistence Report'!R$27:R$500,'7.  Persistence Report'!$D$27:$D$500,$B413,'7.  Persistence Report'!$J$27:$J$500,"Current year savings",'7.  Persistence Report'!$H$27:$H$500,"2017")</f>
        <v>0</v>
      </c>
      <c r="P413" s="295">
        <f>SUMIFS('7.  Persistence Report'!S$27:S$500,'7.  Persistence Report'!$D$27:$D$500,$B413,'7.  Persistence Report'!$J$27:$J$500,"Current year savings",'7.  Persistence Report'!$H$27:$H$500,"2017")</f>
        <v>0</v>
      </c>
      <c r="Q413" s="295">
        <f>SUMIFS('7.  Persistence Report'!T$27:T$500,'7.  Persistence Report'!$D$27:$D$500,$B413,'7.  Persistence Report'!$J$27:$J$500,"Current year savings",'7.  Persistence Report'!$H$27:$H$500,"2017")</f>
        <v>0</v>
      </c>
      <c r="R413" s="295">
        <f>SUMIFS('7.  Persistence Report'!U$27:U$500,'7.  Persistence Report'!$D$27:$D$500,$B413,'7.  Persistence Report'!$J$27:$J$500,"Current year savings",'7.  Persistence Report'!$H$27:$H$500,"2017")</f>
        <v>0</v>
      </c>
      <c r="S413" s="295">
        <f>SUMIFS('7.  Persistence Report'!V$27:V$500,'7.  Persistence Report'!$D$27:$D$500,$B413,'7.  Persistence Report'!$J$27:$J$500,"Current year savings",'7.  Persistence Report'!$H$27:$H$500,"2017")</f>
        <v>0</v>
      </c>
      <c r="T413" s="295">
        <f>SUMIFS('7.  Persistence Report'!W$27:W$500,'7.  Persistence Report'!$D$27:$D$500,$B413,'7.  Persistence Report'!$J$27:$J$500,"Current year savings",'7.  Persistence Report'!$H$27:$H$500,"2017")</f>
        <v>0</v>
      </c>
      <c r="U413" s="295">
        <f>SUMIFS('7.  Persistence Report'!X$27:X$500,'7.  Persistence Report'!$D$27:$D$500,$B413,'7.  Persistence Report'!$J$27:$J$500,"Current year savings",'7.  Persistence Report'!$H$27:$H$500,"2017")</f>
        <v>0</v>
      </c>
      <c r="V413" s="295">
        <f>SUMIFS('7.  Persistence Report'!Y$27:Y$500,'7.  Persistence Report'!$D$27:$D$500,$B413,'7.  Persistence Report'!$J$27:$J$500,"Current year savings",'7.  Persistence Report'!$H$27:$H$500,"2017")</f>
        <v>0</v>
      </c>
      <c r="W413" s="295">
        <f>SUMIFS('7.  Persistence Report'!Z$27:Z$500,'7.  Persistence Report'!$D$27:$D$500,$B413,'7.  Persistence Report'!$J$27:$J$500,"Current year savings",'7.  Persistence Report'!$H$27:$H$500,"2017")</f>
        <v>0</v>
      </c>
      <c r="X413" s="295">
        <f>SUMIFS('7.  Persistence Report'!AA$27:AA$500,'7.  Persistence Report'!$D$27:$D$500,$B413,'7.  Persistence Report'!$J$27:$J$500,"Current year savings",'7.  Persistence Report'!$H$27:$H$500,"2017")</f>
        <v>0</v>
      </c>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f>SUMIFS('7.  Persistence Report'!AW$27:AW$500,'7.  Persistence Report'!$D$27:$D$500,$B413,'7.  Persistence Report'!$J$27:$J$500,"Adjustment",'7.  Persistence Report'!$H$27:$H$500,"2017")</f>
        <v>0</v>
      </c>
      <c r="E414" s="295">
        <f>SUMIFS('7.  Persistence Report'!AX$27:AX$500,'7.  Persistence Report'!$D$27:$D$500,$B413,'7.  Persistence Report'!$J$27:$J$500,"Adjustment",'7.  Persistence Report'!$H$27:$H$500,"2017")</f>
        <v>0</v>
      </c>
      <c r="F414" s="295">
        <f>SUMIFS('7.  Persistence Report'!AY$27:AY$500,'7.  Persistence Report'!$D$27:$D$500,$B413,'7.  Persistence Report'!$J$27:$J$500,"Adjustment",'7.  Persistence Report'!$H$27:$H$500,"2017")</f>
        <v>0</v>
      </c>
      <c r="G414" s="295">
        <f>SUMIFS('7.  Persistence Report'!AZ$27:AZ$500,'7.  Persistence Report'!$D$27:$D$500,$B413,'7.  Persistence Report'!$J$27:$J$500,"Adjustment",'7.  Persistence Report'!$H$27:$H$500,"2017")</f>
        <v>0</v>
      </c>
      <c r="H414" s="295">
        <f>SUMIFS('7.  Persistence Report'!BA$27:BA$500,'7.  Persistence Report'!$D$27:$D$500,$B413,'7.  Persistence Report'!$J$27:$J$500,"Adjustment",'7.  Persistence Report'!$H$27:$H$500,"2017")</f>
        <v>0</v>
      </c>
      <c r="I414" s="295">
        <f>SUMIFS('7.  Persistence Report'!BB$27:BB$500,'7.  Persistence Report'!$D$27:$D$500,$B413,'7.  Persistence Report'!$J$27:$J$500,"Adjustment",'7.  Persistence Report'!$H$27:$H$500,"2017")</f>
        <v>0</v>
      </c>
      <c r="J414" s="295">
        <f>SUMIFS('7.  Persistence Report'!BC$27:BC$500,'7.  Persistence Report'!$D$27:$D$500,$B413,'7.  Persistence Report'!$J$27:$J$500,"Adjustment",'7.  Persistence Report'!$H$27:$H$500,"2017")</f>
        <v>0</v>
      </c>
      <c r="K414" s="295">
        <f>SUMIFS('7.  Persistence Report'!BD$27:BD$500,'7.  Persistence Report'!$D$27:$D$500,$B413,'7.  Persistence Report'!$J$27:$J$500,"Adjustment",'7.  Persistence Report'!$H$27:$H$500,"2017")</f>
        <v>0</v>
      </c>
      <c r="L414" s="295">
        <f>SUMIFS('7.  Persistence Report'!BE$27:BE$500,'7.  Persistence Report'!$D$27:$D$500,$B413,'7.  Persistence Report'!$J$27:$J$500,"Adjustment",'7.  Persistence Report'!$H$27:$H$500,"2017")</f>
        <v>0</v>
      </c>
      <c r="M414" s="295">
        <f>SUMIFS('7.  Persistence Report'!BF$27:BF$500,'7.  Persistence Report'!$D$27:$D$500,$B413,'7.  Persistence Report'!$J$27:$J$500,"Adjustment",'7.  Persistence Report'!$H$27:$H$500,"2017")</f>
        <v>0</v>
      </c>
      <c r="N414" s="468"/>
      <c r="O414" s="295">
        <f>SUMIFS('7.  Persistence Report'!R$27:R$500,'7.  Persistence Report'!$D$27:$D$500,$B413,'7.  Persistence Report'!$J$27:$J$500,"Adjustment",'7.  Persistence Report'!$H$27:$H$500,"2017")</f>
        <v>0</v>
      </c>
      <c r="P414" s="295">
        <f>SUMIFS('7.  Persistence Report'!S$27:S$500,'7.  Persistence Report'!$D$27:$D$500,$B413,'7.  Persistence Report'!$J$27:$J$500,"Adjustment",'7.  Persistence Report'!$H$27:$H$500,"2017")</f>
        <v>0</v>
      </c>
      <c r="Q414" s="295">
        <f>SUMIFS('7.  Persistence Report'!T$27:T$500,'7.  Persistence Report'!$D$27:$D$500,$B413,'7.  Persistence Report'!$J$27:$J$500,"Adjustment",'7.  Persistence Report'!$H$27:$H$500,"2017")</f>
        <v>0</v>
      </c>
      <c r="R414" s="295">
        <f>SUMIFS('7.  Persistence Report'!U$27:U$500,'7.  Persistence Report'!$D$27:$D$500,$B413,'7.  Persistence Report'!$J$27:$J$500,"Adjustment",'7.  Persistence Report'!$H$27:$H$500,"2017")</f>
        <v>0</v>
      </c>
      <c r="S414" s="295">
        <f>SUMIFS('7.  Persistence Report'!V$27:V$500,'7.  Persistence Report'!$D$27:$D$500,$B413,'7.  Persistence Report'!$J$27:$J$500,"Adjustment",'7.  Persistence Report'!$H$27:$H$500,"2017")</f>
        <v>0</v>
      </c>
      <c r="T414" s="295">
        <f>SUMIFS('7.  Persistence Report'!W$27:W$500,'7.  Persistence Report'!$D$27:$D$500,$B413,'7.  Persistence Report'!$J$27:$J$500,"Adjustment",'7.  Persistence Report'!$H$27:$H$500,"2017")</f>
        <v>0</v>
      </c>
      <c r="U414" s="295">
        <f>SUMIFS('7.  Persistence Report'!X$27:X$500,'7.  Persistence Report'!$D$27:$D$500,$B413,'7.  Persistence Report'!$J$27:$J$500,"Adjustment",'7.  Persistence Report'!$H$27:$H$500,"2017")</f>
        <v>0</v>
      </c>
      <c r="V414" s="295">
        <f>SUMIFS('7.  Persistence Report'!Y$27:Y$500,'7.  Persistence Report'!$D$27:$D$500,$B413,'7.  Persistence Report'!$J$27:$J$500,"Adjustment",'7.  Persistence Report'!$H$27:$H$500,"2017")</f>
        <v>0</v>
      </c>
      <c r="W414" s="295">
        <f>SUMIFS('7.  Persistence Report'!Z$27:Z$500,'7.  Persistence Report'!$D$27:$D$500,$B413,'7.  Persistence Report'!$J$27:$J$500,"Adjustment",'7.  Persistence Report'!$H$27:$H$500,"2017")</f>
        <v>0</v>
      </c>
      <c r="X414" s="295">
        <f>SUMIFS('7.  Persistence Report'!AA$27:AA$500,'7.  Persistence Report'!$D$27:$D$500,$B413,'7.  Persistence Report'!$J$27:$J$500,"Adjustment",'7.  Persistence Report'!$H$27:$H$500,"2017")</f>
        <v>0</v>
      </c>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f>SUMIFS('7.  Persistence Report'!AW$27:AW$500,'7.  Persistence Report'!$D$27:$D$500,$B416,'7.  Persistence Report'!$J$27:$J$500,"Current year savings",'7.  Persistence Report'!$H$27:$H$500,"2017")</f>
        <v>0</v>
      </c>
      <c r="E416" s="295">
        <f>SUMIFS('7.  Persistence Report'!AX$27:AX$500,'7.  Persistence Report'!$D$27:$D$500,$B416,'7.  Persistence Report'!$J$27:$J$500,"Current year savings",'7.  Persistence Report'!$H$27:$H$500,"2017")</f>
        <v>0</v>
      </c>
      <c r="F416" s="295">
        <f>SUMIFS('7.  Persistence Report'!AY$27:AY$500,'7.  Persistence Report'!$D$27:$D$500,$B416,'7.  Persistence Report'!$J$27:$J$500,"Current year savings",'7.  Persistence Report'!$H$27:$H$500,"2017")</f>
        <v>0</v>
      </c>
      <c r="G416" s="295">
        <f>SUMIFS('7.  Persistence Report'!AZ$27:AZ$500,'7.  Persistence Report'!$D$27:$D$500,$B416,'7.  Persistence Report'!$J$27:$J$500,"Current year savings",'7.  Persistence Report'!$H$27:$H$500,"2017")</f>
        <v>0</v>
      </c>
      <c r="H416" s="295">
        <f>SUMIFS('7.  Persistence Report'!BA$27:BA$500,'7.  Persistence Report'!$D$27:$D$500,$B416,'7.  Persistence Report'!$J$27:$J$500,"Current year savings",'7.  Persistence Report'!$H$27:$H$500,"2017")</f>
        <v>0</v>
      </c>
      <c r="I416" s="295">
        <f>SUMIFS('7.  Persistence Report'!BB$27:BB$500,'7.  Persistence Report'!$D$27:$D$500,$B416,'7.  Persistence Report'!$J$27:$J$500,"Current year savings",'7.  Persistence Report'!$H$27:$H$500,"2017")</f>
        <v>0</v>
      </c>
      <c r="J416" s="295">
        <f>SUMIFS('7.  Persistence Report'!BC$27:BC$500,'7.  Persistence Report'!$D$27:$D$500,$B416,'7.  Persistence Report'!$J$27:$J$500,"Current year savings",'7.  Persistence Report'!$H$27:$H$500,"2017")</f>
        <v>0</v>
      </c>
      <c r="K416" s="295">
        <f>SUMIFS('7.  Persistence Report'!BD$27:BD$500,'7.  Persistence Report'!$D$27:$D$500,$B416,'7.  Persistence Report'!$J$27:$J$500,"Current year savings",'7.  Persistence Report'!$H$27:$H$500,"2017")</f>
        <v>0</v>
      </c>
      <c r="L416" s="295">
        <f>SUMIFS('7.  Persistence Report'!BE$27:BE$500,'7.  Persistence Report'!$D$27:$D$500,$B416,'7.  Persistence Report'!$J$27:$J$500,"Current year savings",'7.  Persistence Report'!$H$27:$H$500,"2017")</f>
        <v>0</v>
      </c>
      <c r="M416" s="295">
        <f>SUMIFS('7.  Persistence Report'!BF$27:BF$500,'7.  Persistence Report'!$D$27:$D$500,$B416,'7.  Persistence Report'!$J$27:$J$500,"Current year savings",'7.  Persistence Report'!$H$27:$H$500,"2017")</f>
        <v>0</v>
      </c>
      <c r="N416" s="291"/>
      <c r="O416" s="295">
        <f>SUMIFS('7.  Persistence Report'!R$27:R$500,'7.  Persistence Report'!$D$27:$D$500,$B416,'7.  Persistence Report'!$J$27:$J$500,"Current year savings",'7.  Persistence Report'!$H$27:$H$500,"2017")</f>
        <v>0</v>
      </c>
      <c r="P416" s="295">
        <f>SUMIFS('7.  Persistence Report'!S$27:S$500,'7.  Persistence Report'!$D$27:$D$500,$B416,'7.  Persistence Report'!$J$27:$J$500,"Current year savings",'7.  Persistence Report'!$H$27:$H$500,"2017")</f>
        <v>0</v>
      </c>
      <c r="Q416" s="295">
        <f>SUMIFS('7.  Persistence Report'!T$27:T$500,'7.  Persistence Report'!$D$27:$D$500,$B416,'7.  Persistence Report'!$J$27:$J$500,"Current year savings",'7.  Persistence Report'!$H$27:$H$500,"2017")</f>
        <v>0</v>
      </c>
      <c r="R416" s="295">
        <f>SUMIFS('7.  Persistence Report'!U$27:U$500,'7.  Persistence Report'!$D$27:$D$500,$B416,'7.  Persistence Report'!$J$27:$J$500,"Current year savings",'7.  Persistence Report'!$H$27:$H$500,"2017")</f>
        <v>0</v>
      </c>
      <c r="S416" s="295">
        <f>SUMIFS('7.  Persistence Report'!V$27:V$500,'7.  Persistence Report'!$D$27:$D$500,$B416,'7.  Persistence Report'!$J$27:$J$500,"Current year savings",'7.  Persistence Report'!$H$27:$H$500,"2017")</f>
        <v>0</v>
      </c>
      <c r="T416" s="295">
        <f>SUMIFS('7.  Persistence Report'!W$27:W$500,'7.  Persistence Report'!$D$27:$D$500,$B416,'7.  Persistence Report'!$J$27:$J$500,"Current year savings",'7.  Persistence Report'!$H$27:$H$500,"2017")</f>
        <v>0</v>
      </c>
      <c r="U416" s="295">
        <f>SUMIFS('7.  Persistence Report'!X$27:X$500,'7.  Persistence Report'!$D$27:$D$500,$B416,'7.  Persistence Report'!$J$27:$J$500,"Current year savings",'7.  Persistence Report'!$H$27:$H$500,"2017")</f>
        <v>0</v>
      </c>
      <c r="V416" s="295">
        <f>SUMIFS('7.  Persistence Report'!Y$27:Y$500,'7.  Persistence Report'!$D$27:$D$500,$B416,'7.  Persistence Report'!$J$27:$J$500,"Current year savings",'7.  Persistence Report'!$H$27:$H$500,"2017")</f>
        <v>0</v>
      </c>
      <c r="W416" s="295">
        <f>SUMIFS('7.  Persistence Report'!Z$27:Z$500,'7.  Persistence Report'!$D$27:$D$500,$B416,'7.  Persistence Report'!$J$27:$J$500,"Current year savings",'7.  Persistence Report'!$H$27:$H$500,"2017")</f>
        <v>0</v>
      </c>
      <c r="X416" s="295">
        <f>SUMIFS('7.  Persistence Report'!AA$27:AA$500,'7.  Persistence Report'!$D$27:$D$500,$B416,'7.  Persistence Report'!$J$27:$J$500,"Current year savings",'7.  Persistence Report'!$H$27:$H$500,"2017")</f>
        <v>0</v>
      </c>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f>SUMIFS('7.  Persistence Report'!AW$27:AW$500,'7.  Persistence Report'!$D$27:$D$500,$B416,'7.  Persistence Report'!$J$27:$J$500,"Adjustment",'7.  Persistence Report'!$H$27:$H$500,"2017")</f>
        <v>0</v>
      </c>
      <c r="E417" s="295">
        <f>SUMIFS('7.  Persistence Report'!AX$27:AX$500,'7.  Persistence Report'!$D$27:$D$500,$B416,'7.  Persistence Report'!$J$27:$J$500,"Adjustment",'7.  Persistence Report'!$H$27:$H$500,"2017")</f>
        <v>0</v>
      </c>
      <c r="F417" s="295">
        <f>SUMIFS('7.  Persistence Report'!AY$27:AY$500,'7.  Persistence Report'!$D$27:$D$500,$B416,'7.  Persistence Report'!$J$27:$J$500,"Adjustment",'7.  Persistence Report'!$H$27:$H$500,"2017")</f>
        <v>0</v>
      </c>
      <c r="G417" s="295">
        <f>SUMIFS('7.  Persistence Report'!AZ$27:AZ$500,'7.  Persistence Report'!$D$27:$D$500,$B416,'7.  Persistence Report'!$J$27:$J$500,"Adjustment",'7.  Persistence Report'!$H$27:$H$500,"2017")</f>
        <v>0</v>
      </c>
      <c r="H417" s="295">
        <f>SUMIFS('7.  Persistence Report'!BA$27:BA$500,'7.  Persistence Report'!$D$27:$D$500,$B416,'7.  Persistence Report'!$J$27:$J$500,"Adjustment",'7.  Persistence Report'!$H$27:$H$500,"2017")</f>
        <v>0</v>
      </c>
      <c r="I417" s="295">
        <f>SUMIFS('7.  Persistence Report'!BB$27:BB$500,'7.  Persistence Report'!$D$27:$D$500,$B416,'7.  Persistence Report'!$J$27:$J$500,"Adjustment",'7.  Persistence Report'!$H$27:$H$500,"2017")</f>
        <v>0</v>
      </c>
      <c r="J417" s="295">
        <f>SUMIFS('7.  Persistence Report'!BC$27:BC$500,'7.  Persistence Report'!$D$27:$D$500,$B416,'7.  Persistence Report'!$J$27:$J$500,"Adjustment",'7.  Persistence Report'!$H$27:$H$500,"2017")</f>
        <v>0</v>
      </c>
      <c r="K417" s="295">
        <f>SUMIFS('7.  Persistence Report'!BD$27:BD$500,'7.  Persistence Report'!$D$27:$D$500,$B416,'7.  Persistence Report'!$J$27:$J$500,"Adjustment",'7.  Persistence Report'!$H$27:$H$500,"2017")</f>
        <v>0</v>
      </c>
      <c r="L417" s="295">
        <f>SUMIFS('7.  Persistence Report'!BE$27:BE$500,'7.  Persistence Report'!$D$27:$D$500,$B416,'7.  Persistence Report'!$J$27:$J$500,"Adjustment",'7.  Persistence Report'!$H$27:$H$500,"2017")</f>
        <v>0</v>
      </c>
      <c r="M417" s="295">
        <f>SUMIFS('7.  Persistence Report'!BF$27:BF$500,'7.  Persistence Report'!$D$27:$D$500,$B416,'7.  Persistence Report'!$J$27:$J$500,"Adjustment",'7.  Persistence Report'!$H$27:$H$500,"2017")</f>
        <v>0</v>
      </c>
      <c r="N417" s="468"/>
      <c r="O417" s="295">
        <f>SUMIFS('7.  Persistence Report'!R$27:R$500,'7.  Persistence Report'!$D$27:$D$500,$B416,'7.  Persistence Report'!$J$27:$J$500,"Adjustment",'7.  Persistence Report'!$H$27:$H$500,"2017")</f>
        <v>0</v>
      </c>
      <c r="P417" s="295">
        <f>SUMIFS('7.  Persistence Report'!S$27:S$500,'7.  Persistence Report'!$D$27:$D$500,$B416,'7.  Persistence Report'!$J$27:$J$500,"Adjustment",'7.  Persistence Report'!$H$27:$H$500,"2017")</f>
        <v>0</v>
      </c>
      <c r="Q417" s="295">
        <f>SUMIFS('7.  Persistence Report'!T$27:T$500,'7.  Persistence Report'!$D$27:$D$500,$B416,'7.  Persistence Report'!$J$27:$J$500,"Adjustment",'7.  Persistence Report'!$H$27:$H$500,"2017")</f>
        <v>0</v>
      </c>
      <c r="R417" s="295">
        <f>SUMIFS('7.  Persistence Report'!U$27:U$500,'7.  Persistence Report'!$D$27:$D$500,$B416,'7.  Persistence Report'!$J$27:$J$500,"Adjustment",'7.  Persistence Report'!$H$27:$H$500,"2017")</f>
        <v>0</v>
      </c>
      <c r="S417" s="295">
        <f>SUMIFS('7.  Persistence Report'!V$27:V$500,'7.  Persistence Report'!$D$27:$D$500,$B416,'7.  Persistence Report'!$J$27:$J$500,"Adjustment",'7.  Persistence Report'!$H$27:$H$500,"2017")</f>
        <v>0</v>
      </c>
      <c r="T417" s="295">
        <f>SUMIFS('7.  Persistence Report'!W$27:W$500,'7.  Persistence Report'!$D$27:$D$500,$B416,'7.  Persistence Report'!$J$27:$J$500,"Adjustment",'7.  Persistence Report'!$H$27:$H$500,"2017")</f>
        <v>0</v>
      </c>
      <c r="U417" s="295">
        <f>SUMIFS('7.  Persistence Report'!X$27:X$500,'7.  Persistence Report'!$D$27:$D$500,$B416,'7.  Persistence Report'!$J$27:$J$500,"Adjustment",'7.  Persistence Report'!$H$27:$H$500,"2017")</f>
        <v>0</v>
      </c>
      <c r="V417" s="295">
        <f>SUMIFS('7.  Persistence Report'!Y$27:Y$500,'7.  Persistence Report'!$D$27:$D$500,$B416,'7.  Persistence Report'!$J$27:$J$500,"Adjustment",'7.  Persistence Report'!$H$27:$H$500,"2017")</f>
        <v>0</v>
      </c>
      <c r="W417" s="295">
        <f>SUMIFS('7.  Persistence Report'!Z$27:Z$500,'7.  Persistence Report'!$D$27:$D$500,$B416,'7.  Persistence Report'!$J$27:$J$500,"Adjustment",'7.  Persistence Report'!$H$27:$H$500,"2017")</f>
        <v>0</v>
      </c>
      <c r="X417" s="295">
        <f>SUMIFS('7.  Persistence Report'!AA$27:AA$500,'7.  Persistence Report'!$D$27:$D$500,$B416,'7.  Persistence Report'!$J$27:$J$500,"Adjustment",'7.  Persistence Report'!$H$27:$H$500,"2017")</f>
        <v>0</v>
      </c>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f>SUMIFS('7.  Persistence Report'!AW$27:AW$500,'7.  Persistence Report'!$D$27:$D$500,$B420,'7.  Persistence Report'!$J$27:$J$500,"Current year savings",'7.  Persistence Report'!$H$27:$H$500,"2017")</f>
        <v>0</v>
      </c>
      <c r="E420" s="295">
        <f>SUMIFS('7.  Persistence Report'!AX$27:AX$500,'7.  Persistence Report'!$D$27:$D$500,$B420,'7.  Persistence Report'!$J$27:$J$500,"Current year savings",'7.  Persistence Report'!$H$27:$H$500,"2017")</f>
        <v>0</v>
      </c>
      <c r="F420" s="295">
        <f>SUMIFS('7.  Persistence Report'!AY$27:AY$500,'7.  Persistence Report'!$D$27:$D$500,$B420,'7.  Persistence Report'!$J$27:$J$500,"Current year savings",'7.  Persistence Report'!$H$27:$H$500,"2017")</f>
        <v>0</v>
      </c>
      <c r="G420" s="295">
        <f>SUMIFS('7.  Persistence Report'!AZ$27:AZ$500,'7.  Persistence Report'!$D$27:$D$500,$B420,'7.  Persistence Report'!$J$27:$J$500,"Current year savings",'7.  Persistence Report'!$H$27:$H$500,"2017")</f>
        <v>0</v>
      </c>
      <c r="H420" s="295">
        <f>SUMIFS('7.  Persistence Report'!BA$27:BA$500,'7.  Persistence Report'!$D$27:$D$500,$B420,'7.  Persistence Report'!$J$27:$J$500,"Current year savings",'7.  Persistence Report'!$H$27:$H$500,"2017")</f>
        <v>0</v>
      </c>
      <c r="I420" s="295">
        <f>SUMIFS('7.  Persistence Report'!BB$27:BB$500,'7.  Persistence Report'!$D$27:$D$500,$B420,'7.  Persistence Report'!$J$27:$J$500,"Current year savings",'7.  Persistence Report'!$H$27:$H$500,"2017")</f>
        <v>0</v>
      </c>
      <c r="J420" s="295">
        <f>SUMIFS('7.  Persistence Report'!BC$27:BC$500,'7.  Persistence Report'!$D$27:$D$500,$B420,'7.  Persistence Report'!$J$27:$J$500,"Current year savings",'7.  Persistence Report'!$H$27:$H$500,"2017")</f>
        <v>0</v>
      </c>
      <c r="K420" s="295">
        <f>SUMIFS('7.  Persistence Report'!BD$27:BD$500,'7.  Persistence Report'!$D$27:$D$500,$B420,'7.  Persistence Report'!$J$27:$J$500,"Current year savings",'7.  Persistence Report'!$H$27:$H$500,"2017")</f>
        <v>0</v>
      </c>
      <c r="L420" s="295">
        <f>SUMIFS('7.  Persistence Report'!BE$27:BE$500,'7.  Persistence Report'!$D$27:$D$500,$B420,'7.  Persistence Report'!$J$27:$J$500,"Current year savings",'7.  Persistence Report'!$H$27:$H$500,"2017")</f>
        <v>0</v>
      </c>
      <c r="M420" s="295">
        <f>SUMIFS('7.  Persistence Report'!BF$27:BF$500,'7.  Persistence Report'!$D$27:$D$500,$B420,'7.  Persistence Report'!$J$27:$J$500,"Current year savings",'7.  Persistence Report'!$H$27:$H$500,"2017")</f>
        <v>0</v>
      </c>
      <c r="N420" s="295">
        <v>12</v>
      </c>
      <c r="O420" s="295">
        <f>SUMIFS('7.  Persistence Report'!R$27:R$500,'7.  Persistence Report'!$D$27:$D$500,$B420,'7.  Persistence Report'!$J$27:$J$500,"Current year savings",'7.  Persistence Report'!$H$27:$H$500,"2017")</f>
        <v>0</v>
      </c>
      <c r="P420" s="295">
        <f>SUMIFS('7.  Persistence Report'!S$27:S$500,'7.  Persistence Report'!$D$27:$D$500,$B420,'7.  Persistence Report'!$J$27:$J$500,"Current year savings",'7.  Persistence Report'!$H$27:$H$500,"2017")</f>
        <v>0</v>
      </c>
      <c r="Q420" s="295">
        <f>SUMIFS('7.  Persistence Report'!T$27:T$500,'7.  Persistence Report'!$D$27:$D$500,$B420,'7.  Persistence Report'!$J$27:$J$500,"Current year savings",'7.  Persistence Report'!$H$27:$H$500,"2017")</f>
        <v>0</v>
      </c>
      <c r="R420" s="295">
        <f>SUMIFS('7.  Persistence Report'!U$27:U$500,'7.  Persistence Report'!$D$27:$D$500,$B420,'7.  Persistence Report'!$J$27:$J$500,"Current year savings",'7.  Persistence Report'!$H$27:$H$500,"2017")</f>
        <v>0</v>
      </c>
      <c r="S420" s="295">
        <f>SUMIFS('7.  Persistence Report'!V$27:V$500,'7.  Persistence Report'!$D$27:$D$500,$B420,'7.  Persistence Report'!$J$27:$J$500,"Current year savings",'7.  Persistence Report'!$H$27:$H$500,"2017")</f>
        <v>0</v>
      </c>
      <c r="T420" s="295">
        <f>SUMIFS('7.  Persistence Report'!W$27:W$500,'7.  Persistence Report'!$D$27:$D$500,$B420,'7.  Persistence Report'!$J$27:$J$500,"Current year savings",'7.  Persistence Report'!$H$27:$H$500,"2017")</f>
        <v>0</v>
      </c>
      <c r="U420" s="295">
        <f>SUMIFS('7.  Persistence Report'!X$27:X$500,'7.  Persistence Report'!$D$27:$D$500,$B420,'7.  Persistence Report'!$J$27:$J$500,"Current year savings",'7.  Persistence Report'!$H$27:$H$500,"2017")</f>
        <v>0</v>
      </c>
      <c r="V420" s="295">
        <f>SUMIFS('7.  Persistence Report'!Y$27:Y$500,'7.  Persistence Report'!$D$27:$D$500,$B420,'7.  Persistence Report'!$J$27:$J$500,"Current year savings",'7.  Persistence Report'!$H$27:$H$500,"2017")</f>
        <v>0</v>
      </c>
      <c r="W420" s="295">
        <f>SUMIFS('7.  Persistence Report'!Z$27:Z$500,'7.  Persistence Report'!$D$27:$D$500,$B420,'7.  Persistence Report'!$J$27:$J$500,"Current year savings",'7.  Persistence Report'!$H$27:$H$500,"2017")</f>
        <v>0</v>
      </c>
      <c r="X420" s="295">
        <f>SUMIFS('7.  Persistence Report'!AA$27:AA$500,'7.  Persistence Report'!$D$27:$D$500,$B420,'7.  Persistence Report'!$J$27:$J$500,"Current year savings",'7.  Persistence Report'!$H$27:$H$500,"2017")</f>
        <v>0</v>
      </c>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f>SUMIFS('7.  Persistence Report'!AW$27:AW$500,'7.  Persistence Report'!$D$27:$D$500,$B420,'7.  Persistence Report'!$J$27:$J$500,"Adjustment",'7.  Persistence Report'!$H$27:$H$500,"2017")</f>
        <v>0</v>
      </c>
      <c r="E421" s="295">
        <f>SUMIFS('7.  Persistence Report'!AX$27:AX$500,'7.  Persistence Report'!$D$27:$D$500,$B420,'7.  Persistence Report'!$J$27:$J$500,"Adjustment",'7.  Persistence Report'!$H$27:$H$500,"2017")</f>
        <v>0</v>
      </c>
      <c r="F421" s="295">
        <f>SUMIFS('7.  Persistence Report'!AY$27:AY$500,'7.  Persistence Report'!$D$27:$D$500,$B420,'7.  Persistence Report'!$J$27:$J$500,"Adjustment",'7.  Persistence Report'!$H$27:$H$500,"2017")</f>
        <v>0</v>
      </c>
      <c r="G421" s="295">
        <f>SUMIFS('7.  Persistence Report'!AZ$27:AZ$500,'7.  Persistence Report'!$D$27:$D$500,$B420,'7.  Persistence Report'!$J$27:$J$500,"Adjustment",'7.  Persistence Report'!$H$27:$H$500,"2017")</f>
        <v>0</v>
      </c>
      <c r="H421" s="295">
        <f>SUMIFS('7.  Persistence Report'!BA$27:BA$500,'7.  Persistence Report'!$D$27:$D$500,$B420,'7.  Persistence Report'!$J$27:$J$500,"Adjustment",'7.  Persistence Report'!$H$27:$H$500,"2017")</f>
        <v>0</v>
      </c>
      <c r="I421" s="295">
        <f>SUMIFS('7.  Persistence Report'!BB$27:BB$500,'7.  Persistence Report'!$D$27:$D$500,$B420,'7.  Persistence Report'!$J$27:$J$500,"Adjustment",'7.  Persistence Report'!$H$27:$H$500,"2017")</f>
        <v>0</v>
      </c>
      <c r="J421" s="295">
        <f>SUMIFS('7.  Persistence Report'!BC$27:BC$500,'7.  Persistence Report'!$D$27:$D$500,$B420,'7.  Persistence Report'!$J$27:$J$500,"Adjustment",'7.  Persistence Report'!$H$27:$H$500,"2017")</f>
        <v>0</v>
      </c>
      <c r="K421" s="295">
        <f>SUMIFS('7.  Persistence Report'!BD$27:BD$500,'7.  Persistence Report'!$D$27:$D$500,$B420,'7.  Persistence Report'!$J$27:$J$500,"Adjustment",'7.  Persistence Report'!$H$27:$H$500,"2017")</f>
        <v>0</v>
      </c>
      <c r="L421" s="295">
        <f>SUMIFS('7.  Persistence Report'!BE$27:BE$500,'7.  Persistence Report'!$D$27:$D$500,$B420,'7.  Persistence Report'!$J$27:$J$500,"Adjustment",'7.  Persistence Report'!$H$27:$H$500,"2017")</f>
        <v>0</v>
      </c>
      <c r="M421" s="295">
        <f>SUMIFS('7.  Persistence Report'!BF$27:BF$500,'7.  Persistence Report'!$D$27:$D$500,$B420,'7.  Persistence Report'!$J$27:$J$500,"Adjustment",'7.  Persistence Report'!$H$27:$H$500,"2017")</f>
        <v>0</v>
      </c>
      <c r="N421" s="295">
        <f>N420</f>
        <v>12</v>
      </c>
      <c r="O421" s="295">
        <f>SUMIFS('7.  Persistence Report'!R$27:R$500,'7.  Persistence Report'!$D$27:$D$500,$B420,'7.  Persistence Report'!$J$27:$J$500,"Adjustment",'7.  Persistence Report'!$H$27:$H$500,"2017")</f>
        <v>0</v>
      </c>
      <c r="P421" s="295">
        <f>SUMIFS('7.  Persistence Report'!S$27:S$500,'7.  Persistence Report'!$D$27:$D$500,$B420,'7.  Persistence Report'!$J$27:$J$500,"Adjustment",'7.  Persistence Report'!$H$27:$H$500,"2017")</f>
        <v>0</v>
      </c>
      <c r="Q421" s="295">
        <f>SUMIFS('7.  Persistence Report'!T$27:T$500,'7.  Persistence Report'!$D$27:$D$500,$B420,'7.  Persistence Report'!$J$27:$J$500,"Adjustment",'7.  Persistence Report'!$H$27:$H$500,"2017")</f>
        <v>0</v>
      </c>
      <c r="R421" s="295">
        <f>SUMIFS('7.  Persistence Report'!U$27:U$500,'7.  Persistence Report'!$D$27:$D$500,$B420,'7.  Persistence Report'!$J$27:$J$500,"Adjustment",'7.  Persistence Report'!$H$27:$H$500,"2017")</f>
        <v>0</v>
      </c>
      <c r="S421" s="295">
        <f>SUMIFS('7.  Persistence Report'!V$27:V$500,'7.  Persistence Report'!$D$27:$D$500,$B420,'7.  Persistence Report'!$J$27:$J$500,"Adjustment",'7.  Persistence Report'!$H$27:$H$500,"2017")</f>
        <v>0</v>
      </c>
      <c r="T421" s="295">
        <f>SUMIFS('7.  Persistence Report'!W$27:W$500,'7.  Persistence Report'!$D$27:$D$500,$B420,'7.  Persistence Report'!$J$27:$J$500,"Adjustment",'7.  Persistence Report'!$H$27:$H$500,"2017")</f>
        <v>0</v>
      </c>
      <c r="U421" s="295">
        <f>SUMIFS('7.  Persistence Report'!X$27:X$500,'7.  Persistence Report'!$D$27:$D$500,$B420,'7.  Persistence Report'!$J$27:$J$500,"Adjustment",'7.  Persistence Report'!$H$27:$H$500,"2017")</f>
        <v>0</v>
      </c>
      <c r="V421" s="295">
        <f>SUMIFS('7.  Persistence Report'!Y$27:Y$500,'7.  Persistence Report'!$D$27:$D$500,$B420,'7.  Persistence Report'!$J$27:$J$500,"Adjustment",'7.  Persistence Report'!$H$27:$H$500,"2017")</f>
        <v>0</v>
      </c>
      <c r="W421" s="295">
        <f>SUMIFS('7.  Persistence Report'!Z$27:Z$500,'7.  Persistence Report'!$D$27:$D$500,$B420,'7.  Persistence Report'!$J$27:$J$500,"Adjustment",'7.  Persistence Report'!$H$27:$H$500,"2017")</f>
        <v>0</v>
      </c>
      <c r="X421" s="295">
        <f>SUMIFS('7.  Persistence Report'!AA$27:AA$500,'7.  Persistence Report'!$D$27:$D$500,$B420,'7.  Persistence Report'!$J$27:$J$500,"Adjustment",'7.  Persistence Report'!$H$27:$H$500,"2017")</f>
        <v>0</v>
      </c>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f>SUMIFS('7.  Persistence Report'!AW$27:AW$500,'7.  Persistence Report'!$D$27:$D$500,$B423,'7.  Persistence Report'!$J$27:$J$500,"Current year savings",'7.  Persistence Report'!$H$27:$H$500,"2017")</f>
        <v>0</v>
      </c>
      <c r="E423" s="295">
        <f>SUMIFS('7.  Persistence Report'!AX$27:AX$500,'7.  Persistence Report'!$D$27:$D$500,$B423,'7.  Persistence Report'!$J$27:$J$500,"Current year savings",'7.  Persistence Report'!$H$27:$H$500,"2017")</f>
        <v>0</v>
      </c>
      <c r="F423" s="295">
        <f>SUMIFS('7.  Persistence Report'!AY$27:AY$500,'7.  Persistence Report'!$D$27:$D$500,$B423,'7.  Persistence Report'!$J$27:$J$500,"Current year savings",'7.  Persistence Report'!$H$27:$H$500,"2017")</f>
        <v>0</v>
      </c>
      <c r="G423" s="295">
        <f>SUMIFS('7.  Persistence Report'!AZ$27:AZ$500,'7.  Persistence Report'!$D$27:$D$500,$B423,'7.  Persistence Report'!$J$27:$J$500,"Current year savings",'7.  Persistence Report'!$H$27:$H$500,"2017")</f>
        <v>0</v>
      </c>
      <c r="H423" s="295">
        <f>SUMIFS('7.  Persistence Report'!BA$27:BA$500,'7.  Persistence Report'!$D$27:$D$500,$B423,'7.  Persistence Report'!$J$27:$J$500,"Current year savings",'7.  Persistence Report'!$H$27:$H$500,"2017")</f>
        <v>0</v>
      </c>
      <c r="I423" s="295">
        <f>SUMIFS('7.  Persistence Report'!BB$27:BB$500,'7.  Persistence Report'!$D$27:$D$500,$B423,'7.  Persistence Report'!$J$27:$J$500,"Current year savings",'7.  Persistence Report'!$H$27:$H$500,"2017")</f>
        <v>0</v>
      </c>
      <c r="J423" s="295">
        <f>SUMIFS('7.  Persistence Report'!BC$27:BC$500,'7.  Persistence Report'!$D$27:$D$500,$B423,'7.  Persistence Report'!$J$27:$J$500,"Current year savings",'7.  Persistence Report'!$H$27:$H$500,"2017")</f>
        <v>0</v>
      </c>
      <c r="K423" s="295">
        <f>SUMIFS('7.  Persistence Report'!BD$27:BD$500,'7.  Persistence Report'!$D$27:$D$500,$B423,'7.  Persistence Report'!$J$27:$J$500,"Current year savings",'7.  Persistence Report'!$H$27:$H$500,"2017")</f>
        <v>0</v>
      </c>
      <c r="L423" s="295">
        <f>SUMIFS('7.  Persistence Report'!BE$27:BE$500,'7.  Persistence Report'!$D$27:$D$500,$B423,'7.  Persistence Report'!$J$27:$J$500,"Current year savings",'7.  Persistence Report'!$H$27:$H$500,"2017")</f>
        <v>0</v>
      </c>
      <c r="M423" s="295">
        <f>SUMIFS('7.  Persistence Report'!BF$27:BF$500,'7.  Persistence Report'!$D$27:$D$500,$B423,'7.  Persistence Report'!$J$27:$J$500,"Current year savings",'7.  Persistence Report'!$H$27:$H$500,"2017")</f>
        <v>0</v>
      </c>
      <c r="N423" s="295">
        <v>12</v>
      </c>
      <c r="O423" s="295">
        <f>SUMIFS('7.  Persistence Report'!R$27:R$500,'7.  Persistence Report'!$D$27:$D$500,$B423,'7.  Persistence Report'!$J$27:$J$500,"Current year savings",'7.  Persistence Report'!$H$27:$H$500,"2017")</f>
        <v>0</v>
      </c>
      <c r="P423" s="295">
        <f>SUMIFS('7.  Persistence Report'!S$27:S$500,'7.  Persistence Report'!$D$27:$D$500,$B423,'7.  Persistence Report'!$J$27:$J$500,"Current year savings",'7.  Persistence Report'!$H$27:$H$500,"2017")</f>
        <v>0</v>
      </c>
      <c r="Q423" s="295">
        <f>SUMIFS('7.  Persistence Report'!T$27:T$500,'7.  Persistence Report'!$D$27:$D$500,$B423,'7.  Persistence Report'!$J$27:$J$500,"Current year savings",'7.  Persistence Report'!$H$27:$H$500,"2017")</f>
        <v>0</v>
      </c>
      <c r="R423" s="295">
        <f>SUMIFS('7.  Persistence Report'!U$27:U$500,'7.  Persistence Report'!$D$27:$D$500,$B423,'7.  Persistence Report'!$J$27:$J$500,"Current year savings",'7.  Persistence Report'!$H$27:$H$500,"2017")</f>
        <v>0</v>
      </c>
      <c r="S423" s="295">
        <f>SUMIFS('7.  Persistence Report'!V$27:V$500,'7.  Persistence Report'!$D$27:$D$500,$B423,'7.  Persistence Report'!$J$27:$J$500,"Current year savings",'7.  Persistence Report'!$H$27:$H$500,"2017")</f>
        <v>0</v>
      </c>
      <c r="T423" s="295">
        <f>SUMIFS('7.  Persistence Report'!W$27:W$500,'7.  Persistence Report'!$D$27:$D$500,$B423,'7.  Persistence Report'!$J$27:$J$500,"Current year savings",'7.  Persistence Report'!$H$27:$H$500,"2017")</f>
        <v>0</v>
      </c>
      <c r="U423" s="295">
        <f>SUMIFS('7.  Persistence Report'!X$27:X$500,'7.  Persistence Report'!$D$27:$D$500,$B423,'7.  Persistence Report'!$J$27:$J$500,"Current year savings",'7.  Persistence Report'!$H$27:$H$500,"2017")</f>
        <v>0</v>
      </c>
      <c r="V423" s="295">
        <f>SUMIFS('7.  Persistence Report'!Y$27:Y$500,'7.  Persistence Report'!$D$27:$D$500,$B423,'7.  Persistence Report'!$J$27:$J$500,"Current year savings",'7.  Persistence Report'!$H$27:$H$500,"2017")</f>
        <v>0</v>
      </c>
      <c r="W423" s="295">
        <f>SUMIFS('7.  Persistence Report'!Z$27:Z$500,'7.  Persistence Report'!$D$27:$D$500,$B423,'7.  Persistence Report'!$J$27:$J$500,"Current year savings",'7.  Persistence Report'!$H$27:$H$500,"2017")</f>
        <v>0</v>
      </c>
      <c r="X423" s="295">
        <f>SUMIFS('7.  Persistence Report'!AA$27:AA$500,'7.  Persistence Report'!$D$27:$D$500,$B423,'7.  Persistence Report'!$J$27:$J$500,"Current year savings",'7.  Persistence Report'!$H$27:$H$500,"2017")</f>
        <v>0</v>
      </c>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f>SUMIFS('7.  Persistence Report'!AW$27:AW$500,'7.  Persistence Report'!$D$27:$D$500,$B423,'7.  Persistence Report'!$J$27:$J$500,"Adjustment",'7.  Persistence Report'!$H$27:$H$500,"2017")</f>
        <v>0</v>
      </c>
      <c r="E424" s="295">
        <f>SUMIFS('7.  Persistence Report'!AX$27:AX$500,'7.  Persistence Report'!$D$27:$D$500,$B423,'7.  Persistence Report'!$J$27:$J$500,"Adjustment",'7.  Persistence Report'!$H$27:$H$500,"2017")</f>
        <v>0</v>
      </c>
      <c r="F424" s="295">
        <f>SUMIFS('7.  Persistence Report'!AY$27:AY$500,'7.  Persistence Report'!$D$27:$D$500,$B423,'7.  Persistence Report'!$J$27:$J$500,"Adjustment",'7.  Persistence Report'!$H$27:$H$500,"2017")</f>
        <v>0</v>
      </c>
      <c r="G424" s="295">
        <f>SUMIFS('7.  Persistence Report'!AZ$27:AZ$500,'7.  Persistence Report'!$D$27:$D$500,$B423,'7.  Persistence Report'!$J$27:$J$500,"Adjustment",'7.  Persistence Report'!$H$27:$H$500,"2017")</f>
        <v>0</v>
      </c>
      <c r="H424" s="295">
        <f>SUMIFS('7.  Persistence Report'!BA$27:BA$500,'7.  Persistence Report'!$D$27:$D$500,$B423,'7.  Persistence Report'!$J$27:$J$500,"Adjustment",'7.  Persistence Report'!$H$27:$H$500,"2017")</f>
        <v>0</v>
      </c>
      <c r="I424" s="295">
        <f>SUMIFS('7.  Persistence Report'!BB$27:BB$500,'7.  Persistence Report'!$D$27:$D$500,$B423,'7.  Persistence Report'!$J$27:$J$500,"Adjustment",'7.  Persistence Report'!$H$27:$H$500,"2017")</f>
        <v>0</v>
      </c>
      <c r="J424" s="295">
        <f>SUMIFS('7.  Persistence Report'!BC$27:BC$500,'7.  Persistence Report'!$D$27:$D$500,$B423,'7.  Persistence Report'!$J$27:$J$500,"Adjustment",'7.  Persistence Report'!$H$27:$H$500,"2017")</f>
        <v>0</v>
      </c>
      <c r="K424" s="295">
        <f>SUMIFS('7.  Persistence Report'!BD$27:BD$500,'7.  Persistence Report'!$D$27:$D$500,$B423,'7.  Persistence Report'!$J$27:$J$500,"Adjustment",'7.  Persistence Report'!$H$27:$H$500,"2017")</f>
        <v>0</v>
      </c>
      <c r="L424" s="295">
        <f>SUMIFS('7.  Persistence Report'!BE$27:BE$500,'7.  Persistence Report'!$D$27:$D$500,$B423,'7.  Persistence Report'!$J$27:$J$500,"Adjustment",'7.  Persistence Report'!$H$27:$H$500,"2017")</f>
        <v>0</v>
      </c>
      <c r="M424" s="295">
        <f>SUMIFS('7.  Persistence Report'!BF$27:BF$500,'7.  Persistence Report'!$D$27:$D$500,$B423,'7.  Persistence Report'!$J$27:$J$500,"Adjustment",'7.  Persistence Report'!$H$27:$H$500,"2017")</f>
        <v>0</v>
      </c>
      <c r="N424" s="295">
        <f>N423</f>
        <v>12</v>
      </c>
      <c r="O424" s="295">
        <f>SUMIFS('7.  Persistence Report'!R$27:R$500,'7.  Persistence Report'!$D$27:$D$500,$B423,'7.  Persistence Report'!$J$27:$J$500,"Adjustment",'7.  Persistence Report'!$H$27:$H$500,"2017")</f>
        <v>0</v>
      </c>
      <c r="P424" s="295">
        <f>SUMIFS('7.  Persistence Report'!S$27:S$500,'7.  Persistence Report'!$D$27:$D$500,$B423,'7.  Persistence Report'!$J$27:$J$500,"Adjustment",'7.  Persistence Report'!$H$27:$H$500,"2017")</f>
        <v>0</v>
      </c>
      <c r="Q424" s="295">
        <f>SUMIFS('7.  Persistence Report'!T$27:T$500,'7.  Persistence Report'!$D$27:$D$500,$B423,'7.  Persistence Report'!$J$27:$J$500,"Adjustment",'7.  Persistence Report'!$H$27:$H$500,"2017")</f>
        <v>0</v>
      </c>
      <c r="R424" s="295">
        <f>SUMIFS('7.  Persistence Report'!U$27:U$500,'7.  Persistence Report'!$D$27:$D$500,$B423,'7.  Persistence Report'!$J$27:$J$500,"Adjustment",'7.  Persistence Report'!$H$27:$H$500,"2017")</f>
        <v>0</v>
      </c>
      <c r="S424" s="295">
        <f>SUMIFS('7.  Persistence Report'!V$27:V$500,'7.  Persistence Report'!$D$27:$D$500,$B423,'7.  Persistence Report'!$J$27:$J$500,"Adjustment",'7.  Persistence Report'!$H$27:$H$500,"2017")</f>
        <v>0</v>
      </c>
      <c r="T424" s="295">
        <f>SUMIFS('7.  Persistence Report'!W$27:W$500,'7.  Persistence Report'!$D$27:$D$500,$B423,'7.  Persistence Report'!$J$27:$J$500,"Adjustment",'7.  Persistence Report'!$H$27:$H$500,"2017")</f>
        <v>0</v>
      </c>
      <c r="U424" s="295">
        <f>SUMIFS('7.  Persistence Report'!X$27:X$500,'7.  Persistence Report'!$D$27:$D$500,$B423,'7.  Persistence Report'!$J$27:$J$500,"Adjustment",'7.  Persistence Report'!$H$27:$H$500,"2017")</f>
        <v>0</v>
      </c>
      <c r="V424" s="295">
        <f>SUMIFS('7.  Persistence Report'!Y$27:Y$500,'7.  Persistence Report'!$D$27:$D$500,$B423,'7.  Persistence Report'!$J$27:$J$500,"Adjustment",'7.  Persistence Report'!$H$27:$H$500,"2017")</f>
        <v>0</v>
      </c>
      <c r="W424" s="295">
        <f>SUMIFS('7.  Persistence Report'!Z$27:Z$500,'7.  Persistence Report'!$D$27:$D$500,$B423,'7.  Persistence Report'!$J$27:$J$500,"Adjustment",'7.  Persistence Report'!$H$27:$H$500,"2017")</f>
        <v>0</v>
      </c>
      <c r="X424" s="295">
        <f>SUMIFS('7.  Persistence Report'!AA$27:AA$500,'7.  Persistence Report'!$D$27:$D$500,$B423,'7.  Persistence Report'!$J$27:$J$500,"Adjustment",'7.  Persistence Report'!$H$27:$H$500,"2017")</f>
        <v>0</v>
      </c>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f>SUMIFS('7.  Persistence Report'!AW$27:AW$500,'7.  Persistence Report'!$D$27:$D$500,$B426,'7.  Persistence Report'!$J$27:$J$500,"Current year savings",'7.  Persistence Report'!$H$27:$H$500,"2017")</f>
        <v>0</v>
      </c>
      <c r="E426" s="295">
        <f>SUMIFS('7.  Persistence Report'!AX$27:AX$500,'7.  Persistence Report'!$D$27:$D$500,$B426,'7.  Persistence Report'!$J$27:$J$500,"Current year savings",'7.  Persistence Report'!$H$27:$H$500,"2017")</f>
        <v>0</v>
      </c>
      <c r="F426" s="295">
        <f>SUMIFS('7.  Persistence Report'!AY$27:AY$500,'7.  Persistence Report'!$D$27:$D$500,$B426,'7.  Persistence Report'!$J$27:$J$500,"Current year savings",'7.  Persistence Report'!$H$27:$H$500,"2017")</f>
        <v>0</v>
      </c>
      <c r="G426" s="295">
        <f>SUMIFS('7.  Persistence Report'!AZ$27:AZ$500,'7.  Persistence Report'!$D$27:$D$500,$B426,'7.  Persistence Report'!$J$27:$J$500,"Current year savings",'7.  Persistence Report'!$H$27:$H$500,"2017")</f>
        <v>0</v>
      </c>
      <c r="H426" s="295">
        <f>SUMIFS('7.  Persistence Report'!BA$27:BA$500,'7.  Persistence Report'!$D$27:$D$500,$B426,'7.  Persistence Report'!$J$27:$J$500,"Current year savings",'7.  Persistence Report'!$H$27:$H$500,"2017")</f>
        <v>0</v>
      </c>
      <c r="I426" s="295">
        <f>SUMIFS('7.  Persistence Report'!BB$27:BB$500,'7.  Persistence Report'!$D$27:$D$500,$B426,'7.  Persistence Report'!$J$27:$J$500,"Current year savings",'7.  Persistence Report'!$H$27:$H$500,"2017")</f>
        <v>0</v>
      </c>
      <c r="J426" s="295">
        <f>SUMIFS('7.  Persistence Report'!BC$27:BC$500,'7.  Persistence Report'!$D$27:$D$500,$B426,'7.  Persistence Report'!$J$27:$J$500,"Current year savings",'7.  Persistence Report'!$H$27:$H$500,"2017")</f>
        <v>0</v>
      </c>
      <c r="K426" s="295">
        <f>SUMIFS('7.  Persistence Report'!BD$27:BD$500,'7.  Persistence Report'!$D$27:$D$500,$B426,'7.  Persistence Report'!$J$27:$J$500,"Current year savings",'7.  Persistence Report'!$H$27:$H$500,"2017")</f>
        <v>0</v>
      </c>
      <c r="L426" s="295">
        <f>SUMIFS('7.  Persistence Report'!BE$27:BE$500,'7.  Persistence Report'!$D$27:$D$500,$B426,'7.  Persistence Report'!$J$27:$J$500,"Current year savings",'7.  Persistence Report'!$H$27:$H$500,"2017")</f>
        <v>0</v>
      </c>
      <c r="M426" s="295">
        <f>SUMIFS('7.  Persistence Report'!BF$27:BF$500,'7.  Persistence Report'!$D$27:$D$500,$B426,'7.  Persistence Report'!$J$27:$J$500,"Current year savings",'7.  Persistence Report'!$H$27:$H$500,"2017")</f>
        <v>0</v>
      </c>
      <c r="N426" s="295">
        <v>12</v>
      </c>
      <c r="O426" s="295">
        <f>SUMIFS('7.  Persistence Report'!R$27:R$500,'7.  Persistence Report'!$D$27:$D$500,$B426,'7.  Persistence Report'!$J$27:$J$500,"Current year savings",'7.  Persistence Report'!$H$27:$H$500,"2017")</f>
        <v>0</v>
      </c>
      <c r="P426" s="295">
        <f>SUMIFS('7.  Persistence Report'!S$27:S$500,'7.  Persistence Report'!$D$27:$D$500,$B426,'7.  Persistence Report'!$J$27:$J$500,"Current year savings",'7.  Persistence Report'!$H$27:$H$500,"2017")</f>
        <v>0</v>
      </c>
      <c r="Q426" s="295">
        <f>SUMIFS('7.  Persistence Report'!T$27:T$500,'7.  Persistence Report'!$D$27:$D$500,$B426,'7.  Persistence Report'!$J$27:$J$500,"Current year savings",'7.  Persistence Report'!$H$27:$H$500,"2017")</f>
        <v>0</v>
      </c>
      <c r="R426" s="295">
        <f>SUMIFS('7.  Persistence Report'!U$27:U$500,'7.  Persistence Report'!$D$27:$D$500,$B426,'7.  Persistence Report'!$J$27:$J$500,"Current year savings",'7.  Persistence Report'!$H$27:$H$500,"2017")</f>
        <v>0</v>
      </c>
      <c r="S426" s="295">
        <f>SUMIFS('7.  Persistence Report'!V$27:V$500,'7.  Persistence Report'!$D$27:$D$500,$B426,'7.  Persistence Report'!$J$27:$J$500,"Current year savings",'7.  Persistence Report'!$H$27:$H$500,"2017")</f>
        <v>0</v>
      </c>
      <c r="T426" s="295">
        <f>SUMIFS('7.  Persistence Report'!W$27:W$500,'7.  Persistence Report'!$D$27:$D$500,$B426,'7.  Persistence Report'!$J$27:$J$500,"Current year savings",'7.  Persistence Report'!$H$27:$H$500,"2017")</f>
        <v>0</v>
      </c>
      <c r="U426" s="295">
        <f>SUMIFS('7.  Persistence Report'!X$27:X$500,'7.  Persistence Report'!$D$27:$D$500,$B426,'7.  Persistence Report'!$J$27:$J$500,"Current year savings",'7.  Persistence Report'!$H$27:$H$500,"2017")</f>
        <v>0</v>
      </c>
      <c r="V426" s="295">
        <f>SUMIFS('7.  Persistence Report'!Y$27:Y$500,'7.  Persistence Report'!$D$27:$D$500,$B426,'7.  Persistence Report'!$J$27:$J$500,"Current year savings",'7.  Persistence Report'!$H$27:$H$500,"2017")</f>
        <v>0</v>
      </c>
      <c r="W426" s="295">
        <f>SUMIFS('7.  Persistence Report'!Z$27:Z$500,'7.  Persistence Report'!$D$27:$D$500,$B426,'7.  Persistence Report'!$J$27:$J$500,"Current year savings",'7.  Persistence Report'!$H$27:$H$500,"2017")</f>
        <v>0</v>
      </c>
      <c r="X426" s="295">
        <f>SUMIFS('7.  Persistence Report'!AA$27:AA$500,'7.  Persistence Report'!$D$27:$D$500,$B426,'7.  Persistence Report'!$J$27:$J$500,"Current year savings",'7.  Persistence Report'!$H$27:$H$500,"2017")</f>
        <v>0</v>
      </c>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f>SUMIFS('7.  Persistence Report'!AW$27:AW$500,'7.  Persistence Report'!$D$27:$D$500,$B426,'7.  Persistence Report'!$J$27:$J$500,"Adjustment",'7.  Persistence Report'!$H$27:$H$500,"2017")</f>
        <v>0</v>
      </c>
      <c r="E427" s="295">
        <f>SUMIFS('7.  Persistence Report'!AX$27:AX$500,'7.  Persistence Report'!$D$27:$D$500,$B426,'7.  Persistence Report'!$J$27:$J$500,"Adjustment",'7.  Persistence Report'!$H$27:$H$500,"2017")</f>
        <v>0</v>
      </c>
      <c r="F427" s="295">
        <f>SUMIFS('7.  Persistence Report'!AY$27:AY$500,'7.  Persistence Report'!$D$27:$D$500,$B426,'7.  Persistence Report'!$J$27:$J$500,"Adjustment",'7.  Persistence Report'!$H$27:$H$500,"2017")</f>
        <v>0</v>
      </c>
      <c r="G427" s="295">
        <f>SUMIFS('7.  Persistence Report'!AZ$27:AZ$500,'7.  Persistence Report'!$D$27:$D$500,$B426,'7.  Persistence Report'!$J$27:$J$500,"Adjustment",'7.  Persistence Report'!$H$27:$H$500,"2017")</f>
        <v>0</v>
      </c>
      <c r="H427" s="295">
        <f>SUMIFS('7.  Persistence Report'!BA$27:BA$500,'7.  Persistence Report'!$D$27:$D$500,$B426,'7.  Persistence Report'!$J$27:$J$500,"Adjustment",'7.  Persistence Report'!$H$27:$H$500,"2017")</f>
        <v>0</v>
      </c>
      <c r="I427" s="295">
        <f>SUMIFS('7.  Persistence Report'!BB$27:BB$500,'7.  Persistence Report'!$D$27:$D$500,$B426,'7.  Persistence Report'!$J$27:$J$500,"Adjustment",'7.  Persistence Report'!$H$27:$H$500,"2017")</f>
        <v>0</v>
      </c>
      <c r="J427" s="295">
        <f>SUMIFS('7.  Persistence Report'!BC$27:BC$500,'7.  Persistence Report'!$D$27:$D$500,$B426,'7.  Persistence Report'!$J$27:$J$500,"Adjustment",'7.  Persistence Report'!$H$27:$H$500,"2017")</f>
        <v>0</v>
      </c>
      <c r="K427" s="295">
        <f>SUMIFS('7.  Persistence Report'!BD$27:BD$500,'7.  Persistence Report'!$D$27:$D$500,$B426,'7.  Persistence Report'!$J$27:$J$500,"Adjustment",'7.  Persistence Report'!$H$27:$H$500,"2017")</f>
        <v>0</v>
      </c>
      <c r="L427" s="295">
        <f>SUMIFS('7.  Persistence Report'!BE$27:BE$500,'7.  Persistence Report'!$D$27:$D$500,$B426,'7.  Persistence Report'!$J$27:$J$500,"Adjustment",'7.  Persistence Report'!$H$27:$H$500,"2017")</f>
        <v>0</v>
      </c>
      <c r="M427" s="295">
        <f>SUMIFS('7.  Persistence Report'!BF$27:BF$500,'7.  Persistence Report'!$D$27:$D$500,$B426,'7.  Persistence Report'!$J$27:$J$500,"Adjustment",'7.  Persistence Report'!$H$27:$H$500,"2017")</f>
        <v>0</v>
      </c>
      <c r="N427" s="295">
        <f>N426</f>
        <v>12</v>
      </c>
      <c r="O427" s="295">
        <f>SUMIFS('7.  Persistence Report'!R$27:R$500,'7.  Persistence Report'!$D$27:$D$500,$B426,'7.  Persistence Report'!$J$27:$J$500,"Adjustment",'7.  Persistence Report'!$H$27:$H$500,"2017")</f>
        <v>0</v>
      </c>
      <c r="P427" s="295">
        <f>SUMIFS('7.  Persistence Report'!S$27:S$500,'7.  Persistence Report'!$D$27:$D$500,$B426,'7.  Persistence Report'!$J$27:$J$500,"Adjustment",'7.  Persistence Report'!$H$27:$H$500,"2017")</f>
        <v>0</v>
      </c>
      <c r="Q427" s="295">
        <f>SUMIFS('7.  Persistence Report'!T$27:T$500,'7.  Persistence Report'!$D$27:$D$500,$B426,'7.  Persistence Report'!$J$27:$J$500,"Adjustment",'7.  Persistence Report'!$H$27:$H$500,"2017")</f>
        <v>0</v>
      </c>
      <c r="R427" s="295">
        <f>SUMIFS('7.  Persistence Report'!U$27:U$500,'7.  Persistence Report'!$D$27:$D$500,$B426,'7.  Persistence Report'!$J$27:$J$500,"Adjustment",'7.  Persistence Report'!$H$27:$H$500,"2017")</f>
        <v>0</v>
      </c>
      <c r="S427" s="295">
        <f>SUMIFS('7.  Persistence Report'!V$27:V$500,'7.  Persistence Report'!$D$27:$D$500,$B426,'7.  Persistence Report'!$J$27:$J$500,"Adjustment",'7.  Persistence Report'!$H$27:$H$500,"2017")</f>
        <v>0</v>
      </c>
      <c r="T427" s="295">
        <f>SUMIFS('7.  Persistence Report'!W$27:W$500,'7.  Persistence Report'!$D$27:$D$500,$B426,'7.  Persistence Report'!$J$27:$J$500,"Adjustment",'7.  Persistence Report'!$H$27:$H$500,"2017")</f>
        <v>0</v>
      </c>
      <c r="U427" s="295">
        <f>SUMIFS('7.  Persistence Report'!X$27:X$500,'7.  Persistence Report'!$D$27:$D$500,$B426,'7.  Persistence Report'!$J$27:$J$500,"Adjustment",'7.  Persistence Report'!$H$27:$H$500,"2017")</f>
        <v>0</v>
      </c>
      <c r="V427" s="295">
        <f>SUMIFS('7.  Persistence Report'!Y$27:Y$500,'7.  Persistence Report'!$D$27:$D$500,$B426,'7.  Persistence Report'!$J$27:$J$500,"Adjustment",'7.  Persistence Report'!$H$27:$H$500,"2017")</f>
        <v>0</v>
      </c>
      <c r="W427" s="295">
        <f>SUMIFS('7.  Persistence Report'!Z$27:Z$500,'7.  Persistence Report'!$D$27:$D$500,$B426,'7.  Persistence Report'!$J$27:$J$500,"Adjustment",'7.  Persistence Report'!$H$27:$H$500,"2017")</f>
        <v>0</v>
      </c>
      <c r="X427" s="295">
        <f>SUMIFS('7.  Persistence Report'!AA$27:AA$500,'7.  Persistence Report'!$D$27:$D$500,$B426,'7.  Persistence Report'!$J$27:$J$500,"Adjustment",'7.  Persistence Report'!$H$27:$H$500,"2017")</f>
        <v>0</v>
      </c>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f>SUMIFS('7.  Persistence Report'!AW$27:AW$500,'7.  Persistence Report'!$D$27:$D$500,$B429,'7.  Persistence Report'!$J$27:$J$500,"Current year savings",'7.  Persistence Report'!$H$27:$H$500,"2017")</f>
        <v>0</v>
      </c>
      <c r="E429" s="295">
        <f>SUMIFS('7.  Persistence Report'!AX$27:AX$500,'7.  Persistence Report'!$D$27:$D$500,$B429,'7.  Persistence Report'!$J$27:$J$500,"Current year savings",'7.  Persistence Report'!$H$27:$H$500,"2017")</f>
        <v>0</v>
      </c>
      <c r="F429" s="295">
        <f>SUMIFS('7.  Persistence Report'!AY$27:AY$500,'7.  Persistence Report'!$D$27:$D$500,$B429,'7.  Persistence Report'!$J$27:$J$500,"Current year savings",'7.  Persistence Report'!$H$27:$H$500,"2017")</f>
        <v>0</v>
      </c>
      <c r="G429" s="295">
        <f>SUMIFS('7.  Persistence Report'!AZ$27:AZ$500,'7.  Persistence Report'!$D$27:$D$500,$B429,'7.  Persistence Report'!$J$27:$J$500,"Current year savings",'7.  Persistence Report'!$H$27:$H$500,"2017")</f>
        <v>0</v>
      </c>
      <c r="H429" s="295">
        <f>SUMIFS('7.  Persistence Report'!BA$27:BA$500,'7.  Persistence Report'!$D$27:$D$500,$B429,'7.  Persistence Report'!$J$27:$J$500,"Current year savings",'7.  Persistence Report'!$H$27:$H$500,"2017")</f>
        <v>0</v>
      </c>
      <c r="I429" s="295">
        <f>SUMIFS('7.  Persistence Report'!BB$27:BB$500,'7.  Persistence Report'!$D$27:$D$500,$B429,'7.  Persistence Report'!$J$27:$J$500,"Current year savings",'7.  Persistence Report'!$H$27:$H$500,"2017")</f>
        <v>0</v>
      </c>
      <c r="J429" s="295">
        <f>SUMIFS('7.  Persistence Report'!BC$27:BC$500,'7.  Persistence Report'!$D$27:$D$500,$B429,'7.  Persistence Report'!$J$27:$J$500,"Current year savings",'7.  Persistence Report'!$H$27:$H$500,"2017")</f>
        <v>0</v>
      </c>
      <c r="K429" s="295">
        <f>SUMIFS('7.  Persistence Report'!BD$27:BD$500,'7.  Persistence Report'!$D$27:$D$500,$B429,'7.  Persistence Report'!$J$27:$J$500,"Current year savings",'7.  Persistence Report'!$H$27:$H$500,"2017")</f>
        <v>0</v>
      </c>
      <c r="L429" s="295">
        <f>SUMIFS('7.  Persistence Report'!BE$27:BE$500,'7.  Persistence Report'!$D$27:$D$500,$B429,'7.  Persistence Report'!$J$27:$J$500,"Current year savings",'7.  Persistence Report'!$H$27:$H$500,"2017")</f>
        <v>0</v>
      </c>
      <c r="M429" s="295">
        <f>SUMIFS('7.  Persistence Report'!BF$27:BF$500,'7.  Persistence Report'!$D$27:$D$500,$B429,'7.  Persistence Report'!$J$27:$J$500,"Current year savings",'7.  Persistence Report'!$H$27:$H$500,"2017")</f>
        <v>0</v>
      </c>
      <c r="N429" s="295">
        <v>12</v>
      </c>
      <c r="O429" s="295">
        <f>SUMIFS('7.  Persistence Report'!R$27:R$500,'7.  Persistence Report'!$D$27:$D$500,$B429,'7.  Persistence Report'!$J$27:$J$500,"Current year savings",'7.  Persistence Report'!$H$27:$H$500,"2017")</f>
        <v>0</v>
      </c>
      <c r="P429" s="295">
        <f>SUMIFS('7.  Persistence Report'!S$27:S$500,'7.  Persistence Report'!$D$27:$D$500,$B429,'7.  Persistence Report'!$J$27:$J$500,"Current year savings",'7.  Persistence Report'!$H$27:$H$500,"2017")</f>
        <v>0</v>
      </c>
      <c r="Q429" s="295">
        <f>SUMIFS('7.  Persistence Report'!T$27:T$500,'7.  Persistence Report'!$D$27:$D$500,$B429,'7.  Persistence Report'!$J$27:$J$500,"Current year savings",'7.  Persistence Report'!$H$27:$H$500,"2017")</f>
        <v>0</v>
      </c>
      <c r="R429" s="295">
        <f>SUMIFS('7.  Persistence Report'!U$27:U$500,'7.  Persistence Report'!$D$27:$D$500,$B429,'7.  Persistence Report'!$J$27:$J$500,"Current year savings",'7.  Persistence Report'!$H$27:$H$500,"2017")</f>
        <v>0</v>
      </c>
      <c r="S429" s="295">
        <f>SUMIFS('7.  Persistence Report'!V$27:V$500,'7.  Persistence Report'!$D$27:$D$500,$B429,'7.  Persistence Report'!$J$27:$J$500,"Current year savings",'7.  Persistence Report'!$H$27:$H$500,"2017")</f>
        <v>0</v>
      </c>
      <c r="T429" s="295">
        <f>SUMIFS('7.  Persistence Report'!W$27:W$500,'7.  Persistence Report'!$D$27:$D$500,$B429,'7.  Persistence Report'!$J$27:$J$500,"Current year savings",'7.  Persistence Report'!$H$27:$H$500,"2017")</f>
        <v>0</v>
      </c>
      <c r="U429" s="295">
        <f>SUMIFS('7.  Persistence Report'!X$27:X$500,'7.  Persistence Report'!$D$27:$D$500,$B429,'7.  Persistence Report'!$J$27:$J$500,"Current year savings",'7.  Persistence Report'!$H$27:$H$500,"2017")</f>
        <v>0</v>
      </c>
      <c r="V429" s="295">
        <f>SUMIFS('7.  Persistence Report'!Y$27:Y$500,'7.  Persistence Report'!$D$27:$D$500,$B429,'7.  Persistence Report'!$J$27:$J$500,"Current year savings",'7.  Persistence Report'!$H$27:$H$500,"2017")</f>
        <v>0</v>
      </c>
      <c r="W429" s="295">
        <f>SUMIFS('7.  Persistence Report'!Z$27:Z$500,'7.  Persistence Report'!$D$27:$D$500,$B429,'7.  Persistence Report'!$J$27:$J$500,"Current year savings",'7.  Persistence Report'!$H$27:$H$500,"2017")</f>
        <v>0</v>
      </c>
      <c r="X429" s="295">
        <f>SUMIFS('7.  Persistence Report'!AA$27:AA$500,'7.  Persistence Report'!$D$27:$D$500,$B429,'7.  Persistence Report'!$J$27:$J$500,"Current year savings",'7.  Persistence Report'!$H$27:$H$500,"2017")</f>
        <v>0</v>
      </c>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f>SUMIFS('7.  Persistence Report'!AW$27:AW$500,'7.  Persistence Report'!$D$27:$D$500,$B429,'7.  Persistence Report'!$J$27:$J$500,"Adjustment",'7.  Persistence Report'!$H$27:$H$500,"2017")</f>
        <v>0</v>
      </c>
      <c r="E430" s="295">
        <f>SUMIFS('7.  Persistence Report'!AX$27:AX$500,'7.  Persistence Report'!$D$27:$D$500,$B429,'7.  Persistence Report'!$J$27:$J$500,"Adjustment",'7.  Persistence Report'!$H$27:$H$500,"2017")</f>
        <v>0</v>
      </c>
      <c r="F430" s="295">
        <f>SUMIFS('7.  Persistence Report'!AY$27:AY$500,'7.  Persistence Report'!$D$27:$D$500,$B429,'7.  Persistence Report'!$J$27:$J$500,"Adjustment",'7.  Persistence Report'!$H$27:$H$500,"2017")</f>
        <v>0</v>
      </c>
      <c r="G430" s="295">
        <f>SUMIFS('7.  Persistence Report'!AZ$27:AZ$500,'7.  Persistence Report'!$D$27:$D$500,$B429,'7.  Persistence Report'!$J$27:$J$500,"Adjustment",'7.  Persistence Report'!$H$27:$H$500,"2017")</f>
        <v>0</v>
      </c>
      <c r="H430" s="295">
        <f>SUMIFS('7.  Persistence Report'!BA$27:BA$500,'7.  Persistence Report'!$D$27:$D$500,$B429,'7.  Persistence Report'!$J$27:$J$500,"Adjustment",'7.  Persistence Report'!$H$27:$H$500,"2017")</f>
        <v>0</v>
      </c>
      <c r="I430" s="295">
        <f>SUMIFS('7.  Persistence Report'!BB$27:BB$500,'7.  Persistence Report'!$D$27:$D$500,$B429,'7.  Persistence Report'!$J$27:$J$500,"Adjustment",'7.  Persistence Report'!$H$27:$H$500,"2017")</f>
        <v>0</v>
      </c>
      <c r="J430" s="295">
        <f>SUMIFS('7.  Persistence Report'!BC$27:BC$500,'7.  Persistence Report'!$D$27:$D$500,$B429,'7.  Persistence Report'!$J$27:$J$500,"Adjustment",'7.  Persistence Report'!$H$27:$H$500,"2017")</f>
        <v>0</v>
      </c>
      <c r="K430" s="295">
        <f>SUMIFS('7.  Persistence Report'!BD$27:BD$500,'7.  Persistence Report'!$D$27:$D$500,$B429,'7.  Persistence Report'!$J$27:$J$500,"Adjustment",'7.  Persistence Report'!$H$27:$H$500,"2017")</f>
        <v>0</v>
      </c>
      <c r="L430" s="295">
        <f>SUMIFS('7.  Persistence Report'!BE$27:BE$500,'7.  Persistence Report'!$D$27:$D$500,$B429,'7.  Persistence Report'!$J$27:$J$500,"Adjustment",'7.  Persistence Report'!$H$27:$H$500,"2017")</f>
        <v>0</v>
      </c>
      <c r="M430" s="295">
        <f>SUMIFS('7.  Persistence Report'!BF$27:BF$500,'7.  Persistence Report'!$D$27:$D$500,$B429,'7.  Persistence Report'!$J$27:$J$500,"Adjustment",'7.  Persistence Report'!$H$27:$H$500,"2017")</f>
        <v>0</v>
      </c>
      <c r="N430" s="295">
        <f>N429</f>
        <v>12</v>
      </c>
      <c r="O430" s="295">
        <f>SUMIFS('7.  Persistence Report'!R$27:R$500,'7.  Persistence Report'!$D$27:$D$500,$B429,'7.  Persistence Report'!$J$27:$J$500,"Adjustment",'7.  Persistence Report'!$H$27:$H$500,"2017")</f>
        <v>0</v>
      </c>
      <c r="P430" s="295">
        <f>SUMIFS('7.  Persistence Report'!S$27:S$500,'7.  Persistence Report'!$D$27:$D$500,$B429,'7.  Persistence Report'!$J$27:$J$500,"Adjustment",'7.  Persistence Report'!$H$27:$H$500,"2017")</f>
        <v>0</v>
      </c>
      <c r="Q430" s="295">
        <f>SUMIFS('7.  Persistence Report'!T$27:T$500,'7.  Persistence Report'!$D$27:$D$500,$B429,'7.  Persistence Report'!$J$27:$J$500,"Adjustment",'7.  Persistence Report'!$H$27:$H$500,"2017")</f>
        <v>0</v>
      </c>
      <c r="R430" s="295">
        <f>SUMIFS('7.  Persistence Report'!U$27:U$500,'7.  Persistence Report'!$D$27:$D$500,$B429,'7.  Persistence Report'!$J$27:$J$500,"Adjustment",'7.  Persistence Report'!$H$27:$H$500,"2017")</f>
        <v>0</v>
      </c>
      <c r="S430" s="295">
        <f>SUMIFS('7.  Persistence Report'!V$27:V$500,'7.  Persistence Report'!$D$27:$D$500,$B429,'7.  Persistence Report'!$J$27:$J$500,"Adjustment",'7.  Persistence Report'!$H$27:$H$500,"2017")</f>
        <v>0</v>
      </c>
      <c r="T430" s="295">
        <f>SUMIFS('7.  Persistence Report'!W$27:W$500,'7.  Persistence Report'!$D$27:$D$500,$B429,'7.  Persistence Report'!$J$27:$J$500,"Adjustment",'7.  Persistence Report'!$H$27:$H$500,"2017")</f>
        <v>0</v>
      </c>
      <c r="U430" s="295">
        <f>SUMIFS('7.  Persistence Report'!X$27:X$500,'7.  Persistence Report'!$D$27:$D$500,$B429,'7.  Persistence Report'!$J$27:$J$500,"Adjustment",'7.  Persistence Report'!$H$27:$H$500,"2017")</f>
        <v>0</v>
      </c>
      <c r="V430" s="295">
        <f>SUMIFS('7.  Persistence Report'!Y$27:Y$500,'7.  Persistence Report'!$D$27:$D$500,$B429,'7.  Persistence Report'!$J$27:$J$500,"Adjustment",'7.  Persistence Report'!$H$27:$H$500,"2017")</f>
        <v>0</v>
      </c>
      <c r="W430" s="295">
        <f>SUMIFS('7.  Persistence Report'!Z$27:Z$500,'7.  Persistence Report'!$D$27:$D$500,$B429,'7.  Persistence Report'!$J$27:$J$500,"Adjustment",'7.  Persistence Report'!$H$27:$H$500,"2017")</f>
        <v>0</v>
      </c>
      <c r="X430" s="295">
        <f>SUMIFS('7.  Persistence Report'!AA$27:AA$500,'7.  Persistence Report'!$D$27:$D$500,$B429,'7.  Persistence Report'!$J$27:$J$500,"Adjustment",'7.  Persistence Report'!$H$27:$H$500,"2017")</f>
        <v>0</v>
      </c>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f>SUMIFS('7.  Persistence Report'!AW$27:AW$500,'7.  Persistence Report'!$D$27:$D$500,$B432,'7.  Persistence Report'!$J$27:$J$500,"Current year savings",'7.  Persistence Report'!$H$27:$H$500,"2017")</f>
        <v>0</v>
      </c>
      <c r="E432" s="295">
        <f>SUMIFS('7.  Persistence Report'!AX$27:AX$500,'7.  Persistence Report'!$D$27:$D$500,$B432,'7.  Persistence Report'!$J$27:$J$500,"Current year savings",'7.  Persistence Report'!$H$27:$H$500,"2017")</f>
        <v>0</v>
      </c>
      <c r="F432" s="295">
        <f>SUMIFS('7.  Persistence Report'!AY$27:AY$500,'7.  Persistence Report'!$D$27:$D$500,$B432,'7.  Persistence Report'!$J$27:$J$500,"Current year savings",'7.  Persistence Report'!$H$27:$H$500,"2017")</f>
        <v>0</v>
      </c>
      <c r="G432" s="295">
        <f>SUMIFS('7.  Persistence Report'!AZ$27:AZ$500,'7.  Persistence Report'!$D$27:$D$500,$B432,'7.  Persistence Report'!$J$27:$J$500,"Current year savings",'7.  Persistence Report'!$H$27:$H$500,"2017")</f>
        <v>0</v>
      </c>
      <c r="H432" s="295">
        <f>SUMIFS('7.  Persistence Report'!BA$27:BA$500,'7.  Persistence Report'!$D$27:$D$500,$B432,'7.  Persistence Report'!$J$27:$J$500,"Current year savings",'7.  Persistence Report'!$H$27:$H$500,"2017")</f>
        <v>0</v>
      </c>
      <c r="I432" s="295">
        <f>SUMIFS('7.  Persistence Report'!BB$27:BB$500,'7.  Persistence Report'!$D$27:$D$500,$B432,'7.  Persistence Report'!$J$27:$J$500,"Current year savings",'7.  Persistence Report'!$H$27:$H$500,"2017")</f>
        <v>0</v>
      </c>
      <c r="J432" s="295">
        <f>SUMIFS('7.  Persistence Report'!BC$27:BC$500,'7.  Persistence Report'!$D$27:$D$500,$B432,'7.  Persistence Report'!$J$27:$J$500,"Current year savings",'7.  Persistence Report'!$H$27:$H$500,"2017")</f>
        <v>0</v>
      </c>
      <c r="K432" s="295">
        <f>SUMIFS('7.  Persistence Report'!BD$27:BD$500,'7.  Persistence Report'!$D$27:$D$500,$B432,'7.  Persistence Report'!$J$27:$J$500,"Current year savings",'7.  Persistence Report'!$H$27:$H$500,"2017")</f>
        <v>0</v>
      </c>
      <c r="L432" s="295">
        <f>SUMIFS('7.  Persistence Report'!BE$27:BE$500,'7.  Persistence Report'!$D$27:$D$500,$B432,'7.  Persistence Report'!$J$27:$J$500,"Current year savings",'7.  Persistence Report'!$H$27:$H$500,"2017")</f>
        <v>0</v>
      </c>
      <c r="M432" s="295">
        <f>SUMIFS('7.  Persistence Report'!BF$27:BF$500,'7.  Persistence Report'!$D$27:$D$500,$B432,'7.  Persistence Report'!$J$27:$J$500,"Current year savings",'7.  Persistence Report'!$H$27:$H$500,"2017")</f>
        <v>0</v>
      </c>
      <c r="N432" s="295">
        <v>3</v>
      </c>
      <c r="O432" s="295">
        <f>SUMIFS('7.  Persistence Report'!R$27:R$500,'7.  Persistence Report'!$D$27:$D$500,$B432,'7.  Persistence Report'!$J$27:$J$500,"Current year savings",'7.  Persistence Report'!$H$27:$H$500,"2017")</f>
        <v>0</v>
      </c>
      <c r="P432" s="295">
        <f>SUMIFS('7.  Persistence Report'!S$27:S$500,'7.  Persistence Report'!$D$27:$D$500,$B432,'7.  Persistence Report'!$J$27:$J$500,"Current year savings",'7.  Persistence Report'!$H$27:$H$500,"2017")</f>
        <v>0</v>
      </c>
      <c r="Q432" s="295">
        <f>SUMIFS('7.  Persistence Report'!T$27:T$500,'7.  Persistence Report'!$D$27:$D$500,$B432,'7.  Persistence Report'!$J$27:$J$500,"Current year savings",'7.  Persistence Report'!$H$27:$H$500,"2017")</f>
        <v>0</v>
      </c>
      <c r="R432" s="295">
        <f>SUMIFS('7.  Persistence Report'!U$27:U$500,'7.  Persistence Report'!$D$27:$D$500,$B432,'7.  Persistence Report'!$J$27:$J$500,"Current year savings",'7.  Persistence Report'!$H$27:$H$500,"2017")</f>
        <v>0</v>
      </c>
      <c r="S432" s="295">
        <f>SUMIFS('7.  Persistence Report'!V$27:V$500,'7.  Persistence Report'!$D$27:$D$500,$B432,'7.  Persistence Report'!$J$27:$J$500,"Current year savings",'7.  Persistence Report'!$H$27:$H$500,"2017")</f>
        <v>0</v>
      </c>
      <c r="T432" s="295">
        <f>SUMIFS('7.  Persistence Report'!W$27:W$500,'7.  Persistence Report'!$D$27:$D$500,$B432,'7.  Persistence Report'!$J$27:$J$500,"Current year savings",'7.  Persistence Report'!$H$27:$H$500,"2017")</f>
        <v>0</v>
      </c>
      <c r="U432" s="295">
        <f>SUMIFS('7.  Persistence Report'!X$27:X$500,'7.  Persistence Report'!$D$27:$D$500,$B432,'7.  Persistence Report'!$J$27:$J$500,"Current year savings",'7.  Persistence Report'!$H$27:$H$500,"2017")</f>
        <v>0</v>
      </c>
      <c r="V432" s="295">
        <f>SUMIFS('7.  Persistence Report'!Y$27:Y$500,'7.  Persistence Report'!$D$27:$D$500,$B432,'7.  Persistence Report'!$J$27:$J$500,"Current year savings",'7.  Persistence Report'!$H$27:$H$500,"2017")</f>
        <v>0</v>
      </c>
      <c r="W432" s="295">
        <f>SUMIFS('7.  Persistence Report'!Z$27:Z$500,'7.  Persistence Report'!$D$27:$D$500,$B432,'7.  Persistence Report'!$J$27:$J$500,"Current year savings",'7.  Persistence Report'!$H$27:$H$500,"2017")</f>
        <v>0</v>
      </c>
      <c r="X432" s="295">
        <f>SUMIFS('7.  Persistence Report'!AA$27:AA$500,'7.  Persistence Report'!$D$27:$D$500,$B432,'7.  Persistence Report'!$J$27:$J$500,"Current year savings",'7.  Persistence Report'!$H$27:$H$500,"2017")</f>
        <v>0</v>
      </c>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f>SUMIFS('7.  Persistence Report'!AW$27:AW$500,'7.  Persistence Report'!$D$27:$D$500,$B432,'7.  Persistence Report'!$J$27:$J$500,"Adjustment",'7.  Persistence Report'!$H$27:$H$500,"2017")</f>
        <v>0</v>
      </c>
      <c r="E433" s="295">
        <f>SUMIFS('7.  Persistence Report'!AX$27:AX$500,'7.  Persistence Report'!$D$27:$D$500,$B432,'7.  Persistence Report'!$J$27:$J$500,"Adjustment",'7.  Persistence Report'!$H$27:$H$500,"2017")</f>
        <v>0</v>
      </c>
      <c r="F433" s="295">
        <f>SUMIFS('7.  Persistence Report'!AY$27:AY$500,'7.  Persistence Report'!$D$27:$D$500,$B432,'7.  Persistence Report'!$J$27:$J$500,"Adjustment",'7.  Persistence Report'!$H$27:$H$500,"2017")</f>
        <v>0</v>
      </c>
      <c r="G433" s="295">
        <f>SUMIFS('7.  Persistence Report'!AZ$27:AZ$500,'7.  Persistence Report'!$D$27:$D$500,$B432,'7.  Persistence Report'!$J$27:$J$500,"Adjustment",'7.  Persistence Report'!$H$27:$H$500,"2017")</f>
        <v>0</v>
      </c>
      <c r="H433" s="295">
        <f>SUMIFS('7.  Persistence Report'!BA$27:BA$500,'7.  Persistence Report'!$D$27:$D$500,$B432,'7.  Persistence Report'!$J$27:$J$500,"Adjustment",'7.  Persistence Report'!$H$27:$H$500,"2017")</f>
        <v>0</v>
      </c>
      <c r="I433" s="295">
        <f>SUMIFS('7.  Persistence Report'!BB$27:BB$500,'7.  Persistence Report'!$D$27:$D$500,$B432,'7.  Persistence Report'!$J$27:$J$500,"Adjustment",'7.  Persistence Report'!$H$27:$H$500,"2017")</f>
        <v>0</v>
      </c>
      <c r="J433" s="295">
        <f>SUMIFS('7.  Persistence Report'!BC$27:BC$500,'7.  Persistence Report'!$D$27:$D$500,$B432,'7.  Persistence Report'!$J$27:$J$500,"Adjustment",'7.  Persistence Report'!$H$27:$H$500,"2017")</f>
        <v>0</v>
      </c>
      <c r="K433" s="295">
        <f>SUMIFS('7.  Persistence Report'!BD$27:BD$500,'7.  Persistence Report'!$D$27:$D$500,$B432,'7.  Persistence Report'!$J$27:$J$500,"Adjustment",'7.  Persistence Report'!$H$27:$H$500,"2017")</f>
        <v>0</v>
      </c>
      <c r="L433" s="295">
        <f>SUMIFS('7.  Persistence Report'!BE$27:BE$500,'7.  Persistence Report'!$D$27:$D$500,$B432,'7.  Persistence Report'!$J$27:$J$500,"Adjustment",'7.  Persistence Report'!$H$27:$H$500,"2017")</f>
        <v>0</v>
      </c>
      <c r="M433" s="295">
        <f>SUMIFS('7.  Persistence Report'!BF$27:BF$500,'7.  Persistence Report'!$D$27:$D$500,$B432,'7.  Persistence Report'!$J$27:$J$500,"Adjustment",'7.  Persistence Report'!$H$27:$H$500,"2017")</f>
        <v>0</v>
      </c>
      <c r="N433" s="295">
        <f>N432</f>
        <v>3</v>
      </c>
      <c r="O433" s="295">
        <f>SUMIFS('7.  Persistence Report'!R$27:R$500,'7.  Persistence Report'!$D$27:$D$500,$B432,'7.  Persistence Report'!$J$27:$J$500,"Adjustment",'7.  Persistence Report'!$H$27:$H$500,"2017")</f>
        <v>0</v>
      </c>
      <c r="P433" s="295">
        <f>SUMIFS('7.  Persistence Report'!S$27:S$500,'7.  Persistence Report'!$D$27:$D$500,$B432,'7.  Persistence Report'!$J$27:$J$500,"Adjustment",'7.  Persistence Report'!$H$27:$H$500,"2017")</f>
        <v>0</v>
      </c>
      <c r="Q433" s="295">
        <f>SUMIFS('7.  Persistence Report'!T$27:T$500,'7.  Persistence Report'!$D$27:$D$500,$B432,'7.  Persistence Report'!$J$27:$J$500,"Adjustment",'7.  Persistence Report'!$H$27:$H$500,"2017")</f>
        <v>0</v>
      </c>
      <c r="R433" s="295">
        <f>SUMIFS('7.  Persistence Report'!U$27:U$500,'7.  Persistence Report'!$D$27:$D$500,$B432,'7.  Persistence Report'!$J$27:$J$500,"Adjustment",'7.  Persistence Report'!$H$27:$H$500,"2017")</f>
        <v>0</v>
      </c>
      <c r="S433" s="295">
        <f>SUMIFS('7.  Persistence Report'!V$27:V$500,'7.  Persistence Report'!$D$27:$D$500,$B432,'7.  Persistence Report'!$J$27:$J$500,"Adjustment",'7.  Persistence Report'!$H$27:$H$500,"2017")</f>
        <v>0</v>
      </c>
      <c r="T433" s="295">
        <f>SUMIFS('7.  Persistence Report'!W$27:W$500,'7.  Persistence Report'!$D$27:$D$500,$B432,'7.  Persistence Report'!$J$27:$J$500,"Adjustment",'7.  Persistence Report'!$H$27:$H$500,"2017")</f>
        <v>0</v>
      </c>
      <c r="U433" s="295">
        <f>SUMIFS('7.  Persistence Report'!X$27:X$500,'7.  Persistence Report'!$D$27:$D$500,$B432,'7.  Persistence Report'!$J$27:$J$500,"Adjustment",'7.  Persistence Report'!$H$27:$H$500,"2017")</f>
        <v>0</v>
      </c>
      <c r="V433" s="295">
        <f>SUMIFS('7.  Persistence Report'!Y$27:Y$500,'7.  Persistence Report'!$D$27:$D$500,$B432,'7.  Persistence Report'!$J$27:$J$500,"Adjustment",'7.  Persistence Report'!$H$27:$H$500,"2017")</f>
        <v>0</v>
      </c>
      <c r="W433" s="295">
        <f>SUMIFS('7.  Persistence Report'!Z$27:Z$500,'7.  Persistence Report'!$D$27:$D$500,$B432,'7.  Persistence Report'!$J$27:$J$500,"Adjustment",'7.  Persistence Report'!$H$27:$H$500,"2017")</f>
        <v>0</v>
      </c>
      <c r="X433" s="295">
        <f>SUMIFS('7.  Persistence Report'!AA$27:AA$500,'7.  Persistence Report'!$D$27:$D$500,$B432,'7.  Persistence Report'!$J$27:$J$500,"Adjustment",'7.  Persistence Report'!$H$27:$H$500,"2017")</f>
        <v>0</v>
      </c>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f>SUMIFS('7.  Persistence Report'!AW$27:AW$500,'7.  Persistence Report'!$D$27:$D$500,$B436,'7.  Persistence Report'!$J$27:$J$500,"Current year savings",'7.  Persistence Report'!$H$27:$H$500,"2017")</f>
        <v>0</v>
      </c>
      <c r="E436" s="295">
        <f>SUMIFS('7.  Persistence Report'!AX$27:AX$500,'7.  Persistence Report'!$D$27:$D$500,$B436,'7.  Persistence Report'!$J$27:$J$500,"Current year savings",'7.  Persistence Report'!$H$27:$H$500,"2017")</f>
        <v>0</v>
      </c>
      <c r="F436" s="295">
        <f>SUMIFS('7.  Persistence Report'!AY$27:AY$500,'7.  Persistence Report'!$D$27:$D$500,$B436,'7.  Persistence Report'!$J$27:$J$500,"Current year savings",'7.  Persistence Report'!$H$27:$H$500,"2017")</f>
        <v>0</v>
      </c>
      <c r="G436" s="295">
        <f>SUMIFS('7.  Persistence Report'!AZ$27:AZ$500,'7.  Persistence Report'!$D$27:$D$500,$B436,'7.  Persistence Report'!$J$27:$J$500,"Current year savings",'7.  Persistence Report'!$H$27:$H$500,"2017")</f>
        <v>0</v>
      </c>
      <c r="H436" s="295">
        <f>SUMIFS('7.  Persistence Report'!BA$27:BA$500,'7.  Persistence Report'!$D$27:$D$500,$B436,'7.  Persistence Report'!$J$27:$J$500,"Current year savings",'7.  Persistence Report'!$H$27:$H$500,"2017")</f>
        <v>0</v>
      </c>
      <c r="I436" s="295">
        <f>SUMIFS('7.  Persistence Report'!BB$27:BB$500,'7.  Persistence Report'!$D$27:$D$500,$B436,'7.  Persistence Report'!$J$27:$J$500,"Current year savings",'7.  Persistence Report'!$H$27:$H$500,"2017")</f>
        <v>0</v>
      </c>
      <c r="J436" s="295">
        <f>SUMIFS('7.  Persistence Report'!BC$27:BC$500,'7.  Persistence Report'!$D$27:$D$500,$B436,'7.  Persistence Report'!$J$27:$J$500,"Current year savings",'7.  Persistence Report'!$H$27:$H$500,"2017")</f>
        <v>0</v>
      </c>
      <c r="K436" s="295">
        <f>SUMIFS('7.  Persistence Report'!BD$27:BD$500,'7.  Persistence Report'!$D$27:$D$500,$B436,'7.  Persistence Report'!$J$27:$J$500,"Current year savings",'7.  Persistence Report'!$H$27:$H$500,"2017")</f>
        <v>0</v>
      </c>
      <c r="L436" s="295">
        <f>SUMIFS('7.  Persistence Report'!BE$27:BE$500,'7.  Persistence Report'!$D$27:$D$500,$B436,'7.  Persistence Report'!$J$27:$J$500,"Current year savings",'7.  Persistence Report'!$H$27:$H$500,"2017")</f>
        <v>0</v>
      </c>
      <c r="M436" s="295">
        <f>SUMIFS('7.  Persistence Report'!BF$27:BF$500,'7.  Persistence Report'!$D$27:$D$500,$B436,'7.  Persistence Report'!$J$27:$J$500,"Current year savings",'7.  Persistence Report'!$H$27:$H$500,"2017")</f>
        <v>0</v>
      </c>
      <c r="N436" s="295">
        <v>12</v>
      </c>
      <c r="O436" s="295">
        <f>SUMIFS('7.  Persistence Report'!R$27:R$500,'7.  Persistence Report'!$D$27:$D$500,$B436,'7.  Persistence Report'!$J$27:$J$500,"Current year savings",'7.  Persistence Report'!$H$27:$H$500,"2017")</f>
        <v>0</v>
      </c>
      <c r="P436" s="295">
        <f>SUMIFS('7.  Persistence Report'!S$27:S$500,'7.  Persistence Report'!$D$27:$D$500,$B436,'7.  Persistence Report'!$J$27:$J$500,"Current year savings",'7.  Persistence Report'!$H$27:$H$500,"2017")</f>
        <v>0</v>
      </c>
      <c r="Q436" s="295">
        <f>SUMIFS('7.  Persistence Report'!T$27:T$500,'7.  Persistence Report'!$D$27:$D$500,$B436,'7.  Persistence Report'!$J$27:$J$500,"Current year savings",'7.  Persistence Report'!$H$27:$H$500,"2017")</f>
        <v>0</v>
      </c>
      <c r="R436" s="295">
        <f>SUMIFS('7.  Persistence Report'!U$27:U$500,'7.  Persistence Report'!$D$27:$D$500,$B436,'7.  Persistence Report'!$J$27:$J$500,"Current year savings",'7.  Persistence Report'!$H$27:$H$500,"2017")</f>
        <v>0</v>
      </c>
      <c r="S436" s="295">
        <f>SUMIFS('7.  Persistence Report'!V$27:V$500,'7.  Persistence Report'!$D$27:$D$500,$B436,'7.  Persistence Report'!$J$27:$J$500,"Current year savings",'7.  Persistence Report'!$H$27:$H$500,"2017")</f>
        <v>0</v>
      </c>
      <c r="T436" s="295">
        <f>SUMIFS('7.  Persistence Report'!W$27:W$500,'7.  Persistence Report'!$D$27:$D$500,$B436,'7.  Persistence Report'!$J$27:$J$500,"Current year savings",'7.  Persistence Report'!$H$27:$H$500,"2017")</f>
        <v>0</v>
      </c>
      <c r="U436" s="295">
        <f>SUMIFS('7.  Persistence Report'!X$27:X$500,'7.  Persistence Report'!$D$27:$D$500,$B436,'7.  Persistence Report'!$J$27:$J$500,"Current year savings",'7.  Persistence Report'!$H$27:$H$500,"2017")</f>
        <v>0</v>
      </c>
      <c r="V436" s="295">
        <f>SUMIFS('7.  Persistence Report'!Y$27:Y$500,'7.  Persistence Report'!$D$27:$D$500,$B436,'7.  Persistence Report'!$J$27:$J$500,"Current year savings",'7.  Persistence Report'!$H$27:$H$500,"2017")</f>
        <v>0</v>
      </c>
      <c r="W436" s="295">
        <f>SUMIFS('7.  Persistence Report'!Z$27:Z$500,'7.  Persistence Report'!$D$27:$D$500,$B436,'7.  Persistence Report'!$J$27:$J$500,"Current year savings",'7.  Persistence Report'!$H$27:$H$500,"2017")</f>
        <v>0</v>
      </c>
      <c r="X436" s="295">
        <f>SUMIFS('7.  Persistence Report'!AA$27:AA$500,'7.  Persistence Report'!$D$27:$D$500,$B436,'7.  Persistence Report'!$J$27:$J$500,"Current year savings",'7.  Persistence Report'!$H$27:$H$500,"2017")</f>
        <v>0</v>
      </c>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f>SUMIFS('7.  Persistence Report'!AW$27:AW$500,'7.  Persistence Report'!$D$27:$D$500,$B436,'7.  Persistence Report'!$J$27:$J$500,"Adjustment",'7.  Persistence Report'!$H$27:$H$500,"2017")</f>
        <v>0</v>
      </c>
      <c r="E437" s="295">
        <f>SUMIFS('7.  Persistence Report'!AX$27:AX$500,'7.  Persistence Report'!$D$27:$D$500,$B436,'7.  Persistence Report'!$J$27:$J$500,"Adjustment",'7.  Persistence Report'!$H$27:$H$500,"2017")</f>
        <v>0</v>
      </c>
      <c r="F437" s="295">
        <f>SUMIFS('7.  Persistence Report'!AY$27:AY$500,'7.  Persistence Report'!$D$27:$D$500,$B436,'7.  Persistence Report'!$J$27:$J$500,"Adjustment",'7.  Persistence Report'!$H$27:$H$500,"2017")</f>
        <v>0</v>
      </c>
      <c r="G437" s="295">
        <f>SUMIFS('7.  Persistence Report'!AZ$27:AZ$500,'7.  Persistence Report'!$D$27:$D$500,$B436,'7.  Persistence Report'!$J$27:$J$500,"Adjustment",'7.  Persistence Report'!$H$27:$H$500,"2017")</f>
        <v>0</v>
      </c>
      <c r="H437" s="295">
        <f>SUMIFS('7.  Persistence Report'!BA$27:BA$500,'7.  Persistence Report'!$D$27:$D$500,$B436,'7.  Persistence Report'!$J$27:$J$500,"Adjustment",'7.  Persistence Report'!$H$27:$H$500,"2017")</f>
        <v>0</v>
      </c>
      <c r="I437" s="295">
        <f>SUMIFS('7.  Persistence Report'!BB$27:BB$500,'7.  Persistence Report'!$D$27:$D$500,$B436,'7.  Persistence Report'!$J$27:$J$500,"Adjustment",'7.  Persistence Report'!$H$27:$H$500,"2017")</f>
        <v>0</v>
      </c>
      <c r="J437" s="295">
        <f>SUMIFS('7.  Persistence Report'!BC$27:BC$500,'7.  Persistence Report'!$D$27:$D$500,$B436,'7.  Persistence Report'!$J$27:$J$500,"Adjustment",'7.  Persistence Report'!$H$27:$H$500,"2017")</f>
        <v>0</v>
      </c>
      <c r="K437" s="295">
        <f>SUMIFS('7.  Persistence Report'!BD$27:BD$500,'7.  Persistence Report'!$D$27:$D$500,$B436,'7.  Persistence Report'!$J$27:$J$500,"Adjustment",'7.  Persistence Report'!$H$27:$H$500,"2017")</f>
        <v>0</v>
      </c>
      <c r="L437" s="295">
        <f>SUMIFS('7.  Persistence Report'!BE$27:BE$500,'7.  Persistence Report'!$D$27:$D$500,$B436,'7.  Persistence Report'!$J$27:$J$500,"Adjustment",'7.  Persistence Report'!$H$27:$H$500,"2017")</f>
        <v>0</v>
      </c>
      <c r="M437" s="295">
        <f>SUMIFS('7.  Persistence Report'!BF$27:BF$500,'7.  Persistence Report'!$D$27:$D$500,$B436,'7.  Persistence Report'!$J$27:$J$500,"Adjustment",'7.  Persistence Report'!$H$27:$H$500,"2017")</f>
        <v>0</v>
      </c>
      <c r="N437" s="295">
        <f>N436</f>
        <v>12</v>
      </c>
      <c r="O437" s="295">
        <f>SUMIFS('7.  Persistence Report'!R$27:R$500,'7.  Persistence Report'!$D$27:$D$500,$B436,'7.  Persistence Report'!$J$27:$J$500,"Adjustment",'7.  Persistence Report'!$H$27:$H$500,"2017")</f>
        <v>0</v>
      </c>
      <c r="P437" s="295">
        <f>SUMIFS('7.  Persistence Report'!S$27:S$500,'7.  Persistence Report'!$D$27:$D$500,$B436,'7.  Persistence Report'!$J$27:$J$500,"Adjustment",'7.  Persistence Report'!$H$27:$H$500,"2017")</f>
        <v>0</v>
      </c>
      <c r="Q437" s="295">
        <f>SUMIFS('7.  Persistence Report'!T$27:T$500,'7.  Persistence Report'!$D$27:$D$500,$B436,'7.  Persistence Report'!$J$27:$J$500,"Adjustment",'7.  Persistence Report'!$H$27:$H$500,"2017")</f>
        <v>0</v>
      </c>
      <c r="R437" s="295">
        <f>SUMIFS('7.  Persistence Report'!U$27:U$500,'7.  Persistence Report'!$D$27:$D$500,$B436,'7.  Persistence Report'!$J$27:$J$500,"Adjustment",'7.  Persistence Report'!$H$27:$H$500,"2017")</f>
        <v>0</v>
      </c>
      <c r="S437" s="295">
        <f>SUMIFS('7.  Persistence Report'!V$27:V$500,'7.  Persistence Report'!$D$27:$D$500,$B436,'7.  Persistence Report'!$J$27:$J$500,"Adjustment",'7.  Persistence Report'!$H$27:$H$500,"2017")</f>
        <v>0</v>
      </c>
      <c r="T437" s="295">
        <f>SUMIFS('7.  Persistence Report'!W$27:W$500,'7.  Persistence Report'!$D$27:$D$500,$B436,'7.  Persistence Report'!$J$27:$J$500,"Adjustment",'7.  Persistence Report'!$H$27:$H$500,"2017")</f>
        <v>0</v>
      </c>
      <c r="U437" s="295">
        <f>SUMIFS('7.  Persistence Report'!X$27:X$500,'7.  Persistence Report'!$D$27:$D$500,$B436,'7.  Persistence Report'!$J$27:$J$500,"Adjustment",'7.  Persistence Report'!$H$27:$H$500,"2017")</f>
        <v>0</v>
      </c>
      <c r="V437" s="295">
        <f>SUMIFS('7.  Persistence Report'!Y$27:Y$500,'7.  Persistence Report'!$D$27:$D$500,$B436,'7.  Persistence Report'!$J$27:$J$500,"Adjustment",'7.  Persistence Report'!$H$27:$H$500,"2017")</f>
        <v>0</v>
      </c>
      <c r="W437" s="295">
        <f>SUMIFS('7.  Persistence Report'!Z$27:Z$500,'7.  Persistence Report'!$D$27:$D$500,$B436,'7.  Persistence Report'!$J$27:$J$500,"Adjustment",'7.  Persistence Report'!$H$27:$H$500,"2017")</f>
        <v>0</v>
      </c>
      <c r="X437" s="295">
        <f>SUMIFS('7.  Persistence Report'!AA$27:AA$500,'7.  Persistence Report'!$D$27:$D$500,$B436,'7.  Persistence Report'!$J$27:$J$500,"Adjustment",'7.  Persistence Report'!$H$27:$H$500,"2017")</f>
        <v>0</v>
      </c>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f>SUMIFS('7.  Persistence Report'!AW$27:AW$500,'7.  Persistence Report'!$D$27:$D$500,$B439,'7.  Persistence Report'!$J$27:$J$500,"Current year savings",'7.  Persistence Report'!$H$27:$H$500,"2017")</f>
        <v>0</v>
      </c>
      <c r="E439" s="295">
        <f>SUMIFS('7.  Persistence Report'!AX$27:AX$500,'7.  Persistence Report'!$D$27:$D$500,$B439,'7.  Persistence Report'!$J$27:$J$500,"Current year savings",'7.  Persistence Report'!$H$27:$H$500,"2017")</f>
        <v>0</v>
      </c>
      <c r="F439" s="295">
        <f>SUMIFS('7.  Persistence Report'!AY$27:AY$500,'7.  Persistence Report'!$D$27:$D$500,$B439,'7.  Persistence Report'!$J$27:$J$500,"Current year savings",'7.  Persistence Report'!$H$27:$H$500,"2017")</f>
        <v>0</v>
      </c>
      <c r="G439" s="295">
        <f>SUMIFS('7.  Persistence Report'!AZ$27:AZ$500,'7.  Persistence Report'!$D$27:$D$500,$B439,'7.  Persistence Report'!$J$27:$J$500,"Current year savings",'7.  Persistence Report'!$H$27:$H$500,"2017")</f>
        <v>0</v>
      </c>
      <c r="H439" s="295">
        <f>SUMIFS('7.  Persistence Report'!BA$27:BA$500,'7.  Persistence Report'!$D$27:$D$500,$B439,'7.  Persistence Report'!$J$27:$J$500,"Current year savings",'7.  Persistence Report'!$H$27:$H$500,"2017")</f>
        <v>0</v>
      </c>
      <c r="I439" s="295">
        <f>SUMIFS('7.  Persistence Report'!BB$27:BB$500,'7.  Persistence Report'!$D$27:$D$500,$B439,'7.  Persistence Report'!$J$27:$J$500,"Current year savings",'7.  Persistence Report'!$H$27:$H$500,"2017")</f>
        <v>0</v>
      </c>
      <c r="J439" s="295">
        <f>SUMIFS('7.  Persistence Report'!BC$27:BC$500,'7.  Persistence Report'!$D$27:$D$500,$B439,'7.  Persistence Report'!$J$27:$J$500,"Current year savings",'7.  Persistence Report'!$H$27:$H$500,"2017")</f>
        <v>0</v>
      </c>
      <c r="K439" s="295">
        <f>SUMIFS('7.  Persistence Report'!BD$27:BD$500,'7.  Persistence Report'!$D$27:$D$500,$B439,'7.  Persistence Report'!$J$27:$J$500,"Current year savings",'7.  Persistence Report'!$H$27:$H$500,"2017")</f>
        <v>0</v>
      </c>
      <c r="L439" s="295">
        <f>SUMIFS('7.  Persistence Report'!BE$27:BE$500,'7.  Persistence Report'!$D$27:$D$500,$B439,'7.  Persistence Report'!$J$27:$J$500,"Current year savings",'7.  Persistence Report'!$H$27:$H$500,"2017")</f>
        <v>0</v>
      </c>
      <c r="M439" s="295">
        <f>SUMIFS('7.  Persistence Report'!BF$27:BF$500,'7.  Persistence Report'!$D$27:$D$500,$B439,'7.  Persistence Report'!$J$27:$J$500,"Current year savings",'7.  Persistence Report'!$H$27:$H$500,"2017")</f>
        <v>0</v>
      </c>
      <c r="N439" s="295">
        <v>12</v>
      </c>
      <c r="O439" s="295">
        <f>SUMIFS('7.  Persistence Report'!R$27:R$500,'7.  Persistence Report'!$D$27:$D$500,$B439,'7.  Persistence Report'!$J$27:$J$500,"Current year savings",'7.  Persistence Report'!$H$27:$H$500,"2017")</f>
        <v>0</v>
      </c>
      <c r="P439" s="295">
        <f>SUMIFS('7.  Persistence Report'!S$27:S$500,'7.  Persistence Report'!$D$27:$D$500,$B439,'7.  Persistence Report'!$J$27:$J$500,"Current year savings",'7.  Persistence Report'!$H$27:$H$500,"2017")</f>
        <v>0</v>
      </c>
      <c r="Q439" s="295">
        <f>SUMIFS('7.  Persistence Report'!T$27:T$500,'7.  Persistence Report'!$D$27:$D$500,$B439,'7.  Persistence Report'!$J$27:$J$500,"Current year savings",'7.  Persistence Report'!$H$27:$H$500,"2017")</f>
        <v>0</v>
      </c>
      <c r="R439" s="295">
        <f>SUMIFS('7.  Persistence Report'!U$27:U$500,'7.  Persistence Report'!$D$27:$D$500,$B439,'7.  Persistence Report'!$J$27:$J$500,"Current year savings",'7.  Persistence Report'!$H$27:$H$500,"2017")</f>
        <v>0</v>
      </c>
      <c r="S439" s="295">
        <f>SUMIFS('7.  Persistence Report'!V$27:V$500,'7.  Persistence Report'!$D$27:$D$500,$B439,'7.  Persistence Report'!$J$27:$J$500,"Current year savings",'7.  Persistence Report'!$H$27:$H$500,"2017")</f>
        <v>0</v>
      </c>
      <c r="T439" s="295">
        <f>SUMIFS('7.  Persistence Report'!W$27:W$500,'7.  Persistence Report'!$D$27:$D$500,$B439,'7.  Persistence Report'!$J$27:$J$500,"Current year savings",'7.  Persistence Report'!$H$27:$H$500,"2017")</f>
        <v>0</v>
      </c>
      <c r="U439" s="295">
        <f>SUMIFS('7.  Persistence Report'!X$27:X$500,'7.  Persistence Report'!$D$27:$D$500,$B439,'7.  Persistence Report'!$J$27:$J$500,"Current year savings",'7.  Persistence Report'!$H$27:$H$500,"2017")</f>
        <v>0</v>
      </c>
      <c r="V439" s="295">
        <f>SUMIFS('7.  Persistence Report'!Y$27:Y$500,'7.  Persistence Report'!$D$27:$D$500,$B439,'7.  Persistence Report'!$J$27:$J$500,"Current year savings",'7.  Persistence Report'!$H$27:$H$500,"2017")</f>
        <v>0</v>
      </c>
      <c r="W439" s="295">
        <f>SUMIFS('7.  Persistence Report'!Z$27:Z$500,'7.  Persistence Report'!$D$27:$D$500,$B439,'7.  Persistence Report'!$J$27:$J$500,"Current year savings",'7.  Persistence Report'!$H$27:$H$500,"2017")</f>
        <v>0</v>
      </c>
      <c r="X439" s="295">
        <f>SUMIFS('7.  Persistence Report'!AA$27:AA$500,'7.  Persistence Report'!$D$27:$D$500,$B439,'7.  Persistence Report'!$J$27:$J$500,"Current year savings",'7.  Persistence Report'!$H$27:$H$500,"2017")</f>
        <v>0</v>
      </c>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f>SUMIFS('7.  Persistence Report'!AW$27:AW$500,'7.  Persistence Report'!$D$27:$D$500,$B439,'7.  Persistence Report'!$J$27:$J$500,"Adjustment",'7.  Persistence Report'!$H$27:$H$500,"2017")</f>
        <v>0</v>
      </c>
      <c r="E440" s="295">
        <f>SUMIFS('7.  Persistence Report'!AX$27:AX$500,'7.  Persistence Report'!$D$27:$D$500,$B439,'7.  Persistence Report'!$J$27:$J$500,"Adjustment",'7.  Persistence Report'!$H$27:$H$500,"2017")</f>
        <v>0</v>
      </c>
      <c r="F440" s="295">
        <f>SUMIFS('7.  Persistence Report'!AY$27:AY$500,'7.  Persistence Report'!$D$27:$D$500,$B439,'7.  Persistence Report'!$J$27:$J$500,"Adjustment",'7.  Persistence Report'!$H$27:$H$500,"2017")</f>
        <v>0</v>
      </c>
      <c r="G440" s="295">
        <f>SUMIFS('7.  Persistence Report'!AZ$27:AZ$500,'7.  Persistence Report'!$D$27:$D$500,$B439,'7.  Persistence Report'!$J$27:$J$500,"Adjustment",'7.  Persistence Report'!$H$27:$H$500,"2017")</f>
        <v>0</v>
      </c>
      <c r="H440" s="295">
        <f>SUMIFS('7.  Persistence Report'!BA$27:BA$500,'7.  Persistence Report'!$D$27:$D$500,$B439,'7.  Persistence Report'!$J$27:$J$500,"Adjustment",'7.  Persistence Report'!$H$27:$H$500,"2017")</f>
        <v>0</v>
      </c>
      <c r="I440" s="295">
        <f>SUMIFS('7.  Persistence Report'!BB$27:BB$500,'7.  Persistence Report'!$D$27:$D$500,$B439,'7.  Persistence Report'!$J$27:$J$500,"Adjustment",'7.  Persistence Report'!$H$27:$H$500,"2017")</f>
        <v>0</v>
      </c>
      <c r="J440" s="295">
        <f>SUMIFS('7.  Persistence Report'!BC$27:BC$500,'7.  Persistence Report'!$D$27:$D$500,$B439,'7.  Persistence Report'!$J$27:$J$500,"Adjustment",'7.  Persistence Report'!$H$27:$H$500,"2017")</f>
        <v>0</v>
      </c>
      <c r="K440" s="295">
        <f>SUMIFS('7.  Persistence Report'!BD$27:BD$500,'7.  Persistence Report'!$D$27:$D$500,$B439,'7.  Persistence Report'!$J$27:$J$500,"Adjustment",'7.  Persistence Report'!$H$27:$H$500,"2017")</f>
        <v>0</v>
      </c>
      <c r="L440" s="295">
        <f>SUMIFS('7.  Persistence Report'!BE$27:BE$500,'7.  Persistence Report'!$D$27:$D$500,$B439,'7.  Persistence Report'!$J$27:$J$500,"Adjustment",'7.  Persistence Report'!$H$27:$H$500,"2017")</f>
        <v>0</v>
      </c>
      <c r="M440" s="295">
        <f>SUMIFS('7.  Persistence Report'!BF$27:BF$500,'7.  Persistence Report'!$D$27:$D$500,$B439,'7.  Persistence Report'!$J$27:$J$500,"Adjustment",'7.  Persistence Report'!$H$27:$H$500,"2017")</f>
        <v>0</v>
      </c>
      <c r="N440" s="295">
        <f>N439</f>
        <v>12</v>
      </c>
      <c r="O440" s="295">
        <f>SUMIFS('7.  Persistence Report'!R$27:R$500,'7.  Persistence Report'!$D$27:$D$500,$B439,'7.  Persistence Report'!$J$27:$J$500,"Adjustment",'7.  Persistence Report'!$H$27:$H$500,"2017")</f>
        <v>0</v>
      </c>
      <c r="P440" s="295">
        <f>SUMIFS('7.  Persistence Report'!S$27:S$500,'7.  Persistence Report'!$D$27:$D$500,$B439,'7.  Persistence Report'!$J$27:$J$500,"Adjustment",'7.  Persistence Report'!$H$27:$H$500,"2017")</f>
        <v>0</v>
      </c>
      <c r="Q440" s="295">
        <f>SUMIFS('7.  Persistence Report'!T$27:T$500,'7.  Persistence Report'!$D$27:$D$500,$B439,'7.  Persistence Report'!$J$27:$J$500,"Adjustment",'7.  Persistence Report'!$H$27:$H$500,"2017")</f>
        <v>0</v>
      </c>
      <c r="R440" s="295">
        <f>SUMIFS('7.  Persistence Report'!U$27:U$500,'7.  Persistence Report'!$D$27:$D$500,$B439,'7.  Persistence Report'!$J$27:$J$500,"Adjustment",'7.  Persistence Report'!$H$27:$H$500,"2017")</f>
        <v>0</v>
      </c>
      <c r="S440" s="295">
        <f>SUMIFS('7.  Persistence Report'!V$27:V$500,'7.  Persistence Report'!$D$27:$D$500,$B439,'7.  Persistence Report'!$J$27:$J$500,"Adjustment",'7.  Persistence Report'!$H$27:$H$500,"2017")</f>
        <v>0</v>
      </c>
      <c r="T440" s="295">
        <f>SUMIFS('7.  Persistence Report'!W$27:W$500,'7.  Persistence Report'!$D$27:$D$500,$B439,'7.  Persistence Report'!$J$27:$J$500,"Adjustment",'7.  Persistence Report'!$H$27:$H$500,"2017")</f>
        <v>0</v>
      </c>
      <c r="U440" s="295">
        <f>SUMIFS('7.  Persistence Report'!X$27:X$500,'7.  Persistence Report'!$D$27:$D$500,$B439,'7.  Persistence Report'!$J$27:$J$500,"Adjustment",'7.  Persistence Report'!$H$27:$H$500,"2017")</f>
        <v>0</v>
      </c>
      <c r="V440" s="295">
        <f>SUMIFS('7.  Persistence Report'!Y$27:Y$500,'7.  Persistence Report'!$D$27:$D$500,$B439,'7.  Persistence Report'!$J$27:$J$500,"Adjustment",'7.  Persistence Report'!$H$27:$H$500,"2017")</f>
        <v>0</v>
      </c>
      <c r="W440" s="295">
        <f>SUMIFS('7.  Persistence Report'!Z$27:Z$500,'7.  Persistence Report'!$D$27:$D$500,$B439,'7.  Persistence Report'!$J$27:$J$500,"Adjustment",'7.  Persistence Report'!$H$27:$H$500,"2017")</f>
        <v>0</v>
      </c>
      <c r="X440" s="295">
        <f>SUMIFS('7.  Persistence Report'!AA$27:AA$500,'7.  Persistence Report'!$D$27:$D$500,$B439,'7.  Persistence Report'!$J$27:$J$500,"Adjustment",'7.  Persistence Report'!$H$27:$H$500,"2017")</f>
        <v>0</v>
      </c>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f>SUMIFS('7.  Persistence Report'!AW$27:AW$500,'7.  Persistence Report'!$D$27:$D$500,$B442,'7.  Persistence Report'!$J$27:$J$500,"Current year savings",'7.  Persistence Report'!$H$27:$H$500,"2017")</f>
        <v>0</v>
      </c>
      <c r="E442" s="295">
        <f>SUMIFS('7.  Persistence Report'!AX$27:AX$500,'7.  Persistence Report'!$D$27:$D$500,$B442,'7.  Persistence Report'!$J$27:$J$500,"Current year savings",'7.  Persistence Report'!$H$27:$H$500,"2017")</f>
        <v>0</v>
      </c>
      <c r="F442" s="295">
        <f>SUMIFS('7.  Persistence Report'!AY$27:AY$500,'7.  Persistence Report'!$D$27:$D$500,$B442,'7.  Persistence Report'!$J$27:$J$500,"Current year savings",'7.  Persistence Report'!$H$27:$H$500,"2017")</f>
        <v>0</v>
      </c>
      <c r="G442" s="295">
        <f>SUMIFS('7.  Persistence Report'!AZ$27:AZ$500,'7.  Persistence Report'!$D$27:$D$500,$B442,'7.  Persistence Report'!$J$27:$J$500,"Current year savings",'7.  Persistence Report'!$H$27:$H$500,"2017")</f>
        <v>0</v>
      </c>
      <c r="H442" s="295">
        <f>SUMIFS('7.  Persistence Report'!BA$27:BA$500,'7.  Persistence Report'!$D$27:$D$500,$B442,'7.  Persistence Report'!$J$27:$J$500,"Current year savings",'7.  Persistence Report'!$H$27:$H$500,"2017")</f>
        <v>0</v>
      </c>
      <c r="I442" s="295">
        <f>SUMIFS('7.  Persistence Report'!BB$27:BB$500,'7.  Persistence Report'!$D$27:$D$500,$B442,'7.  Persistence Report'!$J$27:$J$500,"Current year savings",'7.  Persistence Report'!$H$27:$H$500,"2017")</f>
        <v>0</v>
      </c>
      <c r="J442" s="295">
        <f>SUMIFS('7.  Persistence Report'!BC$27:BC$500,'7.  Persistence Report'!$D$27:$D$500,$B442,'7.  Persistence Report'!$J$27:$J$500,"Current year savings",'7.  Persistence Report'!$H$27:$H$500,"2017")</f>
        <v>0</v>
      </c>
      <c r="K442" s="295">
        <f>SUMIFS('7.  Persistence Report'!BD$27:BD$500,'7.  Persistence Report'!$D$27:$D$500,$B442,'7.  Persistence Report'!$J$27:$J$500,"Current year savings",'7.  Persistence Report'!$H$27:$H$500,"2017")</f>
        <v>0</v>
      </c>
      <c r="L442" s="295">
        <f>SUMIFS('7.  Persistence Report'!BE$27:BE$500,'7.  Persistence Report'!$D$27:$D$500,$B442,'7.  Persistence Report'!$J$27:$J$500,"Current year savings",'7.  Persistence Report'!$H$27:$H$500,"2017")</f>
        <v>0</v>
      </c>
      <c r="M442" s="295">
        <f>SUMIFS('7.  Persistence Report'!BF$27:BF$500,'7.  Persistence Report'!$D$27:$D$500,$B442,'7.  Persistence Report'!$J$27:$J$500,"Current year savings",'7.  Persistence Report'!$H$27:$H$500,"2017")</f>
        <v>0</v>
      </c>
      <c r="N442" s="295">
        <v>12</v>
      </c>
      <c r="O442" s="295">
        <f>SUMIFS('7.  Persistence Report'!R$27:R$500,'7.  Persistence Report'!$D$27:$D$500,$B442,'7.  Persistence Report'!$J$27:$J$500,"Current year savings",'7.  Persistence Report'!$H$27:$H$500,"2017")</f>
        <v>0</v>
      </c>
      <c r="P442" s="295">
        <f>SUMIFS('7.  Persistence Report'!S$27:S$500,'7.  Persistence Report'!$D$27:$D$500,$B442,'7.  Persistence Report'!$J$27:$J$500,"Current year savings",'7.  Persistence Report'!$H$27:$H$500,"2017")</f>
        <v>0</v>
      </c>
      <c r="Q442" s="295">
        <f>SUMIFS('7.  Persistence Report'!T$27:T$500,'7.  Persistence Report'!$D$27:$D$500,$B442,'7.  Persistence Report'!$J$27:$J$500,"Current year savings",'7.  Persistence Report'!$H$27:$H$500,"2017")</f>
        <v>0</v>
      </c>
      <c r="R442" s="295">
        <f>SUMIFS('7.  Persistence Report'!U$27:U$500,'7.  Persistence Report'!$D$27:$D$500,$B442,'7.  Persistence Report'!$J$27:$J$500,"Current year savings",'7.  Persistence Report'!$H$27:$H$500,"2017")</f>
        <v>0</v>
      </c>
      <c r="S442" s="295">
        <f>SUMIFS('7.  Persistence Report'!V$27:V$500,'7.  Persistence Report'!$D$27:$D$500,$B442,'7.  Persistence Report'!$J$27:$J$500,"Current year savings",'7.  Persistence Report'!$H$27:$H$500,"2017")</f>
        <v>0</v>
      </c>
      <c r="T442" s="295">
        <f>SUMIFS('7.  Persistence Report'!W$27:W$500,'7.  Persistence Report'!$D$27:$D$500,$B442,'7.  Persistence Report'!$J$27:$J$500,"Current year savings",'7.  Persistence Report'!$H$27:$H$500,"2017")</f>
        <v>0</v>
      </c>
      <c r="U442" s="295">
        <f>SUMIFS('7.  Persistence Report'!X$27:X$500,'7.  Persistence Report'!$D$27:$D$500,$B442,'7.  Persistence Report'!$J$27:$J$500,"Current year savings",'7.  Persistence Report'!$H$27:$H$500,"2017")</f>
        <v>0</v>
      </c>
      <c r="V442" s="295">
        <f>SUMIFS('7.  Persistence Report'!Y$27:Y$500,'7.  Persistence Report'!$D$27:$D$500,$B442,'7.  Persistence Report'!$J$27:$J$500,"Current year savings",'7.  Persistence Report'!$H$27:$H$500,"2017")</f>
        <v>0</v>
      </c>
      <c r="W442" s="295">
        <f>SUMIFS('7.  Persistence Report'!Z$27:Z$500,'7.  Persistence Report'!$D$27:$D$500,$B442,'7.  Persistence Report'!$J$27:$J$500,"Current year savings",'7.  Persistence Report'!$H$27:$H$500,"2017")</f>
        <v>0</v>
      </c>
      <c r="X442" s="295">
        <f>SUMIFS('7.  Persistence Report'!AA$27:AA$500,'7.  Persistence Report'!$D$27:$D$500,$B442,'7.  Persistence Report'!$J$27:$J$500,"Current year savings",'7.  Persistence Report'!$H$27:$H$500,"2017")</f>
        <v>0</v>
      </c>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f>SUMIFS('7.  Persistence Report'!AW$27:AW$500,'7.  Persistence Report'!$D$27:$D$500,$B442,'7.  Persistence Report'!$J$27:$J$500,"Adjustment",'7.  Persistence Report'!$H$27:$H$500,"2017")</f>
        <v>0</v>
      </c>
      <c r="E443" s="295">
        <f>SUMIFS('7.  Persistence Report'!AX$27:AX$500,'7.  Persistence Report'!$D$27:$D$500,$B442,'7.  Persistence Report'!$J$27:$J$500,"Adjustment",'7.  Persistence Report'!$H$27:$H$500,"2017")</f>
        <v>0</v>
      </c>
      <c r="F443" s="295">
        <f>SUMIFS('7.  Persistence Report'!AY$27:AY$500,'7.  Persistence Report'!$D$27:$D$500,$B442,'7.  Persistence Report'!$J$27:$J$500,"Adjustment",'7.  Persistence Report'!$H$27:$H$500,"2017")</f>
        <v>0</v>
      </c>
      <c r="G443" s="295">
        <f>SUMIFS('7.  Persistence Report'!AZ$27:AZ$500,'7.  Persistence Report'!$D$27:$D$500,$B442,'7.  Persistence Report'!$J$27:$J$500,"Adjustment",'7.  Persistence Report'!$H$27:$H$500,"2017")</f>
        <v>0</v>
      </c>
      <c r="H443" s="295">
        <f>SUMIFS('7.  Persistence Report'!BA$27:BA$500,'7.  Persistence Report'!$D$27:$D$500,$B442,'7.  Persistence Report'!$J$27:$J$500,"Adjustment",'7.  Persistence Report'!$H$27:$H$500,"2017")</f>
        <v>0</v>
      </c>
      <c r="I443" s="295">
        <f>SUMIFS('7.  Persistence Report'!BB$27:BB$500,'7.  Persistence Report'!$D$27:$D$500,$B442,'7.  Persistence Report'!$J$27:$J$500,"Adjustment",'7.  Persistence Report'!$H$27:$H$500,"2017")</f>
        <v>0</v>
      </c>
      <c r="J443" s="295">
        <f>SUMIFS('7.  Persistence Report'!BC$27:BC$500,'7.  Persistence Report'!$D$27:$D$500,$B442,'7.  Persistence Report'!$J$27:$J$500,"Adjustment",'7.  Persistence Report'!$H$27:$H$500,"2017")</f>
        <v>0</v>
      </c>
      <c r="K443" s="295">
        <f>SUMIFS('7.  Persistence Report'!BD$27:BD$500,'7.  Persistence Report'!$D$27:$D$500,$B442,'7.  Persistence Report'!$J$27:$J$500,"Adjustment",'7.  Persistence Report'!$H$27:$H$500,"2017")</f>
        <v>0</v>
      </c>
      <c r="L443" s="295">
        <f>SUMIFS('7.  Persistence Report'!BE$27:BE$500,'7.  Persistence Report'!$D$27:$D$500,$B442,'7.  Persistence Report'!$J$27:$J$500,"Adjustment",'7.  Persistence Report'!$H$27:$H$500,"2017")</f>
        <v>0</v>
      </c>
      <c r="M443" s="295">
        <f>SUMIFS('7.  Persistence Report'!BF$27:BF$500,'7.  Persistence Report'!$D$27:$D$500,$B442,'7.  Persistence Report'!$J$27:$J$500,"Adjustment",'7.  Persistence Report'!$H$27:$H$500,"2017")</f>
        <v>0</v>
      </c>
      <c r="N443" s="295">
        <f>N442</f>
        <v>12</v>
      </c>
      <c r="O443" s="295">
        <f>SUMIFS('7.  Persistence Report'!R$27:R$500,'7.  Persistence Report'!$D$27:$D$500,$B442,'7.  Persistence Report'!$J$27:$J$500,"Adjustment",'7.  Persistence Report'!$H$27:$H$500,"2017")</f>
        <v>0</v>
      </c>
      <c r="P443" s="295">
        <f>SUMIFS('7.  Persistence Report'!S$27:S$500,'7.  Persistence Report'!$D$27:$D$500,$B442,'7.  Persistence Report'!$J$27:$J$500,"Adjustment",'7.  Persistence Report'!$H$27:$H$500,"2017")</f>
        <v>0</v>
      </c>
      <c r="Q443" s="295">
        <f>SUMIFS('7.  Persistence Report'!T$27:T$500,'7.  Persistence Report'!$D$27:$D$500,$B442,'7.  Persistence Report'!$J$27:$J$500,"Adjustment",'7.  Persistence Report'!$H$27:$H$500,"2017")</f>
        <v>0</v>
      </c>
      <c r="R443" s="295">
        <f>SUMIFS('7.  Persistence Report'!U$27:U$500,'7.  Persistence Report'!$D$27:$D$500,$B442,'7.  Persistence Report'!$J$27:$J$500,"Adjustment",'7.  Persistence Report'!$H$27:$H$500,"2017")</f>
        <v>0</v>
      </c>
      <c r="S443" s="295">
        <f>SUMIFS('7.  Persistence Report'!V$27:V$500,'7.  Persistence Report'!$D$27:$D$500,$B442,'7.  Persistence Report'!$J$27:$J$500,"Adjustment",'7.  Persistence Report'!$H$27:$H$500,"2017")</f>
        <v>0</v>
      </c>
      <c r="T443" s="295">
        <f>SUMIFS('7.  Persistence Report'!W$27:W$500,'7.  Persistence Report'!$D$27:$D$500,$B442,'7.  Persistence Report'!$J$27:$J$500,"Adjustment",'7.  Persistence Report'!$H$27:$H$500,"2017")</f>
        <v>0</v>
      </c>
      <c r="U443" s="295">
        <f>SUMIFS('7.  Persistence Report'!X$27:X$500,'7.  Persistence Report'!$D$27:$D$500,$B442,'7.  Persistence Report'!$J$27:$J$500,"Adjustment",'7.  Persistence Report'!$H$27:$H$500,"2017")</f>
        <v>0</v>
      </c>
      <c r="V443" s="295">
        <f>SUMIFS('7.  Persistence Report'!Y$27:Y$500,'7.  Persistence Report'!$D$27:$D$500,$B442,'7.  Persistence Report'!$J$27:$J$500,"Adjustment",'7.  Persistence Report'!$H$27:$H$500,"2017")</f>
        <v>0</v>
      </c>
      <c r="W443" s="295">
        <f>SUMIFS('7.  Persistence Report'!Z$27:Z$500,'7.  Persistence Report'!$D$27:$D$500,$B442,'7.  Persistence Report'!$J$27:$J$500,"Adjustment",'7.  Persistence Report'!$H$27:$H$500,"2017")</f>
        <v>0</v>
      </c>
      <c r="X443" s="295">
        <f>SUMIFS('7.  Persistence Report'!AA$27:AA$500,'7.  Persistence Report'!$D$27:$D$500,$B442,'7.  Persistence Report'!$J$27:$J$500,"Adjustment",'7.  Persistence Report'!$H$27:$H$500,"2017")</f>
        <v>0</v>
      </c>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f>SUMIFS('7.  Persistence Report'!AW$27:AW$500,'7.  Persistence Report'!$D$27:$D$500,$B446,'7.  Persistence Report'!$J$27:$J$500,"Current year savings",'7.  Persistence Report'!$H$27:$H$500,"2017")</f>
        <v>0</v>
      </c>
      <c r="E446" s="295">
        <f>SUMIFS('7.  Persistence Report'!AX$27:AX$500,'7.  Persistence Report'!$D$27:$D$500,$B446,'7.  Persistence Report'!$J$27:$J$500,"Current year savings",'7.  Persistence Report'!$H$27:$H$500,"2017")</f>
        <v>0</v>
      </c>
      <c r="F446" s="295">
        <f>SUMIFS('7.  Persistence Report'!AY$27:AY$500,'7.  Persistence Report'!$D$27:$D$500,$B446,'7.  Persistence Report'!$J$27:$J$500,"Current year savings",'7.  Persistence Report'!$H$27:$H$500,"2017")</f>
        <v>0</v>
      </c>
      <c r="G446" s="295">
        <f>SUMIFS('7.  Persistence Report'!AZ$27:AZ$500,'7.  Persistence Report'!$D$27:$D$500,$B446,'7.  Persistence Report'!$J$27:$J$500,"Current year savings",'7.  Persistence Report'!$H$27:$H$500,"2017")</f>
        <v>0</v>
      </c>
      <c r="H446" s="295">
        <f>SUMIFS('7.  Persistence Report'!BA$27:BA$500,'7.  Persistence Report'!$D$27:$D$500,$B446,'7.  Persistence Report'!$J$27:$J$500,"Current year savings",'7.  Persistence Report'!$H$27:$H$500,"2017")</f>
        <v>0</v>
      </c>
      <c r="I446" s="295">
        <f>SUMIFS('7.  Persistence Report'!BB$27:BB$500,'7.  Persistence Report'!$D$27:$D$500,$B446,'7.  Persistence Report'!$J$27:$J$500,"Current year savings",'7.  Persistence Report'!$H$27:$H$500,"2017")</f>
        <v>0</v>
      </c>
      <c r="J446" s="295">
        <f>SUMIFS('7.  Persistence Report'!BC$27:BC$500,'7.  Persistence Report'!$D$27:$D$500,$B446,'7.  Persistence Report'!$J$27:$J$500,"Current year savings",'7.  Persistence Report'!$H$27:$H$500,"2017")</f>
        <v>0</v>
      </c>
      <c r="K446" s="295">
        <f>SUMIFS('7.  Persistence Report'!BD$27:BD$500,'7.  Persistence Report'!$D$27:$D$500,$B446,'7.  Persistence Report'!$J$27:$J$500,"Current year savings",'7.  Persistence Report'!$H$27:$H$500,"2017")</f>
        <v>0</v>
      </c>
      <c r="L446" s="295">
        <f>SUMIFS('7.  Persistence Report'!BE$27:BE$500,'7.  Persistence Report'!$D$27:$D$500,$B446,'7.  Persistence Report'!$J$27:$J$500,"Current year savings",'7.  Persistence Report'!$H$27:$H$500,"2017")</f>
        <v>0</v>
      </c>
      <c r="M446" s="295">
        <f>SUMIFS('7.  Persistence Report'!BF$27:BF$500,'7.  Persistence Report'!$D$27:$D$500,$B446,'7.  Persistence Report'!$J$27:$J$500,"Current year savings",'7.  Persistence Report'!$H$27:$H$500,"2017")</f>
        <v>0</v>
      </c>
      <c r="N446" s="295">
        <v>12</v>
      </c>
      <c r="O446" s="295">
        <f>SUMIFS('7.  Persistence Report'!R$27:R$500,'7.  Persistence Report'!$D$27:$D$500,$B446,'7.  Persistence Report'!$J$27:$J$500,"Current year savings",'7.  Persistence Report'!$H$27:$H$500,"2017")</f>
        <v>0</v>
      </c>
      <c r="P446" s="295">
        <f>SUMIFS('7.  Persistence Report'!S$27:S$500,'7.  Persistence Report'!$D$27:$D$500,$B446,'7.  Persistence Report'!$J$27:$J$500,"Current year savings",'7.  Persistence Report'!$H$27:$H$500,"2017")</f>
        <v>0</v>
      </c>
      <c r="Q446" s="295">
        <f>SUMIFS('7.  Persistence Report'!T$27:T$500,'7.  Persistence Report'!$D$27:$D$500,$B446,'7.  Persistence Report'!$J$27:$J$500,"Current year savings",'7.  Persistence Report'!$H$27:$H$500,"2017")</f>
        <v>0</v>
      </c>
      <c r="R446" s="295">
        <f>SUMIFS('7.  Persistence Report'!U$27:U$500,'7.  Persistence Report'!$D$27:$D$500,$B446,'7.  Persistence Report'!$J$27:$J$500,"Current year savings",'7.  Persistence Report'!$H$27:$H$500,"2017")</f>
        <v>0</v>
      </c>
      <c r="S446" s="295">
        <f>SUMIFS('7.  Persistence Report'!V$27:V$500,'7.  Persistence Report'!$D$27:$D$500,$B446,'7.  Persistence Report'!$J$27:$J$500,"Current year savings",'7.  Persistence Report'!$H$27:$H$500,"2017")</f>
        <v>0</v>
      </c>
      <c r="T446" s="295">
        <f>SUMIFS('7.  Persistence Report'!W$27:W$500,'7.  Persistence Report'!$D$27:$D$500,$B446,'7.  Persistence Report'!$J$27:$J$500,"Current year savings",'7.  Persistence Report'!$H$27:$H$500,"2017")</f>
        <v>0</v>
      </c>
      <c r="U446" s="295">
        <f>SUMIFS('7.  Persistence Report'!X$27:X$500,'7.  Persistence Report'!$D$27:$D$500,$B446,'7.  Persistence Report'!$J$27:$J$500,"Current year savings",'7.  Persistence Report'!$H$27:$H$500,"2017")</f>
        <v>0</v>
      </c>
      <c r="V446" s="295">
        <f>SUMIFS('7.  Persistence Report'!Y$27:Y$500,'7.  Persistence Report'!$D$27:$D$500,$B446,'7.  Persistence Report'!$J$27:$J$500,"Current year savings",'7.  Persistence Report'!$H$27:$H$500,"2017")</f>
        <v>0</v>
      </c>
      <c r="W446" s="295">
        <f>SUMIFS('7.  Persistence Report'!Z$27:Z$500,'7.  Persistence Report'!$D$27:$D$500,$B446,'7.  Persistence Report'!$J$27:$J$500,"Current year savings",'7.  Persistence Report'!$H$27:$H$500,"2017")</f>
        <v>0</v>
      </c>
      <c r="X446" s="295">
        <f>SUMIFS('7.  Persistence Report'!AA$27:AA$500,'7.  Persistence Report'!$D$27:$D$500,$B446,'7.  Persistence Report'!$J$27:$J$500,"Current year savings",'7.  Persistence Report'!$H$27:$H$500,"2017")</f>
        <v>0</v>
      </c>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f>SUMIFS('7.  Persistence Report'!AW$27:AW$500,'7.  Persistence Report'!$D$27:$D$500,$B446,'7.  Persistence Report'!$J$27:$J$500,"Adjustment",'7.  Persistence Report'!$H$27:$H$500,"2017")</f>
        <v>0</v>
      </c>
      <c r="E447" s="295">
        <f>SUMIFS('7.  Persistence Report'!AX$27:AX$500,'7.  Persistence Report'!$D$27:$D$500,$B446,'7.  Persistence Report'!$J$27:$J$500,"Adjustment",'7.  Persistence Report'!$H$27:$H$500,"2017")</f>
        <v>0</v>
      </c>
      <c r="F447" s="295">
        <f>SUMIFS('7.  Persistence Report'!AY$27:AY$500,'7.  Persistence Report'!$D$27:$D$500,$B446,'7.  Persistence Report'!$J$27:$J$500,"Adjustment",'7.  Persistence Report'!$H$27:$H$500,"2017")</f>
        <v>0</v>
      </c>
      <c r="G447" s="295">
        <f>SUMIFS('7.  Persistence Report'!AZ$27:AZ$500,'7.  Persistence Report'!$D$27:$D$500,$B446,'7.  Persistence Report'!$J$27:$J$500,"Adjustment",'7.  Persistence Report'!$H$27:$H$500,"2017")</f>
        <v>0</v>
      </c>
      <c r="H447" s="295">
        <f>SUMIFS('7.  Persistence Report'!BA$27:BA$500,'7.  Persistence Report'!$D$27:$D$500,$B446,'7.  Persistence Report'!$J$27:$J$500,"Adjustment",'7.  Persistence Report'!$H$27:$H$500,"2017")</f>
        <v>0</v>
      </c>
      <c r="I447" s="295">
        <f>SUMIFS('7.  Persistence Report'!BB$27:BB$500,'7.  Persistence Report'!$D$27:$D$500,$B446,'7.  Persistence Report'!$J$27:$J$500,"Adjustment",'7.  Persistence Report'!$H$27:$H$500,"2017")</f>
        <v>0</v>
      </c>
      <c r="J447" s="295">
        <f>SUMIFS('7.  Persistence Report'!BC$27:BC$500,'7.  Persistence Report'!$D$27:$D$500,$B446,'7.  Persistence Report'!$J$27:$J$500,"Adjustment",'7.  Persistence Report'!$H$27:$H$500,"2017")</f>
        <v>0</v>
      </c>
      <c r="K447" s="295">
        <f>SUMIFS('7.  Persistence Report'!BD$27:BD$500,'7.  Persistence Report'!$D$27:$D$500,$B446,'7.  Persistence Report'!$J$27:$J$500,"Adjustment",'7.  Persistence Report'!$H$27:$H$500,"2017")</f>
        <v>0</v>
      </c>
      <c r="L447" s="295">
        <f>SUMIFS('7.  Persistence Report'!BE$27:BE$500,'7.  Persistence Report'!$D$27:$D$500,$B446,'7.  Persistence Report'!$J$27:$J$500,"Adjustment",'7.  Persistence Report'!$H$27:$H$500,"2017")</f>
        <v>0</v>
      </c>
      <c r="M447" s="295">
        <f>SUMIFS('7.  Persistence Report'!BF$27:BF$500,'7.  Persistence Report'!$D$27:$D$500,$B446,'7.  Persistence Report'!$J$27:$J$500,"Adjustment",'7.  Persistence Report'!$H$27:$H$500,"2017")</f>
        <v>0</v>
      </c>
      <c r="N447" s="295">
        <f>N446</f>
        <v>12</v>
      </c>
      <c r="O447" s="295">
        <f>SUMIFS('7.  Persistence Report'!R$27:R$500,'7.  Persistence Report'!$D$27:$D$500,$B446,'7.  Persistence Report'!$J$27:$J$500,"Adjustment",'7.  Persistence Report'!$H$27:$H$500,"2017")</f>
        <v>0</v>
      </c>
      <c r="P447" s="295">
        <f>SUMIFS('7.  Persistence Report'!S$27:S$500,'7.  Persistence Report'!$D$27:$D$500,$B446,'7.  Persistence Report'!$J$27:$J$500,"Adjustment",'7.  Persistence Report'!$H$27:$H$500,"2017")</f>
        <v>0</v>
      </c>
      <c r="Q447" s="295">
        <f>SUMIFS('7.  Persistence Report'!T$27:T$500,'7.  Persistence Report'!$D$27:$D$500,$B446,'7.  Persistence Report'!$J$27:$J$500,"Adjustment",'7.  Persistence Report'!$H$27:$H$500,"2017")</f>
        <v>0</v>
      </c>
      <c r="R447" s="295">
        <f>SUMIFS('7.  Persistence Report'!U$27:U$500,'7.  Persistence Report'!$D$27:$D$500,$B446,'7.  Persistence Report'!$J$27:$J$500,"Adjustment",'7.  Persistence Report'!$H$27:$H$500,"2017")</f>
        <v>0</v>
      </c>
      <c r="S447" s="295">
        <f>SUMIFS('7.  Persistence Report'!V$27:V$500,'7.  Persistence Report'!$D$27:$D$500,$B446,'7.  Persistence Report'!$J$27:$J$500,"Adjustment",'7.  Persistence Report'!$H$27:$H$500,"2017")</f>
        <v>0</v>
      </c>
      <c r="T447" s="295">
        <f>SUMIFS('7.  Persistence Report'!W$27:W$500,'7.  Persistence Report'!$D$27:$D$500,$B446,'7.  Persistence Report'!$J$27:$J$500,"Adjustment",'7.  Persistence Report'!$H$27:$H$500,"2017")</f>
        <v>0</v>
      </c>
      <c r="U447" s="295">
        <f>SUMIFS('7.  Persistence Report'!X$27:X$500,'7.  Persistence Report'!$D$27:$D$500,$B446,'7.  Persistence Report'!$J$27:$J$500,"Adjustment",'7.  Persistence Report'!$H$27:$H$500,"2017")</f>
        <v>0</v>
      </c>
      <c r="V447" s="295">
        <f>SUMIFS('7.  Persistence Report'!Y$27:Y$500,'7.  Persistence Report'!$D$27:$D$500,$B446,'7.  Persistence Report'!$J$27:$J$500,"Adjustment",'7.  Persistence Report'!$H$27:$H$500,"2017")</f>
        <v>0</v>
      </c>
      <c r="W447" s="295">
        <f>SUMIFS('7.  Persistence Report'!Z$27:Z$500,'7.  Persistence Report'!$D$27:$D$500,$B446,'7.  Persistence Report'!$J$27:$J$500,"Adjustment",'7.  Persistence Report'!$H$27:$H$500,"2017")</f>
        <v>0</v>
      </c>
      <c r="X447" s="295">
        <f>SUMIFS('7.  Persistence Report'!AA$27:AA$500,'7.  Persistence Report'!$D$27:$D$500,$B446,'7.  Persistence Report'!$J$27:$J$500,"Adjustment",'7.  Persistence Report'!$H$27:$H$500,"2017")</f>
        <v>0</v>
      </c>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494</v>
      </c>
      <c r="C450" s="291" t="s">
        <v>25</v>
      </c>
      <c r="D450" s="295">
        <f>SUMIFS('7.  Persistence Report'!AW$27:AW$500,'7.  Persistence Report'!$D$27:$D$500,$B450,'7.  Persistence Report'!$J$27:$J$500,"Current year savings",'7.  Persistence Report'!$H$27:$H$500,"2017")</f>
        <v>0</v>
      </c>
      <c r="E450" s="295">
        <f>SUMIFS('7.  Persistence Report'!AX$27:AX$500,'7.  Persistence Report'!$D$27:$D$500,$B450,'7.  Persistence Report'!$J$27:$J$500,"Current year savings",'7.  Persistence Report'!$H$27:$H$500,"2017")</f>
        <v>0</v>
      </c>
      <c r="F450" s="295">
        <f>SUMIFS('7.  Persistence Report'!AY$27:AY$500,'7.  Persistence Report'!$D$27:$D$500,$B450,'7.  Persistence Report'!$J$27:$J$500,"Current year savings",'7.  Persistence Report'!$H$27:$H$500,"2017")</f>
        <v>0</v>
      </c>
      <c r="G450" s="295">
        <f>SUMIFS('7.  Persistence Report'!AZ$27:AZ$500,'7.  Persistence Report'!$D$27:$D$500,$B450,'7.  Persistence Report'!$J$27:$J$500,"Current year savings",'7.  Persistence Report'!$H$27:$H$500,"2017")</f>
        <v>0</v>
      </c>
      <c r="H450" s="295">
        <f>SUMIFS('7.  Persistence Report'!BA$27:BA$500,'7.  Persistence Report'!$D$27:$D$500,$B450,'7.  Persistence Report'!$J$27:$J$500,"Current year savings",'7.  Persistence Report'!$H$27:$H$500,"2017")</f>
        <v>0</v>
      </c>
      <c r="I450" s="295">
        <f>SUMIFS('7.  Persistence Report'!BB$27:BB$500,'7.  Persistence Report'!$D$27:$D$500,$B450,'7.  Persistence Report'!$J$27:$J$500,"Current year savings",'7.  Persistence Report'!$H$27:$H$500,"2017")</f>
        <v>0</v>
      </c>
      <c r="J450" s="295">
        <f>SUMIFS('7.  Persistence Report'!BC$27:BC$500,'7.  Persistence Report'!$D$27:$D$500,$B450,'7.  Persistence Report'!$J$27:$J$500,"Current year savings",'7.  Persistence Report'!$H$27:$H$500,"2017")</f>
        <v>0</v>
      </c>
      <c r="K450" s="295">
        <f>SUMIFS('7.  Persistence Report'!BD$27:BD$500,'7.  Persistence Report'!$D$27:$D$500,$B450,'7.  Persistence Report'!$J$27:$J$500,"Current year savings",'7.  Persistence Report'!$H$27:$H$500,"2017")</f>
        <v>0</v>
      </c>
      <c r="L450" s="295">
        <f>SUMIFS('7.  Persistence Report'!BE$27:BE$500,'7.  Persistence Report'!$D$27:$D$500,$B450,'7.  Persistence Report'!$J$27:$J$500,"Current year savings",'7.  Persistence Report'!$H$27:$H$500,"2017")</f>
        <v>0</v>
      </c>
      <c r="M450" s="295">
        <f>SUMIFS('7.  Persistence Report'!BF$27:BF$500,'7.  Persistence Report'!$D$27:$D$500,$B450,'7.  Persistence Report'!$J$27:$J$500,"Current year savings",'7.  Persistence Report'!$H$27:$H$500,"2017")</f>
        <v>0</v>
      </c>
      <c r="N450" s="295">
        <v>0</v>
      </c>
      <c r="O450" s="295">
        <f>SUMIFS('7.  Persistence Report'!R$27:R$500,'7.  Persistence Report'!$D$27:$D$500,$B450,'7.  Persistence Report'!$J$27:$J$500,"Current year savings",'7.  Persistence Report'!$H$27:$H$500,"2017")</f>
        <v>0</v>
      </c>
      <c r="P450" s="295">
        <f>SUMIFS('7.  Persistence Report'!S$27:S$500,'7.  Persistence Report'!$D$27:$D$500,$B450,'7.  Persistence Report'!$J$27:$J$500,"Current year savings",'7.  Persistence Report'!$H$27:$H$500,"2017")</f>
        <v>0</v>
      </c>
      <c r="Q450" s="295">
        <f>SUMIFS('7.  Persistence Report'!T$27:T$500,'7.  Persistence Report'!$D$27:$D$500,$B450,'7.  Persistence Report'!$J$27:$J$500,"Current year savings",'7.  Persistence Report'!$H$27:$H$500,"2017")</f>
        <v>0</v>
      </c>
      <c r="R450" s="295">
        <f>SUMIFS('7.  Persistence Report'!U$27:U$500,'7.  Persistence Report'!$D$27:$D$500,$B450,'7.  Persistence Report'!$J$27:$J$500,"Current year savings",'7.  Persistence Report'!$H$27:$H$500,"2017")</f>
        <v>0</v>
      </c>
      <c r="S450" s="295">
        <f>SUMIFS('7.  Persistence Report'!V$27:V$500,'7.  Persistence Report'!$D$27:$D$500,$B450,'7.  Persistence Report'!$J$27:$J$500,"Current year savings",'7.  Persistence Report'!$H$27:$H$500,"2017")</f>
        <v>0</v>
      </c>
      <c r="T450" s="295">
        <f>SUMIFS('7.  Persistence Report'!W$27:W$500,'7.  Persistence Report'!$D$27:$D$500,$B450,'7.  Persistence Report'!$J$27:$J$500,"Current year savings",'7.  Persistence Report'!$H$27:$H$500,"2017")</f>
        <v>0</v>
      </c>
      <c r="U450" s="295">
        <f>SUMIFS('7.  Persistence Report'!X$27:X$500,'7.  Persistence Report'!$D$27:$D$500,$B450,'7.  Persistence Report'!$J$27:$J$500,"Current year savings",'7.  Persistence Report'!$H$27:$H$500,"2017")</f>
        <v>0</v>
      </c>
      <c r="V450" s="295">
        <f>SUMIFS('7.  Persistence Report'!Y$27:Y$500,'7.  Persistence Report'!$D$27:$D$500,$B450,'7.  Persistence Report'!$J$27:$J$500,"Current year savings",'7.  Persistence Report'!$H$27:$H$500,"2017")</f>
        <v>0</v>
      </c>
      <c r="W450" s="295">
        <f>SUMIFS('7.  Persistence Report'!Z$27:Z$500,'7.  Persistence Report'!$D$27:$D$500,$B450,'7.  Persistence Report'!$J$27:$J$500,"Current year savings",'7.  Persistence Report'!$H$27:$H$500,"2017")</f>
        <v>0</v>
      </c>
      <c r="X450" s="295">
        <f>SUMIFS('7.  Persistence Report'!AA$27:AA$500,'7.  Persistence Report'!$D$27:$D$500,$B450,'7.  Persistence Report'!$J$27:$J$500,"Current year savings",'7.  Persistence Report'!$H$27:$H$500,"2017")</f>
        <v>0</v>
      </c>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f>SUMIFS('7.  Persistence Report'!AW$27:AW$500,'7.  Persistence Report'!$D$27:$D$500,$B450,'7.  Persistence Report'!$J$27:$J$500,"Adjustment",'7.  Persistence Report'!$H$27:$H$500,"2017")</f>
        <v>0</v>
      </c>
      <c r="E451" s="295">
        <f>SUMIFS('7.  Persistence Report'!AX$27:AX$500,'7.  Persistence Report'!$D$27:$D$500,$B450,'7.  Persistence Report'!$J$27:$J$500,"Adjustment",'7.  Persistence Report'!$H$27:$H$500,"2017")</f>
        <v>0</v>
      </c>
      <c r="F451" s="295">
        <f>SUMIFS('7.  Persistence Report'!AY$27:AY$500,'7.  Persistence Report'!$D$27:$D$500,$B450,'7.  Persistence Report'!$J$27:$J$500,"Adjustment",'7.  Persistence Report'!$H$27:$H$500,"2017")</f>
        <v>0</v>
      </c>
      <c r="G451" s="295">
        <f>SUMIFS('7.  Persistence Report'!AZ$27:AZ$500,'7.  Persistence Report'!$D$27:$D$500,$B450,'7.  Persistence Report'!$J$27:$J$500,"Adjustment",'7.  Persistence Report'!$H$27:$H$500,"2017")</f>
        <v>0</v>
      </c>
      <c r="H451" s="295">
        <f>SUMIFS('7.  Persistence Report'!BA$27:BA$500,'7.  Persistence Report'!$D$27:$D$500,$B450,'7.  Persistence Report'!$J$27:$J$500,"Adjustment",'7.  Persistence Report'!$H$27:$H$500,"2017")</f>
        <v>0</v>
      </c>
      <c r="I451" s="295">
        <f>SUMIFS('7.  Persistence Report'!BB$27:BB$500,'7.  Persistence Report'!$D$27:$D$500,$B450,'7.  Persistence Report'!$J$27:$J$500,"Adjustment",'7.  Persistence Report'!$H$27:$H$500,"2017")</f>
        <v>0</v>
      </c>
      <c r="J451" s="295">
        <f>SUMIFS('7.  Persistence Report'!BC$27:BC$500,'7.  Persistence Report'!$D$27:$D$500,$B450,'7.  Persistence Report'!$J$27:$J$500,"Adjustment",'7.  Persistence Report'!$H$27:$H$500,"2017")</f>
        <v>0</v>
      </c>
      <c r="K451" s="295">
        <f>SUMIFS('7.  Persistence Report'!BD$27:BD$500,'7.  Persistence Report'!$D$27:$D$500,$B450,'7.  Persistence Report'!$J$27:$J$500,"Adjustment",'7.  Persistence Report'!$H$27:$H$500,"2017")</f>
        <v>0</v>
      </c>
      <c r="L451" s="295">
        <f>SUMIFS('7.  Persistence Report'!BE$27:BE$500,'7.  Persistence Report'!$D$27:$D$500,$B450,'7.  Persistence Report'!$J$27:$J$500,"Adjustment",'7.  Persistence Report'!$H$27:$H$500,"2017")</f>
        <v>0</v>
      </c>
      <c r="M451" s="295">
        <f>SUMIFS('7.  Persistence Report'!BF$27:BF$500,'7.  Persistence Report'!$D$27:$D$500,$B450,'7.  Persistence Report'!$J$27:$J$500,"Adjustment",'7.  Persistence Report'!$H$27:$H$500,"2017")</f>
        <v>0</v>
      </c>
      <c r="N451" s="295">
        <f>N450</f>
        <v>0</v>
      </c>
      <c r="O451" s="295">
        <f>SUMIFS('7.  Persistence Report'!R$27:R$500,'7.  Persistence Report'!$D$27:$D$500,$B450,'7.  Persistence Report'!$J$27:$J$500,"Adjustment",'7.  Persistence Report'!$H$27:$H$500,"2017")</f>
        <v>0</v>
      </c>
      <c r="P451" s="295">
        <f>SUMIFS('7.  Persistence Report'!S$27:S$500,'7.  Persistence Report'!$D$27:$D$500,$B450,'7.  Persistence Report'!$J$27:$J$500,"Adjustment",'7.  Persistence Report'!$H$27:$H$500,"2017")</f>
        <v>0</v>
      </c>
      <c r="Q451" s="295">
        <f>SUMIFS('7.  Persistence Report'!T$27:T$500,'7.  Persistence Report'!$D$27:$D$500,$B450,'7.  Persistence Report'!$J$27:$J$500,"Adjustment",'7.  Persistence Report'!$H$27:$H$500,"2017")</f>
        <v>0</v>
      </c>
      <c r="R451" s="295">
        <f>SUMIFS('7.  Persistence Report'!U$27:U$500,'7.  Persistence Report'!$D$27:$D$500,$B450,'7.  Persistence Report'!$J$27:$J$500,"Adjustment",'7.  Persistence Report'!$H$27:$H$500,"2017")</f>
        <v>0</v>
      </c>
      <c r="S451" s="295">
        <f>SUMIFS('7.  Persistence Report'!V$27:V$500,'7.  Persistence Report'!$D$27:$D$500,$B450,'7.  Persistence Report'!$J$27:$J$500,"Adjustment",'7.  Persistence Report'!$H$27:$H$500,"2017")</f>
        <v>0</v>
      </c>
      <c r="T451" s="295">
        <f>SUMIFS('7.  Persistence Report'!W$27:W$500,'7.  Persistence Report'!$D$27:$D$500,$B450,'7.  Persistence Report'!$J$27:$J$500,"Adjustment",'7.  Persistence Report'!$H$27:$H$500,"2017")</f>
        <v>0</v>
      </c>
      <c r="U451" s="295">
        <f>SUMIFS('7.  Persistence Report'!X$27:X$500,'7.  Persistence Report'!$D$27:$D$500,$B450,'7.  Persistence Report'!$J$27:$J$500,"Adjustment",'7.  Persistence Report'!$H$27:$H$500,"2017")</f>
        <v>0</v>
      </c>
      <c r="V451" s="295">
        <f>SUMIFS('7.  Persistence Report'!Y$27:Y$500,'7.  Persistence Report'!$D$27:$D$500,$B450,'7.  Persistence Report'!$J$27:$J$500,"Adjustment",'7.  Persistence Report'!$H$27:$H$500,"2017")</f>
        <v>0</v>
      </c>
      <c r="W451" s="295">
        <f>SUMIFS('7.  Persistence Report'!Z$27:Z$500,'7.  Persistence Report'!$D$27:$D$500,$B450,'7.  Persistence Report'!$J$27:$J$500,"Adjustment",'7.  Persistence Report'!$H$27:$H$500,"2017")</f>
        <v>0</v>
      </c>
      <c r="X451" s="295">
        <f>SUMIFS('7.  Persistence Report'!AA$27:AA$500,'7.  Persistence Report'!$D$27:$D$500,$B450,'7.  Persistence Report'!$J$27:$J$500,"Adjustment",'7.  Persistence Report'!$H$27:$H$500,"2017")</f>
        <v>0</v>
      </c>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490</v>
      </c>
      <c r="C453" s="291" t="s">
        <v>25</v>
      </c>
      <c r="D453" s="295">
        <f>SUMIFS('7.  Persistence Report'!AW$27:AW$500,'7.  Persistence Report'!$D$27:$D$500,$B453,'7.  Persistence Report'!$J$27:$J$500,"Current year savings",'7.  Persistence Report'!$H$27:$H$500,"2017")</f>
        <v>0</v>
      </c>
      <c r="E453" s="295">
        <f>SUMIFS('7.  Persistence Report'!AX$27:AX$500,'7.  Persistence Report'!$D$27:$D$500,$B453,'7.  Persistence Report'!$J$27:$J$500,"Current year savings",'7.  Persistence Report'!$H$27:$H$500,"2017")</f>
        <v>0</v>
      </c>
      <c r="F453" s="295">
        <f>SUMIFS('7.  Persistence Report'!AY$27:AY$500,'7.  Persistence Report'!$D$27:$D$500,$B453,'7.  Persistence Report'!$J$27:$J$500,"Current year savings",'7.  Persistence Report'!$H$27:$H$500,"2017")</f>
        <v>0</v>
      </c>
      <c r="G453" s="295">
        <f>SUMIFS('7.  Persistence Report'!AZ$27:AZ$500,'7.  Persistence Report'!$D$27:$D$500,$B453,'7.  Persistence Report'!$J$27:$J$500,"Current year savings",'7.  Persistence Report'!$H$27:$H$500,"2017")</f>
        <v>0</v>
      </c>
      <c r="H453" s="295">
        <f>SUMIFS('7.  Persistence Report'!BA$27:BA$500,'7.  Persistence Report'!$D$27:$D$500,$B453,'7.  Persistence Report'!$J$27:$J$500,"Current year savings",'7.  Persistence Report'!$H$27:$H$500,"2017")</f>
        <v>0</v>
      </c>
      <c r="I453" s="295">
        <f>SUMIFS('7.  Persistence Report'!BB$27:BB$500,'7.  Persistence Report'!$D$27:$D$500,$B453,'7.  Persistence Report'!$J$27:$J$500,"Current year savings",'7.  Persistence Report'!$H$27:$H$500,"2017")</f>
        <v>0</v>
      </c>
      <c r="J453" s="295">
        <f>SUMIFS('7.  Persistence Report'!BC$27:BC$500,'7.  Persistence Report'!$D$27:$D$500,$B453,'7.  Persistence Report'!$J$27:$J$500,"Current year savings",'7.  Persistence Report'!$H$27:$H$500,"2017")</f>
        <v>0</v>
      </c>
      <c r="K453" s="295">
        <f>SUMIFS('7.  Persistence Report'!BD$27:BD$500,'7.  Persistence Report'!$D$27:$D$500,$B453,'7.  Persistence Report'!$J$27:$J$500,"Current year savings",'7.  Persistence Report'!$H$27:$H$500,"2017")</f>
        <v>0</v>
      </c>
      <c r="L453" s="295">
        <f>SUMIFS('7.  Persistence Report'!BE$27:BE$500,'7.  Persistence Report'!$D$27:$D$500,$B453,'7.  Persistence Report'!$J$27:$J$500,"Current year savings",'7.  Persistence Report'!$H$27:$H$500,"2017")</f>
        <v>0</v>
      </c>
      <c r="M453" s="295">
        <f>SUMIFS('7.  Persistence Report'!BF$27:BF$500,'7.  Persistence Report'!$D$27:$D$500,$B453,'7.  Persistence Report'!$J$27:$J$500,"Current year savings",'7.  Persistence Report'!$H$27:$H$500,"2017")</f>
        <v>0</v>
      </c>
      <c r="N453" s="295">
        <v>0</v>
      </c>
      <c r="O453" s="295">
        <f>SUMIFS('7.  Persistence Report'!R$27:R$500,'7.  Persistence Report'!$D$27:$D$500,$B453,'7.  Persistence Report'!$J$27:$J$500,"Current year savings",'7.  Persistence Report'!$H$27:$H$500,"2017")</f>
        <v>0</v>
      </c>
      <c r="P453" s="295">
        <f>SUMIFS('7.  Persistence Report'!S$27:S$500,'7.  Persistence Report'!$D$27:$D$500,$B453,'7.  Persistence Report'!$J$27:$J$500,"Current year savings",'7.  Persistence Report'!$H$27:$H$500,"2017")</f>
        <v>0</v>
      </c>
      <c r="Q453" s="295">
        <f>SUMIFS('7.  Persistence Report'!T$27:T$500,'7.  Persistence Report'!$D$27:$D$500,$B453,'7.  Persistence Report'!$J$27:$J$500,"Current year savings",'7.  Persistence Report'!$H$27:$H$500,"2017")</f>
        <v>0</v>
      </c>
      <c r="R453" s="295">
        <f>SUMIFS('7.  Persistence Report'!U$27:U$500,'7.  Persistence Report'!$D$27:$D$500,$B453,'7.  Persistence Report'!$J$27:$J$500,"Current year savings",'7.  Persistence Report'!$H$27:$H$500,"2017")</f>
        <v>0</v>
      </c>
      <c r="S453" s="295">
        <f>SUMIFS('7.  Persistence Report'!V$27:V$500,'7.  Persistence Report'!$D$27:$D$500,$B453,'7.  Persistence Report'!$J$27:$J$500,"Current year savings",'7.  Persistence Report'!$H$27:$H$500,"2017")</f>
        <v>0</v>
      </c>
      <c r="T453" s="295">
        <f>SUMIFS('7.  Persistence Report'!W$27:W$500,'7.  Persistence Report'!$D$27:$D$500,$B453,'7.  Persistence Report'!$J$27:$J$500,"Current year savings",'7.  Persistence Report'!$H$27:$H$500,"2017")</f>
        <v>0</v>
      </c>
      <c r="U453" s="295">
        <f>SUMIFS('7.  Persistence Report'!X$27:X$500,'7.  Persistence Report'!$D$27:$D$500,$B453,'7.  Persistence Report'!$J$27:$J$500,"Current year savings",'7.  Persistence Report'!$H$27:$H$500,"2017")</f>
        <v>0</v>
      </c>
      <c r="V453" s="295">
        <f>SUMIFS('7.  Persistence Report'!Y$27:Y$500,'7.  Persistence Report'!$D$27:$D$500,$B453,'7.  Persistence Report'!$J$27:$J$500,"Current year savings",'7.  Persistence Report'!$H$27:$H$500,"2017")</f>
        <v>0</v>
      </c>
      <c r="W453" s="295">
        <f>SUMIFS('7.  Persistence Report'!Z$27:Z$500,'7.  Persistence Report'!$D$27:$D$500,$B453,'7.  Persistence Report'!$J$27:$J$500,"Current year savings",'7.  Persistence Report'!$H$27:$H$500,"2017")</f>
        <v>0</v>
      </c>
      <c r="X453" s="295">
        <f>SUMIFS('7.  Persistence Report'!AA$27:AA$500,'7.  Persistence Report'!$D$27:$D$500,$B453,'7.  Persistence Report'!$J$27:$J$500,"Current year savings",'7.  Persistence Report'!$H$27:$H$500,"2017")</f>
        <v>0</v>
      </c>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f>SUMIFS('7.  Persistence Report'!AW$27:AW$500,'7.  Persistence Report'!$D$27:$D$500,$B453,'7.  Persistence Report'!$J$27:$J$500,"Adjustment",'7.  Persistence Report'!$H$27:$H$500,"2017")</f>
        <v>0</v>
      </c>
      <c r="E454" s="295">
        <f>SUMIFS('7.  Persistence Report'!AX$27:AX$500,'7.  Persistence Report'!$D$27:$D$500,$B453,'7.  Persistence Report'!$J$27:$J$500,"Adjustment",'7.  Persistence Report'!$H$27:$H$500,"2017")</f>
        <v>0</v>
      </c>
      <c r="F454" s="295">
        <f>SUMIFS('7.  Persistence Report'!AY$27:AY$500,'7.  Persistence Report'!$D$27:$D$500,$B453,'7.  Persistence Report'!$J$27:$J$500,"Adjustment",'7.  Persistence Report'!$H$27:$H$500,"2017")</f>
        <v>0</v>
      </c>
      <c r="G454" s="295">
        <f>SUMIFS('7.  Persistence Report'!AZ$27:AZ$500,'7.  Persistence Report'!$D$27:$D$500,$B453,'7.  Persistence Report'!$J$27:$J$500,"Adjustment",'7.  Persistence Report'!$H$27:$H$500,"2017")</f>
        <v>0</v>
      </c>
      <c r="H454" s="295">
        <f>SUMIFS('7.  Persistence Report'!BA$27:BA$500,'7.  Persistence Report'!$D$27:$D$500,$B453,'7.  Persistence Report'!$J$27:$J$500,"Adjustment",'7.  Persistence Report'!$H$27:$H$500,"2017")</f>
        <v>0</v>
      </c>
      <c r="I454" s="295">
        <f>SUMIFS('7.  Persistence Report'!BB$27:BB$500,'7.  Persistence Report'!$D$27:$D$500,$B453,'7.  Persistence Report'!$J$27:$J$500,"Adjustment",'7.  Persistence Report'!$H$27:$H$500,"2017")</f>
        <v>0</v>
      </c>
      <c r="J454" s="295">
        <f>SUMIFS('7.  Persistence Report'!BC$27:BC$500,'7.  Persistence Report'!$D$27:$D$500,$B453,'7.  Persistence Report'!$J$27:$J$500,"Adjustment",'7.  Persistence Report'!$H$27:$H$500,"2017")</f>
        <v>0</v>
      </c>
      <c r="K454" s="295">
        <f>SUMIFS('7.  Persistence Report'!BD$27:BD$500,'7.  Persistence Report'!$D$27:$D$500,$B453,'7.  Persistence Report'!$J$27:$J$500,"Adjustment",'7.  Persistence Report'!$H$27:$H$500,"2017")</f>
        <v>0</v>
      </c>
      <c r="L454" s="295">
        <f>SUMIFS('7.  Persistence Report'!BE$27:BE$500,'7.  Persistence Report'!$D$27:$D$500,$B453,'7.  Persistence Report'!$J$27:$J$500,"Adjustment",'7.  Persistence Report'!$H$27:$H$500,"2017")</f>
        <v>0</v>
      </c>
      <c r="M454" s="295">
        <f>SUMIFS('7.  Persistence Report'!BF$27:BF$500,'7.  Persistence Report'!$D$27:$D$500,$B453,'7.  Persistence Report'!$J$27:$J$500,"Adjustment",'7.  Persistence Report'!$H$27:$H$500,"2017")</f>
        <v>0</v>
      </c>
      <c r="N454" s="295">
        <f>N453</f>
        <v>0</v>
      </c>
      <c r="O454" s="295">
        <f>SUMIFS('7.  Persistence Report'!R$27:R$500,'7.  Persistence Report'!$D$27:$D$500,$B453,'7.  Persistence Report'!$J$27:$J$500,"Adjustment",'7.  Persistence Report'!$H$27:$H$500,"2017")</f>
        <v>0</v>
      </c>
      <c r="P454" s="295">
        <f>SUMIFS('7.  Persistence Report'!S$27:S$500,'7.  Persistence Report'!$D$27:$D$500,$B453,'7.  Persistence Report'!$J$27:$J$500,"Adjustment",'7.  Persistence Report'!$H$27:$H$500,"2017")</f>
        <v>0</v>
      </c>
      <c r="Q454" s="295">
        <f>SUMIFS('7.  Persistence Report'!T$27:T$500,'7.  Persistence Report'!$D$27:$D$500,$B453,'7.  Persistence Report'!$J$27:$J$500,"Adjustment",'7.  Persistence Report'!$H$27:$H$500,"2017")</f>
        <v>0</v>
      </c>
      <c r="R454" s="295">
        <f>SUMIFS('7.  Persistence Report'!U$27:U$500,'7.  Persistence Report'!$D$27:$D$500,$B453,'7.  Persistence Report'!$J$27:$J$500,"Adjustment",'7.  Persistence Report'!$H$27:$H$500,"2017")</f>
        <v>0</v>
      </c>
      <c r="S454" s="295">
        <f>SUMIFS('7.  Persistence Report'!V$27:V$500,'7.  Persistence Report'!$D$27:$D$500,$B453,'7.  Persistence Report'!$J$27:$J$500,"Adjustment",'7.  Persistence Report'!$H$27:$H$500,"2017")</f>
        <v>0</v>
      </c>
      <c r="T454" s="295">
        <f>SUMIFS('7.  Persistence Report'!W$27:W$500,'7.  Persistence Report'!$D$27:$D$500,$B453,'7.  Persistence Report'!$J$27:$J$500,"Adjustment",'7.  Persistence Report'!$H$27:$H$500,"2017")</f>
        <v>0</v>
      </c>
      <c r="U454" s="295">
        <f>SUMIFS('7.  Persistence Report'!X$27:X$500,'7.  Persistence Report'!$D$27:$D$500,$B453,'7.  Persistence Report'!$J$27:$J$500,"Adjustment",'7.  Persistence Report'!$H$27:$H$500,"2017")</f>
        <v>0</v>
      </c>
      <c r="V454" s="295">
        <f>SUMIFS('7.  Persistence Report'!Y$27:Y$500,'7.  Persistence Report'!$D$27:$D$500,$B453,'7.  Persistence Report'!$J$27:$J$500,"Adjustment",'7.  Persistence Report'!$H$27:$H$500,"2017")</f>
        <v>0</v>
      </c>
      <c r="W454" s="295">
        <f>SUMIFS('7.  Persistence Report'!Z$27:Z$500,'7.  Persistence Report'!$D$27:$D$500,$B453,'7.  Persistence Report'!$J$27:$J$500,"Adjustment",'7.  Persistence Report'!$H$27:$H$500,"2017")</f>
        <v>0</v>
      </c>
      <c r="X454" s="295">
        <f>SUMIFS('7.  Persistence Report'!AA$27:AA$500,'7.  Persistence Report'!$D$27:$D$500,$B453,'7.  Persistence Report'!$J$27:$J$500,"Adjustment",'7.  Persistence Report'!$H$27:$H$500,"2017")</f>
        <v>0</v>
      </c>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f>SUMIFS('7.  Persistence Report'!AW$27:AW$500,'7.  Persistence Report'!$D$27:$D$500,$B457,'7.  Persistence Report'!$J$27:$J$500,"Current year savings",'7.  Persistence Report'!$H$27:$H$500,"2017")</f>
        <v>0</v>
      </c>
      <c r="E457" s="295">
        <f>SUMIFS('7.  Persistence Report'!AX$27:AX$500,'7.  Persistence Report'!$D$27:$D$500,$B457,'7.  Persistence Report'!$J$27:$J$500,"Current year savings",'7.  Persistence Report'!$H$27:$H$500,"2017")</f>
        <v>0</v>
      </c>
      <c r="F457" s="295">
        <f>SUMIFS('7.  Persistence Report'!AY$27:AY$500,'7.  Persistence Report'!$D$27:$D$500,$B457,'7.  Persistence Report'!$J$27:$J$500,"Current year savings",'7.  Persistence Report'!$H$27:$H$500,"2017")</f>
        <v>0</v>
      </c>
      <c r="G457" s="295">
        <f>SUMIFS('7.  Persistence Report'!AZ$27:AZ$500,'7.  Persistence Report'!$D$27:$D$500,$B457,'7.  Persistence Report'!$J$27:$J$500,"Current year savings",'7.  Persistence Report'!$H$27:$H$500,"2017")</f>
        <v>0</v>
      </c>
      <c r="H457" s="295">
        <f>SUMIFS('7.  Persistence Report'!BA$27:BA$500,'7.  Persistence Report'!$D$27:$D$500,$B457,'7.  Persistence Report'!$J$27:$J$500,"Current year savings",'7.  Persistence Report'!$H$27:$H$500,"2017")</f>
        <v>0</v>
      </c>
      <c r="I457" s="295">
        <f>SUMIFS('7.  Persistence Report'!BB$27:BB$500,'7.  Persistence Report'!$D$27:$D$500,$B457,'7.  Persistence Report'!$J$27:$J$500,"Current year savings",'7.  Persistence Report'!$H$27:$H$500,"2017")</f>
        <v>0</v>
      </c>
      <c r="J457" s="295">
        <f>SUMIFS('7.  Persistence Report'!BC$27:BC$500,'7.  Persistence Report'!$D$27:$D$500,$B457,'7.  Persistence Report'!$J$27:$J$500,"Current year savings",'7.  Persistence Report'!$H$27:$H$500,"2017")</f>
        <v>0</v>
      </c>
      <c r="K457" s="295">
        <f>SUMIFS('7.  Persistence Report'!BD$27:BD$500,'7.  Persistence Report'!$D$27:$D$500,$B457,'7.  Persistence Report'!$J$27:$J$500,"Current year savings",'7.  Persistence Report'!$H$27:$H$500,"2017")</f>
        <v>0</v>
      </c>
      <c r="L457" s="295">
        <f>SUMIFS('7.  Persistence Report'!BE$27:BE$500,'7.  Persistence Report'!$D$27:$D$500,$B457,'7.  Persistence Report'!$J$27:$J$500,"Current year savings",'7.  Persistence Report'!$H$27:$H$500,"2017")</f>
        <v>0</v>
      </c>
      <c r="M457" s="295">
        <f>SUMIFS('7.  Persistence Report'!BF$27:BF$500,'7.  Persistence Report'!$D$27:$D$500,$B457,'7.  Persistence Report'!$J$27:$J$500,"Current year savings",'7.  Persistence Report'!$H$27:$H$500,"2017")</f>
        <v>0</v>
      </c>
      <c r="N457" s="295">
        <v>12</v>
      </c>
      <c r="O457" s="295">
        <f>SUMIFS('7.  Persistence Report'!R$27:R$500,'7.  Persistence Report'!$D$27:$D$500,$B457,'7.  Persistence Report'!$J$27:$J$500,"Current year savings",'7.  Persistence Report'!$H$27:$H$500,"2017")</f>
        <v>0</v>
      </c>
      <c r="P457" s="295">
        <f>SUMIFS('7.  Persistence Report'!S$27:S$500,'7.  Persistence Report'!$D$27:$D$500,$B457,'7.  Persistence Report'!$J$27:$J$500,"Current year savings",'7.  Persistence Report'!$H$27:$H$500,"2017")</f>
        <v>0</v>
      </c>
      <c r="Q457" s="295">
        <f>SUMIFS('7.  Persistence Report'!T$27:T$500,'7.  Persistence Report'!$D$27:$D$500,$B457,'7.  Persistence Report'!$J$27:$J$500,"Current year savings",'7.  Persistence Report'!$H$27:$H$500,"2017")</f>
        <v>0</v>
      </c>
      <c r="R457" s="295">
        <f>SUMIFS('7.  Persistence Report'!U$27:U$500,'7.  Persistence Report'!$D$27:$D$500,$B457,'7.  Persistence Report'!$J$27:$J$500,"Current year savings",'7.  Persistence Report'!$H$27:$H$500,"2017")</f>
        <v>0</v>
      </c>
      <c r="S457" s="295">
        <f>SUMIFS('7.  Persistence Report'!V$27:V$500,'7.  Persistence Report'!$D$27:$D$500,$B457,'7.  Persistence Report'!$J$27:$J$500,"Current year savings",'7.  Persistence Report'!$H$27:$H$500,"2017")</f>
        <v>0</v>
      </c>
      <c r="T457" s="295">
        <f>SUMIFS('7.  Persistence Report'!W$27:W$500,'7.  Persistence Report'!$D$27:$D$500,$B457,'7.  Persistence Report'!$J$27:$J$500,"Current year savings",'7.  Persistence Report'!$H$27:$H$500,"2017")</f>
        <v>0</v>
      </c>
      <c r="U457" s="295">
        <f>SUMIFS('7.  Persistence Report'!X$27:X$500,'7.  Persistence Report'!$D$27:$D$500,$B457,'7.  Persistence Report'!$J$27:$J$500,"Current year savings",'7.  Persistence Report'!$H$27:$H$500,"2017")</f>
        <v>0</v>
      </c>
      <c r="V457" s="295">
        <f>SUMIFS('7.  Persistence Report'!Y$27:Y$500,'7.  Persistence Report'!$D$27:$D$500,$B457,'7.  Persistence Report'!$J$27:$J$500,"Current year savings",'7.  Persistence Report'!$H$27:$H$500,"2017")</f>
        <v>0</v>
      </c>
      <c r="W457" s="295">
        <f>SUMIFS('7.  Persistence Report'!Z$27:Z$500,'7.  Persistence Report'!$D$27:$D$500,$B457,'7.  Persistence Report'!$J$27:$J$500,"Current year savings",'7.  Persistence Report'!$H$27:$H$500,"2017")</f>
        <v>0</v>
      </c>
      <c r="X457" s="295">
        <f>SUMIFS('7.  Persistence Report'!AA$27:AA$500,'7.  Persistence Report'!$D$27:$D$500,$B457,'7.  Persistence Report'!$J$27:$J$500,"Current year savings",'7.  Persistence Report'!$H$27:$H$500,"2017")</f>
        <v>0</v>
      </c>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f>SUMIFS('7.  Persistence Report'!AW$27:AW$500,'7.  Persistence Report'!$D$27:$D$500,$B457,'7.  Persistence Report'!$J$27:$J$500,"Adjustment",'7.  Persistence Report'!$H$27:$H$500,"2017")</f>
        <v>0</v>
      </c>
      <c r="E458" s="295">
        <f>SUMIFS('7.  Persistence Report'!AX$27:AX$500,'7.  Persistence Report'!$D$27:$D$500,$B457,'7.  Persistence Report'!$J$27:$J$500,"Adjustment",'7.  Persistence Report'!$H$27:$H$500,"2017")</f>
        <v>0</v>
      </c>
      <c r="F458" s="295">
        <f>SUMIFS('7.  Persistence Report'!AY$27:AY$500,'7.  Persistence Report'!$D$27:$D$500,$B457,'7.  Persistence Report'!$J$27:$J$500,"Adjustment",'7.  Persistence Report'!$H$27:$H$500,"2017")</f>
        <v>0</v>
      </c>
      <c r="G458" s="295">
        <f>SUMIFS('7.  Persistence Report'!AZ$27:AZ$500,'7.  Persistence Report'!$D$27:$D$500,$B457,'7.  Persistence Report'!$J$27:$J$500,"Adjustment",'7.  Persistence Report'!$H$27:$H$500,"2017")</f>
        <v>0</v>
      </c>
      <c r="H458" s="295">
        <f>SUMIFS('7.  Persistence Report'!BA$27:BA$500,'7.  Persistence Report'!$D$27:$D$500,$B457,'7.  Persistence Report'!$J$27:$J$500,"Adjustment",'7.  Persistence Report'!$H$27:$H$500,"2017")</f>
        <v>0</v>
      </c>
      <c r="I458" s="295">
        <f>SUMIFS('7.  Persistence Report'!BB$27:BB$500,'7.  Persistence Report'!$D$27:$D$500,$B457,'7.  Persistence Report'!$J$27:$J$500,"Adjustment",'7.  Persistence Report'!$H$27:$H$500,"2017")</f>
        <v>0</v>
      </c>
      <c r="J458" s="295">
        <f>SUMIFS('7.  Persistence Report'!BC$27:BC$500,'7.  Persistence Report'!$D$27:$D$500,$B457,'7.  Persistence Report'!$J$27:$J$500,"Adjustment",'7.  Persistence Report'!$H$27:$H$500,"2017")</f>
        <v>0</v>
      </c>
      <c r="K458" s="295">
        <f>SUMIFS('7.  Persistence Report'!BD$27:BD$500,'7.  Persistence Report'!$D$27:$D$500,$B457,'7.  Persistence Report'!$J$27:$J$500,"Adjustment",'7.  Persistence Report'!$H$27:$H$500,"2017")</f>
        <v>0</v>
      </c>
      <c r="L458" s="295">
        <f>SUMIFS('7.  Persistence Report'!BE$27:BE$500,'7.  Persistence Report'!$D$27:$D$500,$B457,'7.  Persistence Report'!$J$27:$J$500,"Adjustment",'7.  Persistence Report'!$H$27:$H$500,"2017")</f>
        <v>0</v>
      </c>
      <c r="M458" s="295">
        <f>SUMIFS('7.  Persistence Report'!BF$27:BF$500,'7.  Persistence Report'!$D$27:$D$500,$B457,'7.  Persistence Report'!$J$27:$J$500,"Adjustment",'7.  Persistence Report'!$H$27:$H$500,"2017")</f>
        <v>0</v>
      </c>
      <c r="N458" s="295">
        <f>N457</f>
        <v>12</v>
      </c>
      <c r="O458" s="295">
        <f>SUMIFS('7.  Persistence Report'!R$27:R$500,'7.  Persistence Report'!$D$27:$D$500,$B457,'7.  Persistence Report'!$J$27:$J$500,"Adjustment",'7.  Persistence Report'!$H$27:$H$500,"2017")</f>
        <v>0</v>
      </c>
      <c r="P458" s="295">
        <f>SUMIFS('7.  Persistence Report'!S$27:S$500,'7.  Persistence Report'!$D$27:$D$500,$B457,'7.  Persistence Report'!$J$27:$J$500,"Adjustment",'7.  Persistence Report'!$H$27:$H$500,"2017")</f>
        <v>0</v>
      </c>
      <c r="Q458" s="295">
        <f>SUMIFS('7.  Persistence Report'!T$27:T$500,'7.  Persistence Report'!$D$27:$D$500,$B457,'7.  Persistence Report'!$J$27:$J$500,"Adjustment",'7.  Persistence Report'!$H$27:$H$500,"2017")</f>
        <v>0</v>
      </c>
      <c r="R458" s="295">
        <f>SUMIFS('7.  Persistence Report'!U$27:U$500,'7.  Persistence Report'!$D$27:$D$500,$B457,'7.  Persistence Report'!$J$27:$J$500,"Adjustment",'7.  Persistence Report'!$H$27:$H$500,"2017")</f>
        <v>0</v>
      </c>
      <c r="S458" s="295">
        <f>SUMIFS('7.  Persistence Report'!V$27:V$500,'7.  Persistence Report'!$D$27:$D$500,$B457,'7.  Persistence Report'!$J$27:$J$500,"Adjustment",'7.  Persistence Report'!$H$27:$H$500,"2017")</f>
        <v>0</v>
      </c>
      <c r="T458" s="295">
        <f>SUMIFS('7.  Persistence Report'!W$27:W$500,'7.  Persistence Report'!$D$27:$D$500,$B457,'7.  Persistence Report'!$J$27:$J$500,"Adjustment",'7.  Persistence Report'!$H$27:$H$500,"2017")</f>
        <v>0</v>
      </c>
      <c r="U458" s="295">
        <f>SUMIFS('7.  Persistence Report'!X$27:X$500,'7.  Persistence Report'!$D$27:$D$500,$B457,'7.  Persistence Report'!$J$27:$J$500,"Adjustment",'7.  Persistence Report'!$H$27:$H$500,"2017")</f>
        <v>0</v>
      </c>
      <c r="V458" s="295">
        <f>SUMIFS('7.  Persistence Report'!Y$27:Y$500,'7.  Persistence Report'!$D$27:$D$500,$B457,'7.  Persistence Report'!$J$27:$J$500,"Adjustment",'7.  Persistence Report'!$H$27:$H$500,"2017")</f>
        <v>0</v>
      </c>
      <c r="W458" s="295">
        <f>SUMIFS('7.  Persistence Report'!Z$27:Z$500,'7.  Persistence Report'!$D$27:$D$500,$B457,'7.  Persistence Report'!$J$27:$J$500,"Adjustment",'7.  Persistence Report'!$H$27:$H$500,"2017")</f>
        <v>0</v>
      </c>
      <c r="X458" s="295">
        <f>SUMIFS('7.  Persistence Report'!AA$27:AA$500,'7.  Persistence Report'!$D$27:$D$500,$B457,'7.  Persistence Report'!$J$27:$J$500,"Adjustment",'7.  Persistence Report'!$H$27:$H$500,"2017")</f>
        <v>0</v>
      </c>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f>SUMIFS('7.  Persistence Report'!AW$27:AW$500,'7.  Persistence Report'!$D$27:$D$500,$B460,'7.  Persistence Report'!$J$27:$J$500,"Current year savings",'7.  Persistence Report'!$H$27:$H$500,"2017")</f>
        <v>0</v>
      </c>
      <c r="E460" s="295">
        <f>SUMIFS('7.  Persistence Report'!AX$27:AX$500,'7.  Persistence Report'!$D$27:$D$500,$B460,'7.  Persistence Report'!$J$27:$J$500,"Current year savings",'7.  Persistence Report'!$H$27:$H$500,"2017")</f>
        <v>0</v>
      </c>
      <c r="F460" s="295">
        <f>SUMIFS('7.  Persistence Report'!AY$27:AY$500,'7.  Persistence Report'!$D$27:$D$500,$B460,'7.  Persistence Report'!$J$27:$J$500,"Current year savings",'7.  Persistence Report'!$H$27:$H$500,"2017")</f>
        <v>0</v>
      </c>
      <c r="G460" s="295">
        <f>SUMIFS('7.  Persistence Report'!AZ$27:AZ$500,'7.  Persistence Report'!$D$27:$D$500,$B460,'7.  Persistence Report'!$J$27:$J$500,"Current year savings",'7.  Persistence Report'!$H$27:$H$500,"2017")</f>
        <v>0</v>
      </c>
      <c r="H460" s="295">
        <f>SUMIFS('7.  Persistence Report'!BA$27:BA$500,'7.  Persistence Report'!$D$27:$D$500,$B460,'7.  Persistence Report'!$J$27:$J$500,"Current year savings",'7.  Persistence Report'!$H$27:$H$500,"2017")</f>
        <v>0</v>
      </c>
      <c r="I460" s="295">
        <f>SUMIFS('7.  Persistence Report'!BB$27:BB$500,'7.  Persistence Report'!$D$27:$D$500,$B460,'7.  Persistence Report'!$J$27:$J$500,"Current year savings",'7.  Persistence Report'!$H$27:$H$500,"2017")</f>
        <v>0</v>
      </c>
      <c r="J460" s="295">
        <f>SUMIFS('7.  Persistence Report'!BC$27:BC$500,'7.  Persistence Report'!$D$27:$D$500,$B460,'7.  Persistence Report'!$J$27:$J$500,"Current year savings",'7.  Persistence Report'!$H$27:$H$500,"2017")</f>
        <v>0</v>
      </c>
      <c r="K460" s="295">
        <f>SUMIFS('7.  Persistence Report'!BD$27:BD$500,'7.  Persistence Report'!$D$27:$D$500,$B460,'7.  Persistence Report'!$J$27:$J$500,"Current year savings",'7.  Persistence Report'!$H$27:$H$500,"2017")</f>
        <v>0</v>
      </c>
      <c r="L460" s="295">
        <f>SUMIFS('7.  Persistence Report'!BE$27:BE$500,'7.  Persistence Report'!$D$27:$D$500,$B460,'7.  Persistence Report'!$J$27:$J$500,"Current year savings",'7.  Persistence Report'!$H$27:$H$500,"2017")</f>
        <v>0</v>
      </c>
      <c r="M460" s="295">
        <f>SUMIFS('7.  Persistence Report'!BF$27:BF$500,'7.  Persistence Report'!$D$27:$D$500,$B460,'7.  Persistence Report'!$J$27:$J$500,"Current year savings",'7.  Persistence Report'!$H$27:$H$500,"2017")</f>
        <v>0</v>
      </c>
      <c r="N460" s="295">
        <v>12</v>
      </c>
      <c r="O460" s="295">
        <f>SUMIFS('7.  Persistence Report'!R$27:R$500,'7.  Persistence Report'!$D$27:$D$500,$B460,'7.  Persistence Report'!$J$27:$J$500,"Current year savings",'7.  Persistence Report'!$H$27:$H$500,"2017")</f>
        <v>0</v>
      </c>
      <c r="P460" s="295">
        <f>SUMIFS('7.  Persistence Report'!S$27:S$500,'7.  Persistence Report'!$D$27:$D$500,$B460,'7.  Persistence Report'!$J$27:$J$500,"Current year savings",'7.  Persistence Report'!$H$27:$H$500,"2017")</f>
        <v>0</v>
      </c>
      <c r="Q460" s="295">
        <f>SUMIFS('7.  Persistence Report'!T$27:T$500,'7.  Persistence Report'!$D$27:$D$500,$B460,'7.  Persistence Report'!$J$27:$J$500,"Current year savings",'7.  Persistence Report'!$H$27:$H$500,"2017")</f>
        <v>0</v>
      </c>
      <c r="R460" s="295">
        <f>SUMIFS('7.  Persistence Report'!U$27:U$500,'7.  Persistence Report'!$D$27:$D$500,$B460,'7.  Persistence Report'!$J$27:$J$500,"Current year savings",'7.  Persistence Report'!$H$27:$H$500,"2017")</f>
        <v>0</v>
      </c>
      <c r="S460" s="295">
        <f>SUMIFS('7.  Persistence Report'!V$27:V$500,'7.  Persistence Report'!$D$27:$D$500,$B460,'7.  Persistence Report'!$J$27:$J$500,"Current year savings",'7.  Persistence Report'!$H$27:$H$500,"2017")</f>
        <v>0</v>
      </c>
      <c r="T460" s="295">
        <f>SUMIFS('7.  Persistence Report'!W$27:W$500,'7.  Persistence Report'!$D$27:$D$500,$B460,'7.  Persistence Report'!$J$27:$J$500,"Current year savings",'7.  Persistence Report'!$H$27:$H$500,"2017")</f>
        <v>0</v>
      </c>
      <c r="U460" s="295">
        <f>SUMIFS('7.  Persistence Report'!X$27:X$500,'7.  Persistence Report'!$D$27:$D$500,$B460,'7.  Persistence Report'!$J$27:$J$500,"Current year savings",'7.  Persistence Report'!$H$27:$H$500,"2017")</f>
        <v>0</v>
      </c>
      <c r="V460" s="295">
        <f>SUMIFS('7.  Persistence Report'!Y$27:Y$500,'7.  Persistence Report'!$D$27:$D$500,$B460,'7.  Persistence Report'!$J$27:$J$500,"Current year savings",'7.  Persistence Report'!$H$27:$H$500,"2017")</f>
        <v>0</v>
      </c>
      <c r="W460" s="295">
        <f>SUMIFS('7.  Persistence Report'!Z$27:Z$500,'7.  Persistence Report'!$D$27:$D$500,$B460,'7.  Persistence Report'!$J$27:$J$500,"Current year savings",'7.  Persistence Report'!$H$27:$H$500,"2017")</f>
        <v>0</v>
      </c>
      <c r="X460" s="295">
        <f>SUMIFS('7.  Persistence Report'!AA$27:AA$500,'7.  Persistence Report'!$D$27:$D$500,$B460,'7.  Persistence Report'!$J$27:$J$500,"Current year savings",'7.  Persistence Report'!$H$27:$H$500,"2017")</f>
        <v>0</v>
      </c>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f>SUMIFS('7.  Persistence Report'!AW$27:AW$500,'7.  Persistence Report'!$D$27:$D$500,$B460,'7.  Persistence Report'!$J$27:$J$500,"Adjustment",'7.  Persistence Report'!$H$27:$H$500,"2017")</f>
        <v>0</v>
      </c>
      <c r="E461" s="295">
        <f>SUMIFS('7.  Persistence Report'!AX$27:AX$500,'7.  Persistence Report'!$D$27:$D$500,$B460,'7.  Persistence Report'!$J$27:$J$500,"Adjustment",'7.  Persistence Report'!$H$27:$H$500,"2017")</f>
        <v>0</v>
      </c>
      <c r="F461" s="295">
        <f>SUMIFS('7.  Persistence Report'!AY$27:AY$500,'7.  Persistence Report'!$D$27:$D$500,$B460,'7.  Persistence Report'!$J$27:$J$500,"Adjustment",'7.  Persistence Report'!$H$27:$H$500,"2017")</f>
        <v>0</v>
      </c>
      <c r="G461" s="295">
        <f>SUMIFS('7.  Persistence Report'!AZ$27:AZ$500,'7.  Persistence Report'!$D$27:$D$500,$B460,'7.  Persistence Report'!$J$27:$J$500,"Adjustment",'7.  Persistence Report'!$H$27:$H$500,"2017")</f>
        <v>0</v>
      </c>
      <c r="H461" s="295">
        <f>SUMIFS('7.  Persistence Report'!BA$27:BA$500,'7.  Persistence Report'!$D$27:$D$500,$B460,'7.  Persistence Report'!$J$27:$J$500,"Adjustment",'7.  Persistence Report'!$H$27:$H$500,"2017")</f>
        <v>0</v>
      </c>
      <c r="I461" s="295">
        <f>SUMIFS('7.  Persistence Report'!BB$27:BB$500,'7.  Persistence Report'!$D$27:$D$500,$B460,'7.  Persistence Report'!$J$27:$J$500,"Adjustment",'7.  Persistence Report'!$H$27:$H$500,"2017")</f>
        <v>0</v>
      </c>
      <c r="J461" s="295">
        <f>SUMIFS('7.  Persistence Report'!BC$27:BC$500,'7.  Persistence Report'!$D$27:$D$500,$B460,'7.  Persistence Report'!$J$27:$J$500,"Adjustment",'7.  Persistence Report'!$H$27:$H$500,"2017")</f>
        <v>0</v>
      </c>
      <c r="K461" s="295">
        <f>SUMIFS('7.  Persistence Report'!BD$27:BD$500,'7.  Persistence Report'!$D$27:$D$500,$B460,'7.  Persistence Report'!$J$27:$J$500,"Adjustment",'7.  Persistence Report'!$H$27:$H$500,"2017")</f>
        <v>0</v>
      </c>
      <c r="L461" s="295">
        <f>SUMIFS('7.  Persistence Report'!BE$27:BE$500,'7.  Persistence Report'!$D$27:$D$500,$B460,'7.  Persistence Report'!$J$27:$J$500,"Adjustment",'7.  Persistence Report'!$H$27:$H$500,"2017")</f>
        <v>0</v>
      </c>
      <c r="M461" s="295">
        <f>SUMIFS('7.  Persistence Report'!BF$27:BF$500,'7.  Persistence Report'!$D$27:$D$500,$B460,'7.  Persistence Report'!$J$27:$J$500,"Adjustment",'7.  Persistence Report'!$H$27:$H$500,"2017")</f>
        <v>0</v>
      </c>
      <c r="N461" s="295">
        <f>N460</f>
        <v>12</v>
      </c>
      <c r="O461" s="295">
        <f>SUMIFS('7.  Persistence Report'!R$27:R$500,'7.  Persistence Report'!$D$27:$D$500,$B460,'7.  Persistence Report'!$J$27:$J$500,"Adjustment",'7.  Persistence Report'!$H$27:$H$500,"2017")</f>
        <v>0</v>
      </c>
      <c r="P461" s="295">
        <f>SUMIFS('7.  Persistence Report'!S$27:S$500,'7.  Persistence Report'!$D$27:$D$500,$B460,'7.  Persistence Report'!$J$27:$J$500,"Adjustment",'7.  Persistence Report'!$H$27:$H$500,"2017")</f>
        <v>0</v>
      </c>
      <c r="Q461" s="295">
        <f>SUMIFS('7.  Persistence Report'!T$27:T$500,'7.  Persistence Report'!$D$27:$D$500,$B460,'7.  Persistence Report'!$J$27:$J$500,"Adjustment",'7.  Persistence Report'!$H$27:$H$500,"2017")</f>
        <v>0</v>
      </c>
      <c r="R461" s="295">
        <f>SUMIFS('7.  Persistence Report'!U$27:U$500,'7.  Persistence Report'!$D$27:$D$500,$B460,'7.  Persistence Report'!$J$27:$J$500,"Adjustment",'7.  Persistence Report'!$H$27:$H$500,"2017")</f>
        <v>0</v>
      </c>
      <c r="S461" s="295">
        <f>SUMIFS('7.  Persistence Report'!V$27:V$500,'7.  Persistence Report'!$D$27:$D$500,$B460,'7.  Persistence Report'!$J$27:$J$500,"Adjustment",'7.  Persistence Report'!$H$27:$H$500,"2017")</f>
        <v>0</v>
      </c>
      <c r="T461" s="295">
        <f>SUMIFS('7.  Persistence Report'!W$27:W$500,'7.  Persistence Report'!$D$27:$D$500,$B460,'7.  Persistence Report'!$J$27:$J$500,"Adjustment",'7.  Persistence Report'!$H$27:$H$500,"2017")</f>
        <v>0</v>
      </c>
      <c r="U461" s="295">
        <f>SUMIFS('7.  Persistence Report'!X$27:X$500,'7.  Persistence Report'!$D$27:$D$500,$B460,'7.  Persistence Report'!$J$27:$J$500,"Adjustment",'7.  Persistence Report'!$H$27:$H$500,"2017")</f>
        <v>0</v>
      </c>
      <c r="V461" s="295">
        <f>SUMIFS('7.  Persistence Report'!Y$27:Y$500,'7.  Persistence Report'!$D$27:$D$500,$B460,'7.  Persistence Report'!$J$27:$J$500,"Adjustment",'7.  Persistence Report'!$H$27:$H$500,"2017")</f>
        <v>0</v>
      </c>
      <c r="W461" s="295">
        <f>SUMIFS('7.  Persistence Report'!Z$27:Z$500,'7.  Persistence Report'!$D$27:$D$500,$B460,'7.  Persistence Report'!$J$27:$J$500,"Adjustment",'7.  Persistence Report'!$H$27:$H$500,"2017")</f>
        <v>0</v>
      </c>
      <c r="X461" s="295">
        <f>SUMIFS('7.  Persistence Report'!AA$27:AA$500,'7.  Persistence Report'!$D$27:$D$500,$B460,'7.  Persistence Report'!$J$27:$J$500,"Adjustment",'7.  Persistence Report'!$H$27:$H$500,"2017")</f>
        <v>0</v>
      </c>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f>SUMIFS('7.  Persistence Report'!AW$27:AW$500,'7.  Persistence Report'!$D$27:$D$500,$B463,'7.  Persistence Report'!$J$27:$J$500,"Current year savings",'7.  Persistence Report'!$H$27:$H$500,"2017")</f>
        <v>0</v>
      </c>
      <c r="E463" s="295">
        <f>SUMIFS('7.  Persistence Report'!AX$27:AX$500,'7.  Persistence Report'!$D$27:$D$500,$B463,'7.  Persistence Report'!$J$27:$J$500,"Current year savings",'7.  Persistence Report'!$H$27:$H$500,"2017")</f>
        <v>0</v>
      </c>
      <c r="F463" s="295">
        <f>SUMIFS('7.  Persistence Report'!AY$27:AY$500,'7.  Persistence Report'!$D$27:$D$500,$B463,'7.  Persistence Report'!$J$27:$J$500,"Current year savings",'7.  Persistence Report'!$H$27:$H$500,"2017")</f>
        <v>0</v>
      </c>
      <c r="G463" s="295">
        <f>SUMIFS('7.  Persistence Report'!AZ$27:AZ$500,'7.  Persistence Report'!$D$27:$D$500,$B463,'7.  Persistence Report'!$J$27:$J$500,"Current year savings",'7.  Persistence Report'!$H$27:$H$500,"2017")</f>
        <v>0</v>
      </c>
      <c r="H463" s="295">
        <f>SUMIFS('7.  Persistence Report'!BA$27:BA$500,'7.  Persistence Report'!$D$27:$D$500,$B463,'7.  Persistence Report'!$J$27:$J$500,"Current year savings",'7.  Persistence Report'!$H$27:$H$500,"2017")</f>
        <v>0</v>
      </c>
      <c r="I463" s="295">
        <f>SUMIFS('7.  Persistence Report'!BB$27:BB$500,'7.  Persistence Report'!$D$27:$D$500,$B463,'7.  Persistence Report'!$J$27:$J$500,"Current year savings",'7.  Persistence Report'!$H$27:$H$500,"2017")</f>
        <v>0</v>
      </c>
      <c r="J463" s="295">
        <f>SUMIFS('7.  Persistence Report'!BC$27:BC$500,'7.  Persistence Report'!$D$27:$D$500,$B463,'7.  Persistence Report'!$J$27:$J$500,"Current year savings",'7.  Persistence Report'!$H$27:$H$500,"2017")</f>
        <v>0</v>
      </c>
      <c r="K463" s="295">
        <f>SUMIFS('7.  Persistence Report'!BD$27:BD$500,'7.  Persistence Report'!$D$27:$D$500,$B463,'7.  Persistence Report'!$J$27:$J$500,"Current year savings",'7.  Persistence Report'!$H$27:$H$500,"2017")</f>
        <v>0</v>
      </c>
      <c r="L463" s="295">
        <f>SUMIFS('7.  Persistence Report'!BE$27:BE$500,'7.  Persistence Report'!$D$27:$D$500,$B463,'7.  Persistence Report'!$J$27:$J$500,"Current year savings",'7.  Persistence Report'!$H$27:$H$500,"2017")</f>
        <v>0</v>
      </c>
      <c r="M463" s="295">
        <f>SUMIFS('7.  Persistence Report'!BF$27:BF$500,'7.  Persistence Report'!$D$27:$D$500,$B463,'7.  Persistence Report'!$J$27:$J$500,"Current year savings",'7.  Persistence Report'!$H$27:$H$500,"2017")</f>
        <v>0</v>
      </c>
      <c r="N463" s="295">
        <v>12</v>
      </c>
      <c r="O463" s="295">
        <f>SUMIFS('7.  Persistence Report'!R$27:R$500,'7.  Persistence Report'!$D$27:$D$500,$B463,'7.  Persistence Report'!$J$27:$J$500,"Current year savings",'7.  Persistence Report'!$H$27:$H$500,"2017")</f>
        <v>0</v>
      </c>
      <c r="P463" s="295">
        <f>SUMIFS('7.  Persistence Report'!S$27:S$500,'7.  Persistence Report'!$D$27:$D$500,$B463,'7.  Persistence Report'!$J$27:$J$500,"Current year savings",'7.  Persistence Report'!$H$27:$H$500,"2017")</f>
        <v>0</v>
      </c>
      <c r="Q463" s="295">
        <f>SUMIFS('7.  Persistence Report'!T$27:T$500,'7.  Persistence Report'!$D$27:$D$500,$B463,'7.  Persistence Report'!$J$27:$J$500,"Current year savings",'7.  Persistence Report'!$H$27:$H$500,"2017")</f>
        <v>0</v>
      </c>
      <c r="R463" s="295">
        <f>SUMIFS('7.  Persistence Report'!U$27:U$500,'7.  Persistence Report'!$D$27:$D$500,$B463,'7.  Persistence Report'!$J$27:$J$500,"Current year savings",'7.  Persistence Report'!$H$27:$H$500,"2017")</f>
        <v>0</v>
      </c>
      <c r="S463" s="295">
        <f>SUMIFS('7.  Persistence Report'!V$27:V$500,'7.  Persistence Report'!$D$27:$D$500,$B463,'7.  Persistence Report'!$J$27:$J$500,"Current year savings",'7.  Persistence Report'!$H$27:$H$500,"2017")</f>
        <v>0</v>
      </c>
      <c r="T463" s="295">
        <f>SUMIFS('7.  Persistence Report'!W$27:W$500,'7.  Persistence Report'!$D$27:$D$500,$B463,'7.  Persistence Report'!$J$27:$J$500,"Current year savings",'7.  Persistence Report'!$H$27:$H$500,"2017")</f>
        <v>0</v>
      </c>
      <c r="U463" s="295">
        <f>SUMIFS('7.  Persistence Report'!X$27:X$500,'7.  Persistence Report'!$D$27:$D$500,$B463,'7.  Persistence Report'!$J$27:$J$500,"Current year savings",'7.  Persistence Report'!$H$27:$H$500,"2017")</f>
        <v>0</v>
      </c>
      <c r="V463" s="295">
        <f>SUMIFS('7.  Persistence Report'!Y$27:Y$500,'7.  Persistence Report'!$D$27:$D$500,$B463,'7.  Persistence Report'!$J$27:$J$500,"Current year savings",'7.  Persistence Report'!$H$27:$H$500,"2017")</f>
        <v>0</v>
      </c>
      <c r="W463" s="295">
        <f>SUMIFS('7.  Persistence Report'!Z$27:Z$500,'7.  Persistence Report'!$D$27:$D$500,$B463,'7.  Persistence Report'!$J$27:$J$500,"Current year savings",'7.  Persistence Report'!$H$27:$H$500,"2017")</f>
        <v>0</v>
      </c>
      <c r="X463" s="295">
        <f>SUMIFS('7.  Persistence Report'!AA$27:AA$500,'7.  Persistence Report'!$D$27:$D$500,$B463,'7.  Persistence Report'!$J$27:$J$500,"Current year savings",'7.  Persistence Report'!$H$27:$H$500,"2017")</f>
        <v>0</v>
      </c>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f>SUMIFS('7.  Persistence Report'!AW$27:AW$500,'7.  Persistence Report'!$D$27:$D$500,$B463,'7.  Persistence Report'!$J$27:$J$500,"Adjustment",'7.  Persistence Report'!$H$27:$H$500,"2017")</f>
        <v>0</v>
      </c>
      <c r="E464" s="295">
        <f>SUMIFS('7.  Persistence Report'!AX$27:AX$500,'7.  Persistence Report'!$D$27:$D$500,$B463,'7.  Persistence Report'!$J$27:$J$500,"Adjustment",'7.  Persistence Report'!$H$27:$H$500,"2017")</f>
        <v>0</v>
      </c>
      <c r="F464" s="295">
        <f>SUMIFS('7.  Persistence Report'!AY$27:AY$500,'7.  Persistence Report'!$D$27:$D$500,$B463,'7.  Persistence Report'!$J$27:$J$500,"Adjustment",'7.  Persistence Report'!$H$27:$H$500,"2017")</f>
        <v>0</v>
      </c>
      <c r="G464" s="295">
        <f>SUMIFS('7.  Persistence Report'!AZ$27:AZ$500,'7.  Persistence Report'!$D$27:$D$500,$B463,'7.  Persistence Report'!$J$27:$J$500,"Adjustment",'7.  Persistence Report'!$H$27:$H$500,"2017")</f>
        <v>0</v>
      </c>
      <c r="H464" s="295">
        <f>SUMIFS('7.  Persistence Report'!BA$27:BA$500,'7.  Persistence Report'!$D$27:$D$500,$B463,'7.  Persistence Report'!$J$27:$J$500,"Adjustment",'7.  Persistence Report'!$H$27:$H$500,"2017")</f>
        <v>0</v>
      </c>
      <c r="I464" s="295">
        <f>SUMIFS('7.  Persistence Report'!BB$27:BB$500,'7.  Persistence Report'!$D$27:$D$500,$B463,'7.  Persistence Report'!$J$27:$J$500,"Adjustment",'7.  Persistence Report'!$H$27:$H$500,"2017")</f>
        <v>0</v>
      </c>
      <c r="J464" s="295">
        <f>SUMIFS('7.  Persistence Report'!BC$27:BC$500,'7.  Persistence Report'!$D$27:$D$500,$B463,'7.  Persistence Report'!$J$27:$J$500,"Adjustment",'7.  Persistence Report'!$H$27:$H$500,"2017")</f>
        <v>0</v>
      </c>
      <c r="K464" s="295">
        <f>SUMIFS('7.  Persistence Report'!BD$27:BD$500,'7.  Persistence Report'!$D$27:$D$500,$B463,'7.  Persistence Report'!$J$27:$J$500,"Adjustment",'7.  Persistence Report'!$H$27:$H$500,"2017")</f>
        <v>0</v>
      </c>
      <c r="L464" s="295">
        <f>SUMIFS('7.  Persistence Report'!BE$27:BE$500,'7.  Persistence Report'!$D$27:$D$500,$B463,'7.  Persistence Report'!$J$27:$J$500,"Adjustment",'7.  Persistence Report'!$H$27:$H$500,"2017")</f>
        <v>0</v>
      </c>
      <c r="M464" s="295">
        <f>SUMIFS('7.  Persistence Report'!BF$27:BF$500,'7.  Persistence Report'!$D$27:$D$500,$B463,'7.  Persistence Report'!$J$27:$J$500,"Adjustment",'7.  Persistence Report'!$H$27:$H$500,"2017")</f>
        <v>0</v>
      </c>
      <c r="N464" s="295">
        <f>N463</f>
        <v>12</v>
      </c>
      <c r="O464" s="295">
        <f>SUMIFS('7.  Persistence Report'!R$27:R$500,'7.  Persistence Report'!$D$27:$D$500,$B463,'7.  Persistence Report'!$J$27:$J$500,"Adjustment",'7.  Persistence Report'!$H$27:$H$500,"2017")</f>
        <v>0</v>
      </c>
      <c r="P464" s="295">
        <f>SUMIFS('7.  Persistence Report'!S$27:S$500,'7.  Persistence Report'!$D$27:$D$500,$B463,'7.  Persistence Report'!$J$27:$J$500,"Adjustment",'7.  Persistence Report'!$H$27:$H$500,"2017")</f>
        <v>0</v>
      </c>
      <c r="Q464" s="295">
        <f>SUMIFS('7.  Persistence Report'!T$27:T$500,'7.  Persistence Report'!$D$27:$D$500,$B463,'7.  Persistence Report'!$J$27:$J$500,"Adjustment",'7.  Persistence Report'!$H$27:$H$500,"2017")</f>
        <v>0</v>
      </c>
      <c r="R464" s="295">
        <f>SUMIFS('7.  Persistence Report'!U$27:U$500,'7.  Persistence Report'!$D$27:$D$500,$B463,'7.  Persistence Report'!$J$27:$J$500,"Adjustment",'7.  Persistence Report'!$H$27:$H$500,"2017")</f>
        <v>0</v>
      </c>
      <c r="S464" s="295">
        <f>SUMIFS('7.  Persistence Report'!V$27:V$500,'7.  Persistence Report'!$D$27:$D$500,$B463,'7.  Persistence Report'!$J$27:$J$500,"Adjustment",'7.  Persistence Report'!$H$27:$H$500,"2017")</f>
        <v>0</v>
      </c>
      <c r="T464" s="295">
        <f>SUMIFS('7.  Persistence Report'!W$27:W$500,'7.  Persistence Report'!$D$27:$D$500,$B463,'7.  Persistence Report'!$J$27:$J$500,"Adjustment",'7.  Persistence Report'!$H$27:$H$500,"2017")</f>
        <v>0</v>
      </c>
      <c r="U464" s="295">
        <f>SUMIFS('7.  Persistence Report'!X$27:X$500,'7.  Persistence Report'!$D$27:$D$500,$B463,'7.  Persistence Report'!$J$27:$J$500,"Adjustment",'7.  Persistence Report'!$H$27:$H$500,"2017")</f>
        <v>0</v>
      </c>
      <c r="V464" s="295">
        <f>SUMIFS('7.  Persistence Report'!Y$27:Y$500,'7.  Persistence Report'!$D$27:$D$500,$B463,'7.  Persistence Report'!$J$27:$J$500,"Adjustment",'7.  Persistence Report'!$H$27:$H$500,"2017")</f>
        <v>0</v>
      </c>
      <c r="W464" s="295">
        <f>SUMIFS('7.  Persistence Report'!Z$27:Z$500,'7.  Persistence Report'!$D$27:$D$500,$B463,'7.  Persistence Report'!$J$27:$J$500,"Adjustment",'7.  Persistence Report'!$H$27:$H$500,"2017")</f>
        <v>0</v>
      </c>
      <c r="X464" s="295">
        <f>SUMIFS('7.  Persistence Report'!AA$27:AA$500,'7.  Persistence Report'!$D$27:$D$500,$B463,'7.  Persistence Report'!$J$27:$J$500,"Adjustment",'7.  Persistence Report'!$H$27:$H$500,"2017")</f>
        <v>0</v>
      </c>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f>SUMIFS('7.  Persistence Report'!AW$27:AW$500,'7.  Persistence Report'!$D$27:$D$500,$B466,'7.  Persistence Report'!$J$27:$J$500,"Current year savings",'7.  Persistence Report'!$H$27:$H$500,"2017")</f>
        <v>0</v>
      </c>
      <c r="E466" s="295">
        <f>SUMIFS('7.  Persistence Report'!AX$27:AX$500,'7.  Persistence Report'!$D$27:$D$500,$B466,'7.  Persistence Report'!$J$27:$J$500,"Current year savings",'7.  Persistence Report'!$H$27:$H$500,"2017")</f>
        <v>0</v>
      </c>
      <c r="F466" s="295">
        <f>SUMIFS('7.  Persistence Report'!AY$27:AY$500,'7.  Persistence Report'!$D$27:$D$500,$B466,'7.  Persistence Report'!$J$27:$J$500,"Current year savings",'7.  Persistence Report'!$H$27:$H$500,"2017")</f>
        <v>0</v>
      </c>
      <c r="G466" s="295">
        <f>SUMIFS('7.  Persistence Report'!AZ$27:AZ$500,'7.  Persistence Report'!$D$27:$D$500,$B466,'7.  Persistence Report'!$J$27:$J$500,"Current year savings",'7.  Persistence Report'!$H$27:$H$500,"2017")</f>
        <v>0</v>
      </c>
      <c r="H466" s="295">
        <f>SUMIFS('7.  Persistence Report'!BA$27:BA$500,'7.  Persistence Report'!$D$27:$D$500,$B466,'7.  Persistence Report'!$J$27:$J$500,"Current year savings",'7.  Persistence Report'!$H$27:$H$500,"2017")</f>
        <v>0</v>
      </c>
      <c r="I466" s="295">
        <f>SUMIFS('7.  Persistence Report'!BB$27:BB$500,'7.  Persistence Report'!$D$27:$D$500,$B466,'7.  Persistence Report'!$J$27:$J$500,"Current year savings",'7.  Persistence Report'!$H$27:$H$500,"2017")</f>
        <v>0</v>
      </c>
      <c r="J466" s="295">
        <f>SUMIFS('7.  Persistence Report'!BC$27:BC$500,'7.  Persistence Report'!$D$27:$D$500,$B466,'7.  Persistence Report'!$J$27:$J$500,"Current year savings",'7.  Persistence Report'!$H$27:$H$500,"2017")</f>
        <v>0</v>
      </c>
      <c r="K466" s="295">
        <f>SUMIFS('7.  Persistence Report'!BD$27:BD$500,'7.  Persistence Report'!$D$27:$D$500,$B466,'7.  Persistence Report'!$J$27:$J$500,"Current year savings",'7.  Persistence Report'!$H$27:$H$500,"2017")</f>
        <v>0</v>
      </c>
      <c r="L466" s="295">
        <f>SUMIFS('7.  Persistence Report'!BE$27:BE$500,'7.  Persistence Report'!$D$27:$D$500,$B466,'7.  Persistence Report'!$J$27:$J$500,"Current year savings",'7.  Persistence Report'!$H$27:$H$500,"2017")</f>
        <v>0</v>
      </c>
      <c r="M466" s="295">
        <f>SUMIFS('7.  Persistence Report'!BF$27:BF$500,'7.  Persistence Report'!$D$27:$D$500,$B466,'7.  Persistence Report'!$J$27:$J$500,"Current year savings",'7.  Persistence Report'!$H$27:$H$500,"2017")</f>
        <v>0</v>
      </c>
      <c r="N466" s="295">
        <v>12</v>
      </c>
      <c r="O466" s="295">
        <f>SUMIFS('7.  Persistence Report'!R$27:R$500,'7.  Persistence Report'!$D$27:$D$500,$B466,'7.  Persistence Report'!$J$27:$J$500,"Current year savings",'7.  Persistence Report'!$H$27:$H$500,"2017")</f>
        <v>0</v>
      </c>
      <c r="P466" s="295">
        <f>SUMIFS('7.  Persistence Report'!S$27:S$500,'7.  Persistence Report'!$D$27:$D$500,$B466,'7.  Persistence Report'!$J$27:$J$500,"Current year savings",'7.  Persistence Report'!$H$27:$H$500,"2017")</f>
        <v>0</v>
      </c>
      <c r="Q466" s="295">
        <f>SUMIFS('7.  Persistence Report'!T$27:T$500,'7.  Persistence Report'!$D$27:$D$500,$B466,'7.  Persistence Report'!$J$27:$J$500,"Current year savings",'7.  Persistence Report'!$H$27:$H$500,"2017")</f>
        <v>0</v>
      </c>
      <c r="R466" s="295">
        <f>SUMIFS('7.  Persistence Report'!U$27:U$500,'7.  Persistence Report'!$D$27:$D$500,$B466,'7.  Persistence Report'!$J$27:$J$500,"Current year savings",'7.  Persistence Report'!$H$27:$H$500,"2017")</f>
        <v>0</v>
      </c>
      <c r="S466" s="295">
        <f>SUMIFS('7.  Persistence Report'!V$27:V$500,'7.  Persistence Report'!$D$27:$D$500,$B466,'7.  Persistence Report'!$J$27:$J$500,"Current year savings",'7.  Persistence Report'!$H$27:$H$500,"2017")</f>
        <v>0</v>
      </c>
      <c r="T466" s="295">
        <f>SUMIFS('7.  Persistence Report'!W$27:W$500,'7.  Persistence Report'!$D$27:$D$500,$B466,'7.  Persistence Report'!$J$27:$J$500,"Current year savings",'7.  Persistence Report'!$H$27:$H$500,"2017")</f>
        <v>0</v>
      </c>
      <c r="U466" s="295">
        <f>SUMIFS('7.  Persistence Report'!X$27:X$500,'7.  Persistence Report'!$D$27:$D$500,$B466,'7.  Persistence Report'!$J$27:$J$500,"Current year savings",'7.  Persistence Report'!$H$27:$H$500,"2017")</f>
        <v>0</v>
      </c>
      <c r="V466" s="295">
        <f>SUMIFS('7.  Persistence Report'!Y$27:Y$500,'7.  Persistence Report'!$D$27:$D$500,$B466,'7.  Persistence Report'!$J$27:$J$500,"Current year savings",'7.  Persistence Report'!$H$27:$H$500,"2017")</f>
        <v>0</v>
      </c>
      <c r="W466" s="295">
        <f>SUMIFS('7.  Persistence Report'!Z$27:Z$500,'7.  Persistence Report'!$D$27:$D$500,$B466,'7.  Persistence Report'!$J$27:$J$500,"Current year savings",'7.  Persistence Report'!$H$27:$H$500,"2017")</f>
        <v>0</v>
      </c>
      <c r="X466" s="295">
        <f>SUMIFS('7.  Persistence Report'!AA$27:AA$500,'7.  Persistence Report'!$D$27:$D$500,$B466,'7.  Persistence Report'!$J$27:$J$500,"Current year savings",'7.  Persistence Report'!$H$27:$H$500,"2017")</f>
        <v>0</v>
      </c>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f>SUMIFS('7.  Persistence Report'!AW$27:AW$500,'7.  Persistence Report'!$D$27:$D$500,$B466,'7.  Persistence Report'!$J$27:$J$500,"Adjustment",'7.  Persistence Report'!$H$27:$H$500,"2017")</f>
        <v>0</v>
      </c>
      <c r="E467" s="295">
        <f>SUMIFS('7.  Persistence Report'!AX$27:AX$500,'7.  Persistence Report'!$D$27:$D$500,$B466,'7.  Persistence Report'!$J$27:$J$500,"Adjustment",'7.  Persistence Report'!$H$27:$H$500,"2017")</f>
        <v>0</v>
      </c>
      <c r="F467" s="295">
        <f>SUMIFS('7.  Persistence Report'!AY$27:AY$500,'7.  Persistence Report'!$D$27:$D$500,$B466,'7.  Persistence Report'!$J$27:$J$500,"Adjustment",'7.  Persistence Report'!$H$27:$H$500,"2017")</f>
        <v>0</v>
      </c>
      <c r="G467" s="295">
        <f>SUMIFS('7.  Persistence Report'!AZ$27:AZ$500,'7.  Persistence Report'!$D$27:$D$500,$B466,'7.  Persistence Report'!$J$27:$J$500,"Adjustment",'7.  Persistence Report'!$H$27:$H$500,"2017")</f>
        <v>0</v>
      </c>
      <c r="H467" s="295">
        <f>SUMIFS('7.  Persistence Report'!BA$27:BA$500,'7.  Persistence Report'!$D$27:$D$500,$B466,'7.  Persistence Report'!$J$27:$J$500,"Adjustment",'7.  Persistence Report'!$H$27:$H$500,"2017")</f>
        <v>0</v>
      </c>
      <c r="I467" s="295">
        <f>SUMIFS('7.  Persistence Report'!BB$27:BB$500,'7.  Persistence Report'!$D$27:$D$500,$B466,'7.  Persistence Report'!$J$27:$J$500,"Adjustment",'7.  Persistence Report'!$H$27:$H$500,"2017")</f>
        <v>0</v>
      </c>
      <c r="J467" s="295">
        <f>SUMIFS('7.  Persistence Report'!BC$27:BC$500,'7.  Persistence Report'!$D$27:$D$500,$B466,'7.  Persistence Report'!$J$27:$J$500,"Adjustment",'7.  Persistence Report'!$H$27:$H$500,"2017")</f>
        <v>0</v>
      </c>
      <c r="K467" s="295">
        <f>SUMIFS('7.  Persistence Report'!BD$27:BD$500,'7.  Persistence Report'!$D$27:$D$500,$B466,'7.  Persistence Report'!$J$27:$J$500,"Adjustment",'7.  Persistence Report'!$H$27:$H$500,"2017")</f>
        <v>0</v>
      </c>
      <c r="L467" s="295">
        <f>SUMIFS('7.  Persistence Report'!BE$27:BE$500,'7.  Persistence Report'!$D$27:$D$500,$B466,'7.  Persistence Report'!$J$27:$J$500,"Adjustment",'7.  Persistence Report'!$H$27:$H$500,"2017")</f>
        <v>0</v>
      </c>
      <c r="M467" s="295">
        <f>SUMIFS('7.  Persistence Report'!BF$27:BF$500,'7.  Persistence Report'!$D$27:$D$500,$B466,'7.  Persistence Report'!$J$27:$J$500,"Adjustment",'7.  Persistence Report'!$H$27:$H$500,"2017")</f>
        <v>0</v>
      </c>
      <c r="N467" s="295">
        <f>N466</f>
        <v>12</v>
      </c>
      <c r="O467" s="295">
        <f>SUMIFS('7.  Persistence Report'!R$27:R$500,'7.  Persistence Report'!$D$27:$D$500,$B466,'7.  Persistence Report'!$J$27:$J$500,"Adjustment",'7.  Persistence Report'!$H$27:$H$500,"2017")</f>
        <v>0</v>
      </c>
      <c r="P467" s="295">
        <f>SUMIFS('7.  Persistence Report'!S$27:S$500,'7.  Persistence Report'!$D$27:$D$500,$B466,'7.  Persistence Report'!$J$27:$J$500,"Adjustment",'7.  Persistence Report'!$H$27:$H$500,"2017")</f>
        <v>0</v>
      </c>
      <c r="Q467" s="295">
        <f>SUMIFS('7.  Persistence Report'!T$27:T$500,'7.  Persistence Report'!$D$27:$D$500,$B466,'7.  Persistence Report'!$J$27:$J$500,"Adjustment",'7.  Persistence Report'!$H$27:$H$500,"2017")</f>
        <v>0</v>
      </c>
      <c r="R467" s="295">
        <f>SUMIFS('7.  Persistence Report'!U$27:U$500,'7.  Persistence Report'!$D$27:$D$500,$B466,'7.  Persistence Report'!$J$27:$J$500,"Adjustment",'7.  Persistence Report'!$H$27:$H$500,"2017")</f>
        <v>0</v>
      </c>
      <c r="S467" s="295">
        <f>SUMIFS('7.  Persistence Report'!V$27:V$500,'7.  Persistence Report'!$D$27:$D$500,$B466,'7.  Persistence Report'!$J$27:$J$500,"Adjustment",'7.  Persistence Report'!$H$27:$H$500,"2017")</f>
        <v>0</v>
      </c>
      <c r="T467" s="295">
        <f>SUMIFS('7.  Persistence Report'!W$27:W$500,'7.  Persistence Report'!$D$27:$D$500,$B466,'7.  Persistence Report'!$J$27:$J$500,"Adjustment",'7.  Persistence Report'!$H$27:$H$500,"2017")</f>
        <v>0</v>
      </c>
      <c r="U467" s="295">
        <f>SUMIFS('7.  Persistence Report'!X$27:X$500,'7.  Persistence Report'!$D$27:$D$500,$B466,'7.  Persistence Report'!$J$27:$J$500,"Adjustment",'7.  Persistence Report'!$H$27:$H$500,"2017")</f>
        <v>0</v>
      </c>
      <c r="V467" s="295">
        <f>SUMIFS('7.  Persistence Report'!Y$27:Y$500,'7.  Persistence Report'!$D$27:$D$500,$B466,'7.  Persistence Report'!$J$27:$J$500,"Adjustment",'7.  Persistence Report'!$H$27:$H$500,"2017")</f>
        <v>0</v>
      </c>
      <c r="W467" s="295">
        <f>SUMIFS('7.  Persistence Report'!Z$27:Z$500,'7.  Persistence Report'!$D$27:$D$500,$B466,'7.  Persistence Report'!$J$27:$J$500,"Adjustment",'7.  Persistence Report'!$H$27:$H$500,"2017")</f>
        <v>0</v>
      </c>
      <c r="X467" s="295">
        <f>SUMIFS('7.  Persistence Report'!AA$27:AA$500,'7.  Persistence Report'!$D$27:$D$500,$B466,'7.  Persistence Report'!$J$27:$J$500,"Adjustment",'7.  Persistence Report'!$H$27:$H$500,"2017")</f>
        <v>0</v>
      </c>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f>SUMIFS('7.  Persistence Report'!AW$27:AW$500,'7.  Persistence Report'!$D$27:$D$500,$B471,'7.  Persistence Report'!$J$27:$J$500,"Current year savings",'7.  Persistence Report'!$H$27:$H$500,"2017")</f>
        <v>32592858</v>
      </c>
      <c r="E471" s="295">
        <f>SUMIFS('7.  Persistence Report'!AX$27:AX$500,'7.  Persistence Report'!$D$27:$D$500,$B471,'7.  Persistence Report'!$J$27:$J$500,"Current year savings",'7.  Persistence Report'!$H$27:$H$500,"2017")</f>
        <v>26217487</v>
      </c>
      <c r="F471" s="295">
        <f>SUMIFS('7.  Persistence Report'!AY$27:AY$500,'7.  Persistence Report'!$D$27:$D$500,$B471,'7.  Persistence Report'!$J$27:$J$500,"Current year savings",'7.  Persistence Report'!$H$27:$H$500,"2017")</f>
        <v>26217487</v>
      </c>
      <c r="G471" s="295">
        <f>SUMIFS('7.  Persistence Report'!AZ$27:AZ$500,'7.  Persistence Report'!$D$27:$D$500,$B471,'7.  Persistence Report'!$J$27:$J$500,"Current year savings",'7.  Persistence Report'!$H$27:$H$500,"2017")</f>
        <v>26217487</v>
      </c>
      <c r="H471" s="295">
        <f>SUMIFS('7.  Persistence Report'!BA$27:BA$500,'7.  Persistence Report'!$D$27:$D$500,$B471,'7.  Persistence Report'!$J$27:$J$500,"Current year savings",'7.  Persistence Report'!$H$27:$H$500,"2017")</f>
        <v>26217487</v>
      </c>
      <c r="I471" s="295">
        <f>SUMIFS('7.  Persistence Report'!BB$27:BB$500,'7.  Persistence Report'!$D$27:$D$500,$B471,'7.  Persistence Report'!$J$27:$J$500,"Current year savings",'7.  Persistence Report'!$H$27:$H$500,"2017")</f>
        <v>26217487</v>
      </c>
      <c r="J471" s="295">
        <f>SUMIFS('7.  Persistence Report'!BC$27:BC$500,'7.  Persistence Report'!$D$27:$D$500,$B471,'7.  Persistence Report'!$J$27:$J$500,"Current year savings",'7.  Persistence Report'!$H$27:$H$500,"2017")</f>
        <v>26217487</v>
      </c>
      <c r="K471" s="295">
        <f>SUMIFS('7.  Persistence Report'!BD$27:BD$500,'7.  Persistence Report'!$D$27:$D$500,$B471,'7.  Persistence Report'!$J$27:$J$500,"Current year savings",'7.  Persistence Report'!$H$27:$H$500,"2017")</f>
        <v>26216943</v>
      </c>
      <c r="L471" s="295">
        <f>SUMIFS('7.  Persistence Report'!BE$27:BE$500,'7.  Persistence Report'!$D$27:$D$500,$B471,'7.  Persistence Report'!$J$27:$J$500,"Current year savings",'7.  Persistence Report'!$H$27:$H$500,"2017")</f>
        <v>26216943</v>
      </c>
      <c r="M471" s="295">
        <f>SUMIFS('7.  Persistence Report'!BF$27:BF$500,'7.  Persistence Report'!$D$27:$D$500,$B471,'7.  Persistence Report'!$J$27:$J$500,"Current year savings",'7.  Persistence Report'!$H$27:$H$500,"2017")</f>
        <v>26155788</v>
      </c>
      <c r="N471" s="291"/>
      <c r="O471" s="295">
        <f>SUMIFS('7.  Persistence Report'!R$27:R$500,'7.  Persistence Report'!$D$27:$D$500,$B471,'7.  Persistence Report'!$J$27:$J$500,"Current year savings",'7.  Persistence Report'!$H$27:$H$500,"2017")</f>
        <v>2259</v>
      </c>
      <c r="P471" s="295">
        <f>SUMIFS('7.  Persistence Report'!S$27:S$500,'7.  Persistence Report'!$D$27:$D$500,$B471,'7.  Persistence Report'!$J$27:$J$500,"Current year savings",'7.  Persistence Report'!$H$27:$H$500,"2017")</f>
        <v>1831</v>
      </c>
      <c r="Q471" s="295">
        <f>SUMIFS('7.  Persistence Report'!T$27:T$500,'7.  Persistence Report'!$D$27:$D$500,$B471,'7.  Persistence Report'!$J$27:$J$500,"Current year savings",'7.  Persistence Report'!$H$27:$H$500,"2017")</f>
        <v>1831</v>
      </c>
      <c r="R471" s="295">
        <f>SUMIFS('7.  Persistence Report'!U$27:U$500,'7.  Persistence Report'!$D$27:$D$500,$B471,'7.  Persistence Report'!$J$27:$J$500,"Current year savings",'7.  Persistence Report'!$H$27:$H$500,"2017")</f>
        <v>1831</v>
      </c>
      <c r="S471" s="295">
        <f>SUMIFS('7.  Persistence Report'!V$27:V$500,'7.  Persistence Report'!$D$27:$D$500,$B471,'7.  Persistence Report'!$J$27:$J$500,"Current year savings",'7.  Persistence Report'!$H$27:$H$500,"2017")</f>
        <v>1831</v>
      </c>
      <c r="T471" s="295">
        <f>SUMIFS('7.  Persistence Report'!W$27:W$500,'7.  Persistence Report'!$D$27:$D$500,$B471,'7.  Persistence Report'!$J$27:$J$500,"Current year savings",'7.  Persistence Report'!$H$27:$H$500,"2017")</f>
        <v>1831</v>
      </c>
      <c r="U471" s="295">
        <f>SUMIFS('7.  Persistence Report'!X$27:X$500,'7.  Persistence Report'!$D$27:$D$500,$B471,'7.  Persistence Report'!$J$27:$J$500,"Current year savings",'7.  Persistence Report'!$H$27:$H$500,"2017")</f>
        <v>1831</v>
      </c>
      <c r="V471" s="295">
        <f>SUMIFS('7.  Persistence Report'!Y$27:Y$500,'7.  Persistence Report'!$D$27:$D$500,$B471,'7.  Persistence Report'!$J$27:$J$500,"Current year savings",'7.  Persistence Report'!$H$27:$H$500,"2017")</f>
        <v>1831</v>
      </c>
      <c r="W471" s="295">
        <f>SUMIFS('7.  Persistence Report'!Z$27:Z$500,'7.  Persistence Report'!$D$27:$D$500,$B471,'7.  Persistence Report'!$J$27:$J$500,"Current year savings",'7.  Persistence Report'!$H$27:$H$500,"2017")</f>
        <v>1831</v>
      </c>
      <c r="X471" s="295">
        <f>SUMIFS('7.  Persistence Report'!AA$27:AA$500,'7.  Persistence Report'!$D$27:$D$500,$B471,'7.  Persistence Report'!$J$27:$J$500,"Current year savings",'7.  Persistence Report'!$H$27:$H$500,"2017")</f>
        <v>1827</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f>SUMIFS('7.  Persistence Report'!AW$27:AW$500,'7.  Persistence Report'!$D$27:$D$500,$B471,'7.  Persistence Report'!$J$27:$J$500,"Adjustment",'7.  Persistence Report'!$H$27:$H$500,"2017")</f>
        <v>38981.473771915058</v>
      </c>
      <c r="E472" s="295">
        <f>SUMIFS('7.  Persistence Report'!AX$27:AX$500,'7.  Persistence Report'!$D$27:$D$500,$B471,'7.  Persistence Report'!$J$27:$J$500,"Adjustment",'7.  Persistence Report'!$H$27:$H$500,"2017")</f>
        <v>31356.448761137304</v>
      </c>
      <c r="F472" s="295">
        <f>SUMIFS('7.  Persistence Report'!AY$27:AY$500,'7.  Persistence Report'!$D$27:$D$500,$B471,'7.  Persistence Report'!$J$27:$J$500,"Adjustment",'7.  Persistence Report'!$H$27:$H$500,"2017")</f>
        <v>31356.448761137304</v>
      </c>
      <c r="G472" s="295">
        <f>SUMIFS('7.  Persistence Report'!AZ$27:AZ$500,'7.  Persistence Report'!$D$27:$D$500,$B471,'7.  Persistence Report'!$J$27:$J$500,"Adjustment",'7.  Persistence Report'!$H$27:$H$500,"2017")</f>
        <v>0</v>
      </c>
      <c r="H472" s="295">
        <f>SUMIFS('7.  Persistence Report'!BA$27:BA$500,'7.  Persistence Report'!$D$27:$D$500,$B471,'7.  Persistence Report'!$J$27:$J$500,"Adjustment",'7.  Persistence Report'!$H$27:$H$500,"2017")</f>
        <v>0</v>
      </c>
      <c r="I472" s="295">
        <f>SUMIFS('7.  Persistence Report'!BB$27:BB$500,'7.  Persistence Report'!$D$27:$D$500,$B471,'7.  Persistence Report'!$J$27:$J$500,"Adjustment",'7.  Persistence Report'!$H$27:$H$500,"2017")</f>
        <v>0</v>
      </c>
      <c r="J472" s="295">
        <f>SUMIFS('7.  Persistence Report'!BC$27:BC$500,'7.  Persistence Report'!$D$27:$D$500,$B471,'7.  Persistence Report'!$J$27:$J$500,"Adjustment",'7.  Persistence Report'!$H$27:$H$500,"2017")</f>
        <v>0</v>
      </c>
      <c r="K472" s="295">
        <f>SUMIFS('7.  Persistence Report'!BD$27:BD$500,'7.  Persistence Report'!$D$27:$D$500,$B471,'7.  Persistence Report'!$J$27:$J$500,"Adjustment",'7.  Persistence Report'!$H$27:$H$500,"2017")</f>
        <v>0</v>
      </c>
      <c r="L472" s="295">
        <f>SUMIFS('7.  Persistence Report'!BE$27:BE$500,'7.  Persistence Report'!$D$27:$D$500,$B471,'7.  Persistence Report'!$J$27:$J$500,"Adjustment",'7.  Persistence Report'!$H$27:$H$500,"2017")</f>
        <v>0</v>
      </c>
      <c r="M472" s="295">
        <f>SUMIFS('7.  Persistence Report'!BF$27:BF$500,'7.  Persistence Report'!$D$27:$D$500,$B471,'7.  Persistence Report'!$J$27:$J$500,"Adjustment",'7.  Persistence Report'!$H$27:$H$500,"2017")</f>
        <v>0</v>
      </c>
      <c r="N472" s="291"/>
      <c r="O472" s="295">
        <f>SUMIFS('7.  Persistence Report'!R$27:R$500,'7.  Persistence Report'!$D$27:$D$500,$B471,'7.  Persistence Report'!$J$27:$J$500,"Adjustment",'7.  Persistence Report'!$H$27:$H$500,"2017")</f>
        <v>0</v>
      </c>
      <c r="P472" s="295">
        <f>SUMIFS('7.  Persistence Report'!S$27:S$500,'7.  Persistence Report'!$D$27:$D$500,$B471,'7.  Persistence Report'!$J$27:$J$500,"Adjustment",'7.  Persistence Report'!$H$27:$H$500,"2017")</f>
        <v>0</v>
      </c>
      <c r="Q472" s="295">
        <f>SUMIFS('7.  Persistence Report'!T$27:T$500,'7.  Persistence Report'!$D$27:$D$500,$B471,'7.  Persistence Report'!$J$27:$J$500,"Adjustment",'7.  Persistence Report'!$H$27:$H$500,"2017")</f>
        <v>0</v>
      </c>
      <c r="R472" s="295">
        <f>SUMIFS('7.  Persistence Report'!U$27:U$500,'7.  Persistence Report'!$D$27:$D$500,$B471,'7.  Persistence Report'!$J$27:$J$500,"Adjustment",'7.  Persistence Report'!$H$27:$H$500,"2017")</f>
        <v>0</v>
      </c>
      <c r="S472" s="295">
        <f>SUMIFS('7.  Persistence Report'!V$27:V$500,'7.  Persistence Report'!$D$27:$D$500,$B471,'7.  Persistence Report'!$J$27:$J$500,"Adjustment",'7.  Persistence Report'!$H$27:$H$500,"2017")</f>
        <v>0</v>
      </c>
      <c r="T472" s="295">
        <f>SUMIFS('7.  Persistence Report'!W$27:W$500,'7.  Persistence Report'!$D$27:$D$500,$B471,'7.  Persistence Report'!$J$27:$J$500,"Adjustment",'7.  Persistence Report'!$H$27:$H$500,"2017")</f>
        <v>0</v>
      </c>
      <c r="U472" s="295">
        <f>SUMIFS('7.  Persistence Report'!X$27:X$500,'7.  Persistence Report'!$D$27:$D$500,$B471,'7.  Persistence Report'!$J$27:$J$500,"Adjustment",'7.  Persistence Report'!$H$27:$H$500,"2017")</f>
        <v>0</v>
      </c>
      <c r="V472" s="295">
        <f>SUMIFS('7.  Persistence Report'!Y$27:Y$500,'7.  Persistence Report'!$D$27:$D$500,$B471,'7.  Persistence Report'!$J$27:$J$500,"Adjustment",'7.  Persistence Report'!$H$27:$H$500,"2017")</f>
        <v>0</v>
      </c>
      <c r="W472" s="295">
        <f>SUMIFS('7.  Persistence Report'!Z$27:Z$500,'7.  Persistence Report'!$D$27:$D$500,$B471,'7.  Persistence Report'!$J$27:$J$500,"Adjustment",'7.  Persistence Report'!$H$27:$H$500,"2017")</f>
        <v>0</v>
      </c>
      <c r="X472" s="295">
        <f>SUMIFS('7.  Persistence Report'!AA$27:AA$500,'7.  Persistence Report'!$D$27:$D$500,$B471,'7.  Persistence Report'!$J$27:$J$500,"Adjustment",'7.  Persistence Report'!$H$27:$H$500,"2017")</f>
        <v>0</v>
      </c>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f>SUMIFS('7.  Persistence Report'!AW$27:AW$500,'7.  Persistence Report'!$D$27:$D$500,$B474,'7.  Persistence Report'!$J$27:$J$500,"Current year savings",'7.  Persistence Report'!$H$27:$H$500,"2017")</f>
        <v>5227110</v>
      </c>
      <c r="E474" s="295">
        <f>SUMIFS('7.  Persistence Report'!AX$27:AX$500,'7.  Persistence Report'!$D$27:$D$500,$B474,'7.  Persistence Report'!$J$27:$J$500,"Current year savings",'7.  Persistence Report'!$H$27:$H$500,"2017")</f>
        <v>5227110</v>
      </c>
      <c r="F474" s="295">
        <f>SUMIFS('7.  Persistence Report'!AY$27:AY$500,'7.  Persistence Report'!$D$27:$D$500,$B474,'7.  Persistence Report'!$J$27:$J$500,"Current year savings",'7.  Persistence Report'!$H$27:$H$500,"2017")</f>
        <v>5227110</v>
      </c>
      <c r="G474" s="295">
        <f>SUMIFS('7.  Persistence Report'!AZ$27:AZ$500,'7.  Persistence Report'!$D$27:$D$500,$B474,'7.  Persistence Report'!$J$27:$J$500,"Current year savings",'7.  Persistence Report'!$H$27:$H$500,"2017")</f>
        <v>5227110</v>
      </c>
      <c r="H474" s="295">
        <f>SUMIFS('7.  Persistence Report'!BA$27:BA$500,'7.  Persistence Report'!$D$27:$D$500,$B474,'7.  Persistence Report'!$J$27:$J$500,"Current year savings",'7.  Persistence Report'!$H$27:$H$500,"2017")</f>
        <v>5227110</v>
      </c>
      <c r="I474" s="295">
        <f>SUMIFS('7.  Persistence Report'!BB$27:BB$500,'7.  Persistence Report'!$D$27:$D$500,$B474,'7.  Persistence Report'!$J$27:$J$500,"Current year savings",'7.  Persistence Report'!$H$27:$H$500,"2017")</f>
        <v>5227110</v>
      </c>
      <c r="J474" s="295">
        <f>SUMIFS('7.  Persistence Report'!BC$27:BC$500,'7.  Persistence Report'!$D$27:$D$500,$B474,'7.  Persistence Report'!$J$27:$J$500,"Current year savings",'7.  Persistence Report'!$H$27:$H$500,"2017")</f>
        <v>5227110</v>
      </c>
      <c r="K474" s="295">
        <f>SUMIFS('7.  Persistence Report'!BD$27:BD$500,'7.  Persistence Report'!$D$27:$D$500,$B474,'7.  Persistence Report'!$J$27:$J$500,"Current year savings",'7.  Persistence Report'!$H$27:$H$500,"2017")</f>
        <v>5227110</v>
      </c>
      <c r="L474" s="295">
        <f>SUMIFS('7.  Persistence Report'!BE$27:BE$500,'7.  Persistence Report'!$D$27:$D$500,$B474,'7.  Persistence Report'!$J$27:$J$500,"Current year savings",'7.  Persistence Report'!$H$27:$H$500,"2017")</f>
        <v>5227110</v>
      </c>
      <c r="M474" s="295">
        <f>SUMIFS('7.  Persistence Report'!BF$27:BF$500,'7.  Persistence Report'!$D$27:$D$500,$B474,'7.  Persistence Report'!$J$27:$J$500,"Current year savings",'7.  Persistence Report'!$H$27:$H$500,"2017")</f>
        <v>5227110</v>
      </c>
      <c r="N474" s="291"/>
      <c r="O474" s="295">
        <f>SUMIFS('7.  Persistence Report'!R$27:R$500,'7.  Persistence Report'!$D$27:$D$500,$B474,'7.  Persistence Report'!$J$27:$J$500,"Current year savings",'7.  Persistence Report'!$H$27:$H$500,"2017")</f>
        <v>1453</v>
      </c>
      <c r="P474" s="295">
        <f>SUMIFS('7.  Persistence Report'!S$27:S$500,'7.  Persistence Report'!$D$27:$D$500,$B474,'7.  Persistence Report'!$J$27:$J$500,"Current year savings",'7.  Persistence Report'!$H$27:$H$500,"2017")</f>
        <v>1453</v>
      </c>
      <c r="Q474" s="295">
        <f>SUMIFS('7.  Persistence Report'!T$27:T$500,'7.  Persistence Report'!$D$27:$D$500,$B474,'7.  Persistence Report'!$J$27:$J$500,"Current year savings",'7.  Persistence Report'!$H$27:$H$500,"2017")</f>
        <v>1453</v>
      </c>
      <c r="R474" s="295">
        <f>SUMIFS('7.  Persistence Report'!U$27:U$500,'7.  Persistence Report'!$D$27:$D$500,$B474,'7.  Persistence Report'!$J$27:$J$500,"Current year savings",'7.  Persistence Report'!$H$27:$H$500,"2017")</f>
        <v>1453</v>
      </c>
      <c r="S474" s="295">
        <f>SUMIFS('7.  Persistence Report'!V$27:V$500,'7.  Persistence Report'!$D$27:$D$500,$B474,'7.  Persistence Report'!$J$27:$J$500,"Current year savings",'7.  Persistence Report'!$H$27:$H$500,"2017")</f>
        <v>1453</v>
      </c>
      <c r="T474" s="295">
        <f>SUMIFS('7.  Persistence Report'!W$27:W$500,'7.  Persistence Report'!$D$27:$D$500,$B474,'7.  Persistence Report'!$J$27:$J$500,"Current year savings",'7.  Persistence Report'!$H$27:$H$500,"2017")</f>
        <v>1453</v>
      </c>
      <c r="U474" s="295">
        <f>SUMIFS('7.  Persistence Report'!X$27:X$500,'7.  Persistence Report'!$D$27:$D$500,$B474,'7.  Persistence Report'!$J$27:$J$500,"Current year savings",'7.  Persistence Report'!$H$27:$H$500,"2017")</f>
        <v>1453</v>
      </c>
      <c r="V474" s="295">
        <f>SUMIFS('7.  Persistence Report'!Y$27:Y$500,'7.  Persistence Report'!$D$27:$D$500,$B474,'7.  Persistence Report'!$J$27:$J$500,"Current year savings",'7.  Persistence Report'!$H$27:$H$500,"2017")</f>
        <v>1453</v>
      </c>
      <c r="W474" s="295">
        <f>SUMIFS('7.  Persistence Report'!Z$27:Z$500,'7.  Persistence Report'!$D$27:$D$500,$B474,'7.  Persistence Report'!$J$27:$J$500,"Current year savings",'7.  Persistence Report'!$H$27:$H$500,"2017")</f>
        <v>1453</v>
      </c>
      <c r="X474" s="295">
        <f>SUMIFS('7.  Persistence Report'!AA$27:AA$500,'7.  Persistence Report'!$D$27:$D$500,$B474,'7.  Persistence Report'!$J$27:$J$500,"Current year savings",'7.  Persistence Report'!$H$27:$H$500,"2017")</f>
        <v>1453</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f>SUMIFS('7.  Persistence Report'!AW$27:AW$500,'7.  Persistence Report'!$D$27:$D$500,$B474,'7.  Persistence Report'!$J$27:$J$500,"Adjustment",'7.  Persistence Report'!$H$27:$H$500,"2017")</f>
        <v>898832.35908275621</v>
      </c>
      <c r="E475" s="295">
        <f>SUMIFS('7.  Persistence Report'!AX$27:AX$500,'7.  Persistence Report'!$D$27:$D$500,$B474,'7.  Persistence Report'!$J$27:$J$500,"Adjustment",'7.  Persistence Report'!$H$27:$H$500,"2017")</f>
        <v>898832.35908275621</v>
      </c>
      <c r="F475" s="295">
        <f>SUMIFS('7.  Persistence Report'!AY$27:AY$500,'7.  Persistence Report'!$D$27:$D$500,$B474,'7.  Persistence Report'!$J$27:$J$500,"Adjustment",'7.  Persistence Report'!$H$27:$H$500,"2017")</f>
        <v>898832.35908275621</v>
      </c>
      <c r="G475" s="295">
        <f>SUMIFS('7.  Persistence Report'!AZ$27:AZ$500,'7.  Persistence Report'!$D$27:$D$500,$B474,'7.  Persistence Report'!$J$27:$J$500,"Adjustment",'7.  Persistence Report'!$H$27:$H$500,"2017")</f>
        <v>0</v>
      </c>
      <c r="H475" s="295">
        <f>SUMIFS('7.  Persistence Report'!BA$27:BA$500,'7.  Persistence Report'!$D$27:$D$500,$B474,'7.  Persistence Report'!$J$27:$J$500,"Adjustment",'7.  Persistence Report'!$H$27:$H$500,"2017")</f>
        <v>0</v>
      </c>
      <c r="I475" s="295">
        <f>SUMIFS('7.  Persistence Report'!BB$27:BB$500,'7.  Persistence Report'!$D$27:$D$500,$B474,'7.  Persistence Report'!$J$27:$J$500,"Adjustment",'7.  Persistence Report'!$H$27:$H$500,"2017")</f>
        <v>0</v>
      </c>
      <c r="J475" s="295">
        <f>SUMIFS('7.  Persistence Report'!BC$27:BC$500,'7.  Persistence Report'!$D$27:$D$500,$B474,'7.  Persistence Report'!$J$27:$J$500,"Adjustment",'7.  Persistence Report'!$H$27:$H$500,"2017")</f>
        <v>0</v>
      </c>
      <c r="K475" s="295">
        <f>SUMIFS('7.  Persistence Report'!BD$27:BD$500,'7.  Persistence Report'!$D$27:$D$500,$B474,'7.  Persistence Report'!$J$27:$J$500,"Adjustment",'7.  Persistence Report'!$H$27:$H$500,"2017")</f>
        <v>0</v>
      </c>
      <c r="L475" s="295">
        <f>SUMIFS('7.  Persistence Report'!BE$27:BE$500,'7.  Persistence Report'!$D$27:$D$500,$B474,'7.  Persistence Report'!$J$27:$J$500,"Adjustment",'7.  Persistence Report'!$H$27:$H$500,"2017")</f>
        <v>0</v>
      </c>
      <c r="M475" s="295">
        <f>SUMIFS('7.  Persistence Report'!BF$27:BF$500,'7.  Persistence Report'!$D$27:$D$500,$B474,'7.  Persistence Report'!$J$27:$J$500,"Adjustment",'7.  Persistence Report'!$H$27:$H$500,"2017")</f>
        <v>0</v>
      </c>
      <c r="N475" s="291"/>
      <c r="O475" s="295">
        <f>SUMIFS('7.  Persistence Report'!R$27:R$500,'7.  Persistence Report'!$D$27:$D$500,$B474,'7.  Persistence Report'!$J$27:$J$500,"Adjustment",'7.  Persistence Report'!$H$27:$H$500,"2017")</f>
        <v>0</v>
      </c>
      <c r="P475" s="295">
        <f>SUMIFS('7.  Persistence Report'!S$27:S$500,'7.  Persistence Report'!$D$27:$D$500,$B474,'7.  Persistence Report'!$J$27:$J$500,"Adjustment",'7.  Persistence Report'!$H$27:$H$500,"2017")</f>
        <v>0</v>
      </c>
      <c r="Q475" s="295">
        <f>SUMIFS('7.  Persistence Report'!T$27:T$500,'7.  Persistence Report'!$D$27:$D$500,$B474,'7.  Persistence Report'!$J$27:$J$500,"Adjustment",'7.  Persistence Report'!$H$27:$H$500,"2017")</f>
        <v>0</v>
      </c>
      <c r="R475" s="295">
        <f>SUMIFS('7.  Persistence Report'!U$27:U$500,'7.  Persistence Report'!$D$27:$D$500,$B474,'7.  Persistence Report'!$J$27:$J$500,"Adjustment",'7.  Persistence Report'!$H$27:$H$500,"2017")</f>
        <v>0</v>
      </c>
      <c r="S475" s="295">
        <f>SUMIFS('7.  Persistence Report'!V$27:V$500,'7.  Persistence Report'!$D$27:$D$500,$B474,'7.  Persistence Report'!$J$27:$J$500,"Adjustment",'7.  Persistence Report'!$H$27:$H$500,"2017")</f>
        <v>0</v>
      </c>
      <c r="T475" s="295">
        <f>SUMIFS('7.  Persistence Report'!W$27:W$500,'7.  Persistence Report'!$D$27:$D$500,$B474,'7.  Persistence Report'!$J$27:$J$500,"Adjustment",'7.  Persistence Report'!$H$27:$H$500,"2017")</f>
        <v>0</v>
      </c>
      <c r="U475" s="295">
        <f>SUMIFS('7.  Persistence Report'!X$27:X$500,'7.  Persistence Report'!$D$27:$D$500,$B474,'7.  Persistence Report'!$J$27:$J$500,"Adjustment",'7.  Persistence Report'!$H$27:$H$500,"2017")</f>
        <v>0</v>
      </c>
      <c r="V475" s="295">
        <f>SUMIFS('7.  Persistence Report'!Y$27:Y$500,'7.  Persistence Report'!$D$27:$D$500,$B474,'7.  Persistence Report'!$J$27:$J$500,"Adjustment",'7.  Persistence Report'!$H$27:$H$500,"2017")</f>
        <v>0</v>
      </c>
      <c r="W475" s="295">
        <f>SUMIFS('7.  Persistence Report'!Z$27:Z$500,'7.  Persistence Report'!$D$27:$D$500,$B474,'7.  Persistence Report'!$J$27:$J$500,"Adjustment",'7.  Persistence Report'!$H$27:$H$500,"2017")</f>
        <v>0</v>
      </c>
      <c r="X475" s="295">
        <f>SUMIFS('7.  Persistence Report'!AA$27:AA$500,'7.  Persistence Report'!$D$27:$D$500,$B474,'7.  Persistence Report'!$J$27:$J$500,"Adjustment",'7.  Persistence Report'!$H$27:$H$500,"2017")</f>
        <v>0</v>
      </c>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115</v>
      </c>
      <c r="C477" s="291" t="s">
        <v>25</v>
      </c>
      <c r="D477" s="295">
        <f>SUMIFS('7.  Persistence Report'!AW$27:AW$500,'7.  Persistence Report'!$D$27:$D$500,$B477,'7.  Persistence Report'!$J$27:$J$500,"Current year savings",'7.  Persistence Report'!$H$27:$H$500,"2017")</f>
        <v>11429</v>
      </c>
      <c r="E477" s="295">
        <f>SUMIFS('7.  Persistence Report'!AX$27:AX$500,'7.  Persistence Report'!$D$27:$D$500,$B477,'7.  Persistence Report'!$J$27:$J$500,"Current year savings",'7.  Persistence Report'!$H$27:$H$500,"2017")</f>
        <v>11429</v>
      </c>
      <c r="F477" s="295">
        <f>SUMIFS('7.  Persistence Report'!AY$27:AY$500,'7.  Persistence Report'!$D$27:$D$500,$B477,'7.  Persistence Report'!$J$27:$J$500,"Current year savings",'7.  Persistence Report'!$H$27:$H$500,"2017")</f>
        <v>11429</v>
      </c>
      <c r="G477" s="295">
        <f>SUMIFS('7.  Persistence Report'!AZ$27:AZ$500,'7.  Persistence Report'!$D$27:$D$500,$B477,'7.  Persistence Report'!$J$27:$J$500,"Current year savings",'7.  Persistence Report'!$H$27:$H$500,"2017")</f>
        <v>11429</v>
      </c>
      <c r="H477" s="295">
        <f>SUMIFS('7.  Persistence Report'!BA$27:BA$500,'7.  Persistence Report'!$D$27:$D$500,$B477,'7.  Persistence Report'!$J$27:$J$500,"Current year savings",'7.  Persistence Report'!$H$27:$H$500,"2017")</f>
        <v>11429</v>
      </c>
      <c r="I477" s="295">
        <f>SUMIFS('7.  Persistence Report'!BB$27:BB$500,'7.  Persistence Report'!$D$27:$D$500,$B477,'7.  Persistence Report'!$J$27:$J$500,"Current year savings",'7.  Persistence Report'!$H$27:$H$500,"2017")</f>
        <v>11429</v>
      </c>
      <c r="J477" s="295">
        <f>SUMIFS('7.  Persistence Report'!BC$27:BC$500,'7.  Persistence Report'!$D$27:$D$500,$B477,'7.  Persistence Report'!$J$27:$J$500,"Current year savings",'7.  Persistence Report'!$H$27:$H$500,"2017")</f>
        <v>11429</v>
      </c>
      <c r="K477" s="295">
        <f>SUMIFS('7.  Persistence Report'!BD$27:BD$500,'7.  Persistence Report'!$D$27:$D$500,$B477,'7.  Persistence Report'!$J$27:$J$500,"Current year savings",'7.  Persistence Report'!$H$27:$H$500,"2017")</f>
        <v>11429</v>
      </c>
      <c r="L477" s="295">
        <f>SUMIFS('7.  Persistence Report'!BE$27:BE$500,'7.  Persistence Report'!$D$27:$D$500,$B477,'7.  Persistence Report'!$J$27:$J$500,"Current year savings",'7.  Persistence Report'!$H$27:$H$500,"2017")</f>
        <v>11429</v>
      </c>
      <c r="M477" s="295">
        <f>SUMIFS('7.  Persistence Report'!BF$27:BF$500,'7.  Persistence Report'!$D$27:$D$500,$B477,'7.  Persistence Report'!$J$27:$J$500,"Current year savings",'7.  Persistence Report'!$H$27:$H$500,"2017")</f>
        <v>11429</v>
      </c>
      <c r="N477" s="291"/>
      <c r="O477" s="295">
        <f>SUMIFS('7.  Persistence Report'!R$27:R$500,'7.  Persistence Report'!$D$27:$D$500,$B477,'7.  Persistence Report'!$J$27:$J$500,"Current year savings",'7.  Persistence Report'!$H$27:$H$500,"2017")</f>
        <v>6</v>
      </c>
      <c r="P477" s="295">
        <f>SUMIFS('7.  Persistence Report'!S$27:S$500,'7.  Persistence Report'!$D$27:$D$500,$B477,'7.  Persistence Report'!$J$27:$J$500,"Current year savings",'7.  Persistence Report'!$H$27:$H$500,"2017")</f>
        <v>6</v>
      </c>
      <c r="Q477" s="295">
        <f>SUMIFS('7.  Persistence Report'!T$27:T$500,'7.  Persistence Report'!$D$27:$D$500,$B477,'7.  Persistence Report'!$J$27:$J$500,"Current year savings",'7.  Persistence Report'!$H$27:$H$500,"2017")</f>
        <v>6</v>
      </c>
      <c r="R477" s="295">
        <f>SUMIFS('7.  Persistence Report'!U$27:U$500,'7.  Persistence Report'!$D$27:$D$500,$B477,'7.  Persistence Report'!$J$27:$J$500,"Current year savings",'7.  Persistence Report'!$H$27:$H$500,"2017")</f>
        <v>6</v>
      </c>
      <c r="S477" s="295">
        <f>SUMIFS('7.  Persistence Report'!V$27:V$500,'7.  Persistence Report'!$D$27:$D$500,$B477,'7.  Persistence Report'!$J$27:$J$500,"Current year savings",'7.  Persistence Report'!$H$27:$H$500,"2017")</f>
        <v>6</v>
      </c>
      <c r="T477" s="295">
        <f>SUMIFS('7.  Persistence Report'!W$27:W$500,'7.  Persistence Report'!$D$27:$D$500,$B477,'7.  Persistence Report'!$J$27:$J$500,"Current year savings",'7.  Persistence Report'!$H$27:$H$500,"2017")</f>
        <v>6</v>
      </c>
      <c r="U477" s="295">
        <f>SUMIFS('7.  Persistence Report'!X$27:X$500,'7.  Persistence Report'!$D$27:$D$500,$B477,'7.  Persistence Report'!$J$27:$J$500,"Current year savings",'7.  Persistence Report'!$H$27:$H$500,"2017")</f>
        <v>6</v>
      </c>
      <c r="V477" s="295">
        <f>SUMIFS('7.  Persistence Report'!Y$27:Y$500,'7.  Persistence Report'!$D$27:$D$500,$B477,'7.  Persistence Report'!$J$27:$J$500,"Current year savings",'7.  Persistence Report'!$H$27:$H$500,"2017")</f>
        <v>6</v>
      </c>
      <c r="W477" s="295">
        <f>SUMIFS('7.  Persistence Report'!Z$27:Z$500,'7.  Persistence Report'!$D$27:$D$500,$B477,'7.  Persistence Report'!$J$27:$J$500,"Current year savings",'7.  Persistence Report'!$H$27:$H$500,"2017")</f>
        <v>6</v>
      </c>
      <c r="X477" s="295">
        <f>SUMIFS('7.  Persistence Report'!AA$27:AA$500,'7.  Persistence Report'!$D$27:$D$500,$B477,'7.  Persistence Report'!$J$27:$J$500,"Current year savings",'7.  Persistence Report'!$H$27:$H$500,"2017")</f>
        <v>6</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308</v>
      </c>
      <c r="C478" s="291" t="s">
        <v>163</v>
      </c>
      <c r="D478" s="295">
        <f>SUMIFS('7.  Persistence Report'!AW$27:AW$500,'7.  Persistence Report'!$D$27:$D$500,$B477,'7.  Persistence Report'!$J$27:$J$500,"Adjustment",'7.  Persistence Report'!$H$27:$H$500,"2017")</f>
        <v>6055.1990141602219</v>
      </c>
      <c r="E478" s="295">
        <f>SUMIFS('7.  Persistence Report'!AX$27:AX$500,'7.  Persistence Report'!$D$27:$D$500,$B477,'7.  Persistence Report'!$J$27:$J$500,"Adjustment",'7.  Persistence Report'!$H$27:$H$500,"2017")</f>
        <v>6055.1990141602219</v>
      </c>
      <c r="F478" s="295">
        <f>SUMIFS('7.  Persistence Report'!AY$27:AY$500,'7.  Persistence Report'!$D$27:$D$500,$B477,'7.  Persistence Report'!$J$27:$J$500,"Adjustment",'7.  Persistence Report'!$H$27:$H$500,"2017")</f>
        <v>6055.1990141602219</v>
      </c>
      <c r="G478" s="295">
        <f>SUMIFS('7.  Persistence Report'!AZ$27:AZ$500,'7.  Persistence Report'!$D$27:$D$500,$B477,'7.  Persistence Report'!$J$27:$J$500,"Adjustment",'7.  Persistence Report'!$H$27:$H$500,"2017")</f>
        <v>0</v>
      </c>
      <c r="H478" s="295">
        <f>SUMIFS('7.  Persistence Report'!BA$27:BA$500,'7.  Persistence Report'!$D$27:$D$500,$B477,'7.  Persistence Report'!$J$27:$J$500,"Adjustment",'7.  Persistence Report'!$H$27:$H$500,"2017")</f>
        <v>0</v>
      </c>
      <c r="I478" s="295">
        <f>SUMIFS('7.  Persistence Report'!BB$27:BB$500,'7.  Persistence Report'!$D$27:$D$500,$B477,'7.  Persistence Report'!$J$27:$J$500,"Adjustment",'7.  Persistence Report'!$H$27:$H$500,"2017")</f>
        <v>0</v>
      </c>
      <c r="J478" s="295">
        <f>SUMIFS('7.  Persistence Report'!BC$27:BC$500,'7.  Persistence Report'!$D$27:$D$500,$B477,'7.  Persistence Report'!$J$27:$J$500,"Adjustment",'7.  Persistence Report'!$H$27:$H$500,"2017")</f>
        <v>0</v>
      </c>
      <c r="K478" s="295">
        <f>SUMIFS('7.  Persistence Report'!BD$27:BD$500,'7.  Persistence Report'!$D$27:$D$500,$B477,'7.  Persistence Report'!$J$27:$J$500,"Adjustment",'7.  Persistence Report'!$H$27:$H$500,"2017")</f>
        <v>0</v>
      </c>
      <c r="L478" s="295">
        <f>SUMIFS('7.  Persistence Report'!BE$27:BE$500,'7.  Persistence Report'!$D$27:$D$500,$B477,'7.  Persistence Report'!$J$27:$J$500,"Adjustment",'7.  Persistence Report'!$H$27:$H$500,"2017")</f>
        <v>0</v>
      </c>
      <c r="M478" s="295">
        <f>SUMIFS('7.  Persistence Report'!BF$27:BF$500,'7.  Persistence Report'!$D$27:$D$500,$B477,'7.  Persistence Report'!$J$27:$J$500,"Adjustment",'7.  Persistence Report'!$H$27:$H$500,"2017")</f>
        <v>0</v>
      </c>
      <c r="N478" s="291"/>
      <c r="O478" s="295">
        <f>SUMIFS('7.  Persistence Report'!R$27:R$500,'7.  Persistence Report'!$D$27:$D$500,$B477,'7.  Persistence Report'!$J$27:$J$500,"Adjustment",'7.  Persistence Report'!$H$27:$H$500,"2017")</f>
        <v>0</v>
      </c>
      <c r="P478" s="295">
        <f>SUMIFS('7.  Persistence Report'!S$27:S$500,'7.  Persistence Report'!$D$27:$D$500,$B477,'7.  Persistence Report'!$J$27:$J$500,"Adjustment",'7.  Persistence Report'!$H$27:$H$500,"2017")</f>
        <v>0</v>
      </c>
      <c r="Q478" s="295">
        <f>SUMIFS('7.  Persistence Report'!T$27:T$500,'7.  Persistence Report'!$D$27:$D$500,$B477,'7.  Persistence Report'!$J$27:$J$500,"Adjustment",'7.  Persistence Report'!$H$27:$H$500,"2017")</f>
        <v>0</v>
      </c>
      <c r="R478" s="295">
        <f>SUMIFS('7.  Persistence Report'!U$27:U$500,'7.  Persistence Report'!$D$27:$D$500,$B477,'7.  Persistence Report'!$J$27:$J$500,"Adjustment",'7.  Persistence Report'!$H$27:$H$500,"2017")</f>
        <v>0</v>
      </c>
      <c r="S478" s="295">
        <f>SUMIFS('7.  Persistence Report'!V$27:V$500,'7.  Persistence Report'!$D$27:$D$500,$B477,'7.  Persistence Report'!$J$27:$J$500,"Adjustment",'7.  Persistence Report'!$H$27:$H$500,"2017")</f>
        <v>0</v>
      </c>
      <c r="T478" s="295">
        <f>SUMIFS('7.  Persistence Report'!W$27:W$500,'7.  Persistence Report'!$D$27:$D$500,$B477,'7.  Persistence Report'!$J$27:$J$500,"Adjustment",'7.  Persistence Report'!$H$27:$H$500,"2017")</f>
        <v>0</v>
      </c>
      <c r="U478" s="295">
        <f>SUMIFS('7.  Persistence Report'!X$27:X$500,'7.  Persistence Report'!$D$27:$D$500,$B477,'7.  Persistence Report'!$J$27:$J$500,"Adjustment",'7.  Persistence Report'!$H$27:$H$500,"2017")</f>
        <v>0</v>
      </c>
      <c r="V478" s="295">
        <f>SUMIFS('7.  Persistence Report'!Y$27:Y$500,'7.  Persistence Report'!$D$27:$D$500,$B477,'7.  Persistence Report'!$J$27:$J$500,"Adjustment",'7.  Persistence Report'!$H$27:$H$500,"2017")</f>
        <v>0</v>
      </c>
      <c r="W478" s="295">
        <f>SUMIFS('7.  Persistence Report'!Z$27:Z$500,'7.  Persistence Report'!$D$27:$D$500,$B477,'7.  Persistence Report'!$J$27:$J$500,"Adjustment",'7.  Persistence Report'!$H$27:$H$500,"2017")</f>
        <v>0</v>
      </c>
      <c r="X478" s="295">
        <f>SUMIFS('7.  Persistence Report'!AA$27:AA$500,'7.  Persistence Report'!$D$27:$D$500,$B477,'7.  Persistence Report'!$J$27:$J$500,"Adjustment",'7.  Persistence Report'!$H$27:$H$500,"2017")</f>
        <v>0</v>
      </c>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f>SUMIFS('7.  Persistence Report'!AW$27:AW$500,'7.  Persistence Report'!$D$27:$D$500,$B480,'7.  Persistence Report'!$J$27:$J$500,"Current year savings",'7.  Persistence Report'!$H$27:$H$500,"2017")</f>
        <v>903720</v>
      </c>
      <c r="E480" s="295">
        <f>SUMIFS('7.  Persistence Report'!AX$27:AX$500,'7.  Persistence Report'!$D$27:$D$500,$B480,'7.  Persistence Report'!$J$27:$J$500,"Current year savings",'7.  Persistence Report'!$H$27:$H$500,"2017")</f>
        <v>903720</v>
      </c>
      <c r="F480" s="295">
        <f>SUMIFS('7.  Persistence Report'!AY$27:AY$500,'7.  Persistence Report'!$D$27:$D$500,$B480,'7.  Persistence Report'!$J$27:$J$500,"Current year savings",'7.  Persistence Report'!$H$27:$H$500,"2017")</f>
        <v>903720</v>
      </c>
      <c r="G480" s="295">
        <f>SUMIFS('7.  Persistence Report'!AZ$27:AZ$500,'7.  Persistence Report'!$D$27:$D$500,$B480,'7.  Persistence Report'!$J$27:$J$500,"Current year savings",'7.  Persistence Report'!$H$27:$H$500,"2017")</f>
        <v>903720</v>
      </c>
      <c r="H480" s="295">
        <f>SUMIFS('7.  Persistence Report'!BA$27:BA$500,'7.  Persistence Report'!$D$27:$D$500,$B480,'7.  Persistence Report'!$J$27:$J$500,"Current year savings",'7.  Persistence Report'!$H$27:$H$500,"2017")</f>
        <v>903720</v>
      </c>
      <c r="I480" s="295">
        <f>SUMIFS('7.  Persistence Report'!BB$27:BB$500,'7.  Persistence Report'!$D$27:$D$500,$B480,'7.  Persistence Report'!$J$27:$J$500,"Current year savings",'7.  Persistence Report'!$H$27:$H$500,"2017")</f>
        <v>903720</v>
      </c>
      <c r="J480" s="295">
        <f>SUMIFS('7.  Persistence Report'!BC$27:BC$500,'7.  Persistence Report'!$D$27:$D$500,$B480,'7.  Persistence Report'!$J$27:$J$500,"Current year savings",'7.  Persistence Report'!$H$27:$H$500,"2017")</f>
        <v>903720</v>
      </c>
      <c r="K480" s="295">
        <f>SUMIFS('7.  Persistence Report'!BD$27:BD$500,'7.  Persistence Report'!$D$27:$D$500,$B480,'7.  Persistence Report'!$J$27:$J$500,"Current year savings",'7.  Persistence Report'!$H$27:$H$500,"2017")</f>
        <v>903720</v>
      </c>
      <c r="L480" s="295">
        <f>SUMIFS('7.  Persistence Report'!BE$27:BE$500,'7.  Persistence Report'!$D$27:$D$500,$B480,'7.  Persistence Report'!$J$27:$J$500,"Current year savings",'7.  Persistence Report'!$H$27:$H$500,"2017")</f>
        <v>903720</v>
      </c>
      <c r="M480" s="295">
        <f>SUMIFS('7.  Persistence Report'!BF$27:BF$500,'7.  Persistence Report'!$D$27:$D$500,$B480,'7.  Persistence Report'!$J$27:$J$500,"Current year savings",'7.  Persistence Report'!$H$27:$H$500,"2017")</f>
        <v>903048</v>
      </c>
      <c r="N480" s="291"/>
      <c r="O480" s="295">
        <f>SUMIFS('7.  Persistence Report'!R$27:R$500,'7.  Persistence Report'!$D$27:$D$500,$B480,'7.  Persistence Report'!$J$27:$J$500,"Current year savings",'7.  Persistence Report'!$H$27:$H$500,"2017")</f>
        <v>64</v>
      </c>
      <c r="P480" s="295">
        <f>SUMIFS('7.  Persistence Report'!S$27:S$500,'7.  Persistence Report'!$D$27:$D$500,$B480,'7.  Persistence Report'!$J$27:$J$500,"Current year savings",'7.  Persistence Report'!$H$27:$H$500,"2017")</f>
        <v>64</v>
      </c>
      <c r="Q480" s="295">
        <f>SUMIFS('7.  Persistence Report'!T$27:T$500,'7.  Persistence Report'!$D$27:$D$500,$B480,'7.  Persistence Report'!$J$27:$J$500,"Current year savings",'7.  Persistence Report'!$H$27:$H$500,"2017")</f>
        <v>64</v>
      </c>
      <c r="R480" s="295">
        <f>SUMIFS('7.  Persistence Report'!U$27:U$500,'7.  Persistence Report'!$D$27:$D$500,$B480,'7.  Persistence Report'!$J$27:$J$500,"Current year savings",'7.  Persistence Report'!$H$27:$H$500,"2017")</f>
        <v>64</v>
      </c>
      <c r="S480" s="295">
        <f>SUMIFS('7.  Persistence Report'!V$27:V$500,'7.  Persistence Report'!$D$27:$D$500,$B480,'7.  Persistence Report'!$J$27:$J$500,"Current year savings",'7.  Persistence Report'!$H$27:$H$500,"2017")</f>
        <v>64</v>
      </c>
      <c r="T480" s="295">
        <f>SUMIFS('7.  Persistence Report'!W$27:W$500,'7.  Persistence Report'!$D$27:$D$500,$B480,'7.  Persistence Report'!$J$27:$J$500,"Current year savings",'7.  Persistence Report'!$H$27:$H$500,"2017")</f>
        <v>64</v>
      </c>
      <c r="U480" s="295">
        <f>SUMIFS('7.  Persistence Report'!X$27:X$500,'7.  Persistence Report'!$D$27:$D$500,$B480,'7.  Persistence Report'!$J$27:$J$500,"Current year savings",'7.  Persistence Report'!$H$27:$H$500,"2017")</f>
        <v>64</v>
      </c>
      <c r="V480" s="295">
        <f>SUMIFS('7.  Persistence Report'!Y$27:Y$500,'7.  Persistence Report'!$D$27:$D$500,$B480,'7.  Persistence Report'!$J$27:$J$500,"Current year savings",'7.  Persistence Report'!$H$27:$H$500,"2017")</f>
        <v>64</v>
      </c>
      <c r="W480" s="295">
        <f>SUMIFS('7.  Persistence Report'!Z$27:Z$500,'7.  Persistence Report'!$D$27:$D$500,$B480,'7.  Persistence Report'!$J$27:$J$500,"Current year savings",'7.  Persistence Report'!$H$27:$H$500,"2017")</f>
        <v>64</v>
      </c>
      <c r="X480" s="295">
        <f>SUMIFS('7.  Persistence Report'!AA$27:AA$500,'7.  Persistence Report'!$D$27:$D$500,$B480,'7.  Persistence Report'!$J$27:$J$500,"Current year savings",'7.  Persistence Report'!$H$27:$H$500,"2017")</f>
        <v>64</v>
      </c>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f>SUMIFS('7.  Persistence Report'!AW$27:AW$500,'7.  Persistence Report'!$D$27:$D$500,$B480,'7.  Persistence Report'!$J$27:$J$500,"Adjustment",'7.  Persistence Report'!$H$27:$H$500,"2017")</f>
        <v>0</v>
      </c>
      <c r="E481" s="295">
        <f>SUMIFS('7.  Persistence Report'!AX$27:AX$500,'7.  Persistence Report'!$D$27:$D$500,$B480,'7.  Persistence Report'!$J$27:$J$500,"Adjustment",'7.  Persistence Report'!$H$27:$H$500,"2017")</f>
        <v>0</v>
      </c>
      <c r="F481" s="295">
        <f>SUMIFS('7.  Persistence Report'!AY$27:AY$500,'7.  Persistence Report'!$D$27:$D$500,$B480,'7.  Persistence Report'!$J$27:$J$500,"Adjustment",'7.  Persistence Report'!$H$27:$H$500,"2017")</f>
        <v>0</v>
      </c>
      <c r="G481" s="295">
        <f>SUMIFS('7.  Persistence Report'!AZ$27:AZ$500,'7.  Persistence Report'!$D$27:$D$500,$B480,'7.  Persistence Report'!$J$27:$J$500,"Adjustment",'7.  Persistence Report'!$H$27:$H$500,"2017")</f>
        <v>0</v>
      </c>
      <c r="H481" s="295">
        <f>SUMIFS('7.  Persistence Report'!BA$27:BA$500,'7.  Persistence Report'!$D$27:$D$500,$B480,'7.  Persistence Report'!$J$27:$J$500,"Adjustment",'7.  Persistence Report'!$H$27:$H$500,"2017")</f>
        <v>0</v>
      </c>
      <c r="I481" s="295">
        <f>SUMIFS('7.  Persistence Report'!BB$27:BB$500,'7.  Persistence Report'!$D$27:$D$500,$B480,'7.  Persistence Report'!$J$27:$J$500,"Adjustment",'7.  Persistence Report'!$H$27:$H$500,"2017")</f>
        <v>0</v>
      </c>
      <c r="J481" s="295">
        <f>SUMIFS('7.  Persistence Report'!BC$27:BC$500,'7.  Persistence Report'!$D$27:$D$500,$B480,'7.  Persistence Report'!$J$27:$J$500,"Adjustment",'7.  Persistence Report'!$H$27:$H$500,"2017")</f>
        <v>0</v>
      </c>
      <c r="K481" s="295">
        <f>SUMIFS('7.  Persistence Report'!BD$27:BD$500,'7.  Persistence Report'!$D$27:$D$500,$B480,'7.  Persistence Report'!$J$27:$J$500,"Adjustment",'7.  Persistence Report'!$H$27:$H$500,"2017")</f>
        <v>0</v>
      </c>
      <c r="L481" s="295">
        <f>SUMIFS('7.  Persistence Report'!BE$27:BE$500,'7.  Persistence Report'!$D$27:$D$500,$B480,'7.  Persistence Report'!$J$27:$J$500,"Adjustment",'7.  Persistence Report'!$H$27:$H$500,"2017")</f>
        <v>0</v>
      </c>
      <c r="M481" s="295">
        <f>SUMIFS('7.  Persistence Report'!BF$27:BF$500,'7.  Persistence Report'!$D$27:$D$500,$B480,'7.  Persistence Report'!$J$27:$J$500,"Adjustment",'7.  Persistence Report'!$H$27:$H$500,"2017")</f>
        <v>0</v>
      </c>
      <c r="N481" s="291"/>
      <c r="O481" s="295">
        <f>SUMIFS('7.  Persistence Report'!R$27:R$500,'7.  Persistence Report'!$D$27:$D$500,$B480,'7.  Persistence Report'!$J$27:$J$500,"Adjustment",'7.  Persistence Report'!$H$27:$H$500,"2017")</f>
        <v>0</v>
      </c>
      <c r="P481" s="295">
        <f>SUMIFS('7.  Persistence Report'!S$27:S$500,'7.  Persistence Report'!$D$27:$D$500,$B480,'7.  Persistence Report'!$J$27:$J$500,"Adjustment",'7.  Persistence Report'!$H$27:$H$500,"2017")</f>
        <v>0</v>
      </c>
      <c r="Q481" s="295">
        <f>SUMIFS('7.  Persistence Report'!T$27:T$500,'7.  Persistence Report'!$D$27:$D$500,$B480,'7.  Persistence Report'!$J$27:$J$500,"Adjustment",'7.  Persistence Report'!$H$27:$H$500,"2017")</f>
        <v>0</v>
      </c>
      <c r="R481" s="295">
        <f>SUMIFS('7.  Persistence Report'!U$27:U$500,'7.  Persistence Report'!$D$27:$D$500,$B480,'7.  Persistence Report'!$J$27:$J$500,"Adjustment",'7.  Persistence Report'!$H$27:$H$500,"2017")</f>
        <v>0</v>
      </c>
      <c r="S481" s="295">
        <f>SUMIFS('7.  Persistence Report'!V$27:V$500,'7.  Persistence Report'!$D$27:$D$500,$B480,'7.  Persistence Report'!$J$27:$J$500,"Adjustment",'7.  Persistence Report'!$H$27:$H$500,"2017")</f>
        <v>0</v>
      </c>
      <c r="T481" s="295">
        <f>SUMIFS('7.  Persistence Report'!W$27:W$500,'7.  Persistence Report'!$D$27:$D$500,$B480,'7.  Persistence Report'!$J$27:$J$500,"Adjustment",'7.  Persistence Report'!$H$27:$H$500,"2017")</f>
        <v>0</v>
      </c>
      <c r="U481" s="295">
        <f>SUMIFS('7.  Persistence Report'!X$27:X$500,'7.  Persistence Report'!$D$27:$D$500,$B480,'7.  Persistence Report'!$J$27:$J$500,"Adjustment",'7.  Persistence Report'!$H$27:$H$500,"2017")</f>
        <v>0</v>
      </c>
      <c r="V481" s="295">
        <f>SUMIFS('7.  Persistence Report'!Y$27:Y$500,'7.  Persistence Report'!$D$27:$D$500,$B480,'7.  Persistence Report'!$J$27:$J$500,"Adjustment",'7.  Persistence Report'!$H$27:$H$500,"2017")</f>
        <v>0</v>
      </c>
      <c r="W481" s="295">
        <f>SUMIFS('7.  Persistence Report'!Z$27:Z$500,'7.  Persistence Report'!$D$27:$D$500,$B480,'7.  Persistence Report'!$J$27:$J$500,"Adjustment",'7.  Persistence Report'!$H$27:$H$500,"2017")</f>
        <v>0</v>
      </c>
      <c r="X481" s="295">
        <f>SUMIFS('7.  Persistence Report'!AA$27:AA$500,'7.  Persistence Report'!$D$27:$D$500,$B480,'7.  Persistence Report'!$J$27:$J$500,"Adjustment",'7.  Persistence Report'!$H$27:$H$500,"2017")</f>
        <v>0</v>
      </c>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f>SUMIFS('7.  Persistence Report'!AW$27:AW$500,'7.  Persistence Report'!$D$27:$D$500,$B484,'7.  Persistence Report'!$J$27:$J$500,"Current year savings",'7.  Persistence Report'!$H$27:$H$500,"2017")</f>
        <v>2417346</v>
      </c>
      <c r="E484" s="295">
        <f>SUMIFS('7.  Persistence Report'!AX$27:AX$500,'7.  Persistence Report'!$D$27:$D$500,$B484,'7.  Persistence Report'!$J$27:$J$500,"Current year savings",'7.  Persistence Report'!$H$27:$H$500,"2017")</f>
        <v>2417346</v>
      </c>
      <c r="F484" s="295">
        <f>SUMIFS('7.  Persistence Report'!AY$27:AY$500,'7.  Persistence Report'!$D$27:$D$500,$B484,'7.  Persistence Report'!$J$27:$J$500,"Current year savings",'7.  Persistence Report'!$H$27:$H$500,"2017")</f>
        <v>2417346</v>
      </c>
      <c r="G484" s="295">
        <f>SUMIFS('7.  Persistence Report'!AZ$27:AZ$500,'7.  Persistence Report'!$D$27:$D$500,$B484,'7.  Persistence Report'!$J$27:$J$500,"Current year savings",'7.  Persistence Report'!$H$27:$H$500,"2017")</f>
        <v>2417346</v>
      </c>
      <c r="H484" s="295">
        <f>SUMIFS('7.  Persistence Report'!BA$27:BA$500,'7.  Persistence Report'!$D$27:$D$500,$B484,'7.  Persistence Report'!$J$27:$J$500,"Current year savings",'7.  Persistence Report'!$H$27:$H$500,"2017")</f>
        <v>2417346</v>
      </c>
      <c r="I484" s="295">
        <f>SUMIFS('7.  Persistence Report'!BB$27:BB$500,'7.  Persistence Report'!$D$27:$D$500,$B484,'7.  Persistence Report'!$J$27:$J$500,"Current year savings",'7.  Persistence Report'!$H$27:$H$500,"2017")</f>
        <v>2417346</v>
      </c>
      <c r="J484" s="295">
        <f>SUMIFS('7.  Persistence Report'!BC$27:BC$500,'7.  Persistence Report'!$D$27:$D$500,$B484,'7.  Persistence Report'!$J$27:$J$500,"Current year savings",'7.  Persistence Report'!$H$27:$H$500,"2017")</f>
        <v>2417346</v>
      </c>
      <c r="K484" s="295">
        <f>SUMIFS('7.  Persistence Report'!BD$27:BD$500,'7.  Persistence Report'!$D$27:$D$500,$B484,'7.  Persistence Report'!$J$27:$J$500,"Current year savings",'7.  Persistence Report'!$H$27:$H$500,"2017")</f>
        <v>2417346</v>
      </c>
      <c r="L484" s="295">
        <f>SUMIFS('7.  Persistence Report'!BE$27:BE$500,'7.  Persistence Report'!$D$27:$D$500,$B484,'7.  Persistence Report'!$J$27:$J$500,"Current year savings",'7.  Persistence Report'!$H$27:$H$500,"2017")</f>
        <v>2417346</v>
      </c>
      <c r="M484" s="295">
        <f>SUMIFS('7.  Persistence Report'!BF$27:BF$500,'7.  Persistence Report'!$D$27:$D$500,$B484,'7.  Persistence Report'!$J$27:$J$500,"Current year savings",'7.  Persistence Report'!$H$27:$H$500,"2017")</f>
        <v>2087814</v>
      </c>
      <c r="N484" s="295">
        <v>12</v>
      </c>
      <c r="O484" s="295">
        <f>SUMIFS('7.  Persistence Report'!R$27:R$500,'7.  Persistence Report'!$D$27:$D$500,$B484,'7.  Persistence Report'!$J$27:$J$500,"Current year savings",'7.  Persistence Report'!$H$27:$H$500,"2017")</f>
        <v>107</v>
      </c>
      <c r="P484" s="295">
        <f>SUMIFS('7.  Persistence Report'!S$27:S$500,'7.  Persistence Report'!$D$27:$D$500,$B484,'7.  Persistence Report'!$J$27:$J$500,"Current year savings",'7.  Persistence Report'!$H$27:$H$500,"2017")</f>
        <v>107</v>
      </c>
      <c r="Q484" s="295">
        <f>SUMIFS('7.  Persistence Report'!T$27:T$500,'7.  Persistence Report'!$D$27:$D$500,$B484,'7.  Persistence Report'!$J$27:$J$500,"Current year savings",'7.  Persistence Report'!$H$27:$H$500,"2017")</f>
        <v>107</v>
      </c>
      <c r="R484" s="295">
        <f>SUMIFS('7.  Persistence Report'!U$27:U$500,'7.  Persistence Report'!$D$27:$D$500,$B484,'7.  Persistence Report'!$J$27:$J$500,"Current year savings",'7.  Persistence Report'!$H$27:$H$500,"2017")</f>
        <v>107</v>
      </c>
      <c r="S484" s="295">
        <f>SUMIFS('7.  Persistence Report'!V$27:V$500,'7.  Persistence Report'!$D$27:$D$500,$B484,'7.  Persistence Report'!$J$27:$J$500,"Current year savings",'7.  Persistence Report'!$H$27:$H$500,"2017")</f>
        <v>107</v>
      </c>
      <c r="T484" s="295">
        <f>SUMIFS('7.  Persistence Report'!W$27:W$500,'7.  Persistence Report'!$D$27:$D$500,$B484,'7.  Persistence Report'!$J$27:$J$500,"Current year savings",'7.  Persistence Report'!$H$27:$H$500,"2017")</f>
        <v>107</v>
      </c>
      <c r="U484" s="295">
        <f>SUMIFS('7.  Persistence Report'!X$27:X$500,'7.  Persistence Report'!$D$27:$D$500,$B484,'7.  Persistence Report'!$J$27:$J$500,"Current year savings",'7.  Persistence Report'!$H$27:$H$500,"2017")</f>
        <v>107</v>
      </c>
      <c r="V484" s="295">
        <f>SUMIFS('7.  Persistence Report'!Y$27:Y$500,'7.  Persistence Report'!$D$27:$D$500,$B484,'7.  Persistence Report'!$J$27:$J$500,"Current year savings",'7.  Persistence Report'!$H$27:$H$500,"2017")</f>
        <v>107</v>
      </c>
      <c r="W484" s="295">
        <f>SUMIFS('7.  Persistence Report'!Z$27:Z$500,'7.  Persistence Report'!$D$27:$D$500,$B484,'7.  Persistence Report'!$J$27:$J$500,"Current year savings",'7.  Persistence Report'!$H$27:$H$500,"2017")</f>
        <v>107</v>
      </c>
      <c r="X484" s="295">
        <f>SUMIFS('7.  Persistence Report'!AA$27:AA$500,'7.  Persistence Report'!$D$27:$D$500,$B484,'7.  Persistence Report'!$J$27:$J$500,"Current year savings",'7.  Persistence Report'!$H$27:$H$500,"2017")</f>
        <v>93</v>
      </c>
      <c r="Y484" s="426"/>
      <c r="Z484" s="410"/>
      <c r="AA484" s="410">
        <v>1</v>
      </c>
      <c r="AB484" s="410"/>
      <c r="AC484" s="410"/>
      <c r="AD484" s="410"/>
      <c r="AE484" s="410"/>
      <c r="AF484" s="415"/>
      <c r="AG484" s="415"/>
      <c r="AH484" s="415"/>
      <c r="AI484" s="415"/>
      <c r="AJ484" s="415"/>
      <c r="AK484" s="415"/>
      <c r="AL484" s="415"/>
      <c r="AM484" s="296">
        <f>SUM(Y484:AL484)</f>
        <v>1</v>
      </c>
    </row>
    <row r="485" spans="1:39" ht="15.5" outlineLevel="1">
      <c r="A485" s="532"/>
      <c r="B485" s="431" t="s">
        <v>308</v>
      </c>
      <c r="C485" s="291" t="s">
        <v>163</v>
      </c>
      <c r="D485" s="295">
        <f>SUMIFS('7.  Persistence Report'!AW$27:AW$500,'7.  Persistence Report'!$D$27:$D$500,$B484,'7.  Persistence Report'!$J$27:$J$500,"Adjustment",'7.  Persistence Report'!$H$27:$H$500,"2017")</f>
        <v>0</v>
      </c>
      <c r="E485" s="295">
        <f>SUMIFS('7.  Persistence Report'!AX$27:AX$500,'7.  Persistence Report'!$D$27:$D$500,$B484,'7.  Persistence Report'!$J$27:$J$500,"Adjustment",'7.  Persistence Report'!$H$27:$H$500,"2017")</f>
        <v>0</v>
      </c>
      <c r="F485" s="295">
        <f>SUMIFS('7.  Persistence Report'!AY$27:AY$500,'7.  Persistence Report'!$D$27:$D$500,$B484,'7.  Persistence Report'!$J$27:$J$500,"Adjustment",'7.  Persistence Report'!$H$27:$H$500,"2017")</f>
        <v>0</v>
      </c>
      <c r="G485" s="295">
        <f>SUMIFS('7.  Persistence Report'!AZ$27:AZ$500,'7.  Persistence Report'!$D$27:$D$500,$B484,'7.  Persistence Report'!$J$27:$J$500,"Adjustment",'7.  Persistence Report'!$H$27:$H$500,"2017")</f>
        <v>0</v>
      </c>
      <c r="H485" s="295">
        <f>SUMIFS('7.  Persistence Report'!BA$27:BA$500,'7.  Persistence Report'!$D$27:$D$500,$B484,'7.  Persistence Report'!$J$27:$J$500,"Adjustment",'7.  Persistence Report'!$H$27:$H$500,"2017")</f>
        <v>0</v>
      </c>
      <c r="I485" s="295">
        <f>SUMIFS('7.  Persistence Report'!BB$27:BB$500,'7.  Persistence Report'!$D$27:$D$500,$B484,'7.  Persistence Report'!$J$27:$J$500,"Adjustment",'7.  Persistence Report'!$H$27:$H$500,"2017")</f>
        <v>0</v>
      </c>
      <c r="J485" s="295">
        <f>SUMIFS('7.  Persistence Report'!BC$27:BC$500,'7.  Persistence Report'!$D$27:$D$500,$B484,'7.  Persistence Report'!$J$27:$J$500,"Adjustment",'7.  Persistence Report'!$H$27:$H$500,"2017")</f>
        <v>0</v>
      </c>
      <c r="K485" s="295">
        <f>SUMIFS('7.  Persistence Report'!BD$27:BD$500,'7.  Persistence Report'!$D$27:$D$500,$B484,'7.  Persistence Report'!$J$27:$J$500,"Adjustment",'7.  Persistence Report'!$H$27:$H$500,"2017")</f>
        <v>0</v>
      </c>
      <c r="L485" s="295">
        <f>SUMIFS('7.  Persistence Report'!BE$27:BE$500,'7.  Persistence Report'!$D$27:$D$500,$B484,'7.  Persistence Report'!$J$27:$J$500,"Adjustment",'7.  Persistence Report'!$H$27:$H$500,"2017")</f>
        <v>0</v>
      </c>
      <c r="M485" s="295">
        <f>SUMIFS('7.  Persistence Report'!BF$27:BF$500,'7.  Persistence Report'!$D$27:$D$500,$B484,'7.  Persistence Report'!$J$27:$J$500,"Adjustment",'7.  Persistence Report'!$H$27:$H$500,"2017")</f>
        <v>0</v>
      </c>
      <c r="N485" s="295">
        <f>N484</f>
        <v>12</v>
      </c>
      <c r="O485" s="295">
        <f>SUMIFS('7.  Persistence Report'!R$27:R$500,'7.  Persistence Report'!$D$27:$D$500,$B484,'7.  Persistence Report'!$J$27:$J$500,"Adjustment",'7.  Persistence Report'!$H$27:$H$500,"2017")</f>
        <v>0</v>
      </c>
      <c r="P485" s="295">
        <f>SUMIFS('7.  Persistence Report'!S$27:S$500,'7.  Persistence Report'!$D$27:$D$500,$B484,'7.  Persistence Report'!$J$27:$J$500,"Adjustment",'7.  Persistence Report'!$H$27:$H$500,"2017")</f>
        <v>0</v>
      </c>
      <c r="Q485" s="295">
        <f>SUMIFS('7.  Persistence Report'!T$27:T$500,'7.  Persistence Report'!$D$27:$D$500,$B484,'7.  Persistence Report'!$J$27:$J$500,"Adjustment",'7.  Persistence Report'!$H$27:$H$500,"2017")</f>
        <v>0</v>
      </c>
      <c r="R485" s="295">
        <f>SUMIFS('7.  Persistence Report'!U$27:U$500,'7.  Persistence Report'!$D$27:$D$500,$B484,'7.  Persistence Report'!$J$27:$J$500,"Adjustment",'7.  Persistence Report'!$H$27:$H$500,"2017")</f>
        <v>0</v>
      </c>
      <c r="S485" s="295">
        <f>SUMIFS('7.  Persistence Report'!V$27:V$500,'7.  Persistence Report'!$D$27:$D$500,$B484,'7.  Persistence Report'!$J$27:$J$500,"Adjustment",'7.  Persistence Report'!$H$27:$H$500,"2017")</f>
        <v>0</v>
      </c>
      <c r="T485" s="295">
        <f>SUMIFS('7.  Persistence Report'!W$27:W$500,'7.  Persistence Report'!$D$27:$D$500,$B484,'7.  Persistence Report'!$J$27:$J$500,"Adjustment",'7.  Persistence Report'!$H$27:$H$500,"2017")</f>
        <v>0</v>
      </c>
      <c r="U485" s="295">
        <f>SUMIFS('7.  Persistence Report'!X$27:X$500,'7.  Persistence Report'!$D$27:$D$500,$B484,'7.  Persistence Report'!$J$27:$J$500,"Adjustment",'7.  Persistence Report'!$H$27:$H$500,"2017")</f>
        <v>0</v>
      </c>
      <c r="V485" s="295">
        <f>SUMIFS('7.  Persistence Report'!Y$27:Y$500,'7.  Persistence Report'!$D$27:$D$500,$B484,'7.  Persistence Report'!$J$27:$J$500,"Adjustment",'7.  Persistence Report'!$H$27:$H$500,"2017")</f>
        <v>0</v>
      </c>
      <c r="W485" s="295">
        <f>SUMIFS('7.  Persistence Report'!Z$27:Z$500,'7.  Persistence Report'!$D$27:$D$500,$B484,'7.  Persistence Report'!$J$27:$J$500,"Adjustment",'7.  Persistence Report'!$H$27:$H$500,"2017")</f>
        <v>0</v>
      </c>
      <c r="X485" s="295">
        <f>SUMIFS('7.  Persistence Report'!AA$27:AA$500,'7.  Persistence Report'!$D$27:$D$500,$B484,'7.  Persistence Report'!$J$27:$J$500,"Adjustment",'7.  Persistence Report'!$H$27:$H$500,"2017")</f>
        <v>0</v>
      </c>
      <c r="Y485" s="411">
        <f>Y484</f>
        <v>0</v>
      </c>
      <c r="Z485" s="411">
        <f t="shared" ref="Z485" si="1374">Z484</f>
        <v>0</v>
      </c>
      <c r="AA485" s="411">
        <f t="shared" ref="AA485" si="1375">AA484</f>
        <v>1</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f>SUMIFS('7.  Persistence Report'!AW$27:AW$500,'7.  Persistence Report'!$D$27:$D$500,$B487,'7.  Persistence Report'!$J$27:$J$500,"Current year savings",'7.  Persistence Report'!$H$27:$H$500,"2017")</f>
        <v>47629973</v>
      </c>
      <c r="E487" s="295">
        <f>SUMIFS('7.  Persistence Report'!AX$27:AX$500,'7.  Persistence Report'!$D$27:$D$500,$B487,'7.  Persistence Report'!$J$27:$J$500,"Current year savings",'7.  Persistence Report'!$H$27:$H$500,"2017")</f>
        <v>47931132</v>
      </c>
      <c r="F487" s="295">
        <f>SUMIFS('7.  Persistence Report'!AY$27:AY$500,'7.  Persistence Report'!$D$27:$D$500,$B487,'7.  Persistence Report'!$J$27:$J$500,"Current year savings",'7.  Persistence Report'!$H$27:$H$500,"2017")</f>
        <v>47931132</v>
      </c>
      <c r="G487" s="295">
        <f>SUMIFS('7.  Persistence Report'!AZ$27:AZ$500,'7.  Persistence Report'!$D$27:$D$500,$B487,'7.  Persistence Report'!$J$27:$J$500,"Current year savings",'7.  Persistence Report'!$H$27:$H$500,"2017")</f>
        <v>47931132</v>
      </c>
      <c r="H487" s="295">
        <f>SUMIFS('7.  Persistence Report'!BA$27:BA$500,'7.  Persistence Report'!$D$27:$D$500,$B487,'7.  Persistence Report'!$J$27:$J$500,"Current year savings",'7.  Persistence Report'!$H$27:$H$500,"2017")</f>
        <v>47931132</v>
      </c>
      <c r="I487" s="295">
        <f>SUMIFS('7.  Persistence Report'!BB$27:BB$500,'7.  Persistence Report'!$D$27:$D$500,$B487,'7.  Persistence Report'!$J$27:$J$500,"Current year savings",'7.  Persistence Report'!$H$27:$H$500,"2017")</f>
        <v>43264829</v>
      </c>
      <c r="J487" s="295">
        <f>SUMIFS('7.  Persistence Report'!BC$27:BC$500,'7.  Persistence Report'!$D$27:$D$500,$B487,'7.  Persistence Report'!$J$27:$J$500,"Current year savings",'7.  Persistence Report'!$H$27:$H$500,"2017")</f>
        <v>43264829</v>
      </c>
      <c r="K487" s="295">
        <f>SUMIFS('7.  Persistence Report'!BD$27:BD$500,'7.  Persistence Report'!$D$27:$D$500,$B487,'7.  Persistence Report'!$J$27:$J$500,"Current year savings",'7.  Persistence Report'!$H$27:$H$500,"2017")</f>
        <v>43264829</v>
      </c>
      <c r="L487" s="295">
        <f>SUMIFS('7.  Persistence Report'!BE$27:BE$500,'7.  Persistence Report'!$D$27:$D$500,$B487,'7.  Persistence Report'!$J$27:$J$500,"Current year savings",'7.  Persistence Report'!$H$27:$H$500,"2017")</f>
        <v>42809036</v>
      </c>
      <c r="M487" s="295">
        <f>SUMIFS('7.  Persistence Report'!BF$27:BF$500,'7.  Persistence Report'!$D$27:$D$500,$B487,'7.  Persistence Report'!$J$27:$J$500,"Current year savings",'7.  Persistence Report'!$H$27:$H$500,"2017")</f>
        <v>42809036</v>
      </c>
      <c r="N487" s="295">
        <v>12</v>
      </c>
      <c r="O487" s="295">
        <f>SUMIFS('7.  Persistence Report'!R$27:R$500,'7.  Persistence Report'!$D$27:$D$500,$B487,'7.  Persistence Report'!$J$27:$J$500,"Current year savings",'7.  Persistence Report'!$H$27:$H$500,"2017")</f>
        <v>7464</v>
      </c>
      <c r="P487" s="295">
        <f>SUMIFS('7.  Persistence Report'!S$27:S$500,'7.  Persistence Report'!$D$27:$D$500,$B487,'7.  Persistence Report'!$J$27:$J$500,"Current year savings",'7.  Persistence Report'!$H$27:$H$500,"2017")</f>
        <v>7537</v>
      </c>
      <c r="Q487" s="295">
        <f>SUMIFS('7.  Persistence Report'!T$27:T$500,'7.  Persistence Report'!$D$27:$D$500,$B487,'7.  Persistence Report'!$J$27:$J$500,"Current year savings",'7.  Persistence Report'!$H$27:$H$500,"2017")</f>
        <v>7537</v>
      </c>
      <c r="R487" s="295">
        <f>SUMIFS('7.  Persistence Report'!U$27:U$500,'7.  Persistence Report'!$D$27:$D$500,$B487,'7.  Persistence Report'!$J$27:$J$500,"Current year savings",'7.  Persistence Report'!$H$27:$H$500,"2017")</f>
        <v>7537</v>
      </c>
      <c r="S487" s="295">
        <f>SUMIFS('7.  Persistence Report'!V$27:V$500,'7.  Persistence Report'!$D$27:$D$500,$B487,'7.  Persistence Report'!$J$27:$J$500,"Current year savings",'7.  Persistence Report'!$H$27:$H$500,"2017")</f>
        <v>7537</v>
      </c>
      <c r="T487" s="295">
        <f>SUMIFS('7.  Persistence Report'!W$27:W$500,'7.  Persistence Report'!$D$27:$D$500,$B487,'7.  Persistence Report'!$J$27:$J$500,"Current year savings",'7.  Persistence Report'!$H$27:$H$500,"2017")</f>
        <v>6526</v>
      </c>
      <c r="U487" s="295">
        <f>SUMIFS('7.  Persistence Report'!X$27:X$500,'7.  Persistence Report'!$D$27:$D$500,$B487,'7.  Persistence Report'!$J$27:$J$500,"Current year savings",'7.  Persistence Report'!$H$27:$H$500,"2017")</f>
        <v>6526</v>
      </c>
      <c r="V487" s="295">
        <f>SUMIFS('7.  Persistence Report'!Y$27:Y$500,'7.  Persistence Report'!$D$27:$D$500,$B487,'7.  Persistence Report'!$J$27:$J$500,"Current year savings",'7.  Persistence Report'!$H$27:$H$500,"2017")</f>
        <v>6526</v>
      </c>
      <c r="W487" s="295">
        <f>SUMIFS('7.  Persistence Report'!Z$27:Z$500,'7.  Persistence Report'!$D$27:$D$500,$B487,'7.  Persistence Report'!$J$27:$J$500,"Current year savings",'7.  Persistence Report'!$H$27:$H$500,"2017")</f>
        <v>6519</v>
      </c>
      <c r="X487" s="295">
        <f>SUMIFS('7.  Persistence Report'!AA$27:AA$500,'7.  Persistence Report'!$D$27:$D$500,$B487,'7.  Persistence Report'!$J$27:$J$500,"Current year savings",'7.  Persistence Report'!$H$27:$H$500,"2017")</f>
        <v>6519</v>
      </c>
      <c r="Y487" s="426"/>
      <c r="Z487" s="410"/>
      <c r="AA487" s="410">
        <v>1</v>
      </c>
      <c r="AB487" s="410"/>
      <c r="AC487" s="410"/>
      <c r="AD487" s="410"/>
      <c r="AE487" s="410"/>
      <c r="AF487" s="415"/>
      <c r="AG487" s="415"/>
      <c r="AH487" s="415"/>
      <c r="AI487" s="415"/>
      <c r="AJ487" s="415"/>
      <c r="AK487" s="415"/>
      <c r="AL487" s="415"/>
      <c r="AM487" s="296">
        <f>SUM(Y487:AL487)</f>
        <v>1</v>
      </c>
    </row>
    <row r="488" spans="1:39" ht="15.5" outlineLevel="1">
      <c r="A488" s="532"/>
      <c r="B488" s="431" t="s">
        <v>308</v>
      </c>
      <c r="C488" s="291" t="s">
        <v>163</v>
      </c>
      <c r="D488" s="295">
        <f>SUMIFS('7.  Persistence Report'!AW$27:AW$500,'7.  Persistence Report'!$D$27:$D$500,$B487,'7.  Persistence Report'!$J$27:$J$500,"Adjustment",'7.  Persistence Report'!$H$27:$H$500,"2017")</f>
        <v>16891576.387644835</v>
      </c>
      <c r="E488" s="295">
        <f>SUMIFS('7.  Persistence Report'!AX$27:AX$500,'7.  Persistence Report'!$D$27:$D$500,$B487,'7.  Persistence Report'!$J$27:$J$500,"Adjustment",'7.  Persistence Report'!$H$27:$H$500,"2017")</f>
        <v>16891576.387644835</v>
      </c>
      <c r="F488" s="295">
        <f>SUMIFS('7.  Persistence Report'!AY$27:AY$500,'7.  Persistence Report'!$D$27:$D$500,$B487,'7.  Persistence Report'!$J$27:$J$500,"Adjustment",'7.  Persistence Report'!$H$27:$H$500,"2017")</f>
        <v>16891576.387644835</v>
      </c>
      <c r="G488" s="295">
        <f>SUMIFS('7.  Persistence Report'!AZ$27:AZ$500,'7.  Persistence Report'!$D$27:$D$500,$B487,'7.  Persistence Report'!$J$27:$J$500,"Adjustment",'7.  Persistence Report'!$H$27:$H$500,"2017")</f>
        <v>0</v>
      </c>
      <c r="H488" s="295">
        <f>SUMIFS('7.  Persistence Report'!BA$27:BA$500,'7.  Persistence Report'!$D$27:$D$500,$B487,'7.  Persistence Report'!$J$27:$J$500,"Adjustment",'7.  Persistence Report'!$H$27:$H$500,"2017")</f>
        <v>0</v>
      </c>
      <c r="I488" s="295">
        <f>SUMIFS('7.  Persistence Report'!BB$27:BB$500,'7.  Persistence Report'!$D$27:$D$500,$B487,'7.  Persistence Report'!$J$27:$J$500,"Adjustment",'7.  Persistence Report'!$H$27:$H$500,"2017")</f>
        <v>0</v>
      </c>
      <c r="J488" s="295">
        <f>SUMIFS('7.  Persistence Report'!BC$27:BC$500,'7.  Persistence Report'!$D$27:$D$500,$B487,'7.  Persistence Report'!$J$27:$J$500,"Adjustment",'7.  Persistence Report'!$H$27:$H$500,"2017")</f>
        <v>0</v>
      </c>
      <c r="K488" s="295">
        <f>SUMIFS('7.  Persistence Report'!BD$27:BD$500,'7.  Persistence Report'!$D$27:$D$500,$B487,'7.  Persistence Report'!$J$27:$J$500,"Adjustment",'7.  Persistence Report'!$H$27:$H$500,"2017")</f>
        <v>0</v>
      </c>
      <c r="L488" s="295">
        <f>SUMIFS('7.  Persistence Report'!BE$27:BE$500,'7.  Persistence Report'!$D$27:$D$500,$B487,'7.  Persistence Report'!$J$27:$J$500,"Adjustment",'7.  Persistence Report'!$H$27:$H$500,"2017")</f>
        <v>0</v>
      </c>
      <c r="M488" s="295">
        <f>SUMIFS('7.  Persistence Report'!BF$27:BF$500,'7.  Persistence Report'!$D$27:$D$500,$B487,'7.  Persistence Report'!$J$27:$J$500,"Adjustment",'7.  Persistence Report'!$H$27:$H$500,"2017")</f>
        <v>0</v>
      </c>
      <c r="N488" s="295">
        <f>N487</f>
        <v>12</v>
      </c>
      <c r="O488" s="295">
        <f>SUMIFS('7.  Persistence Report'!R$27:R$500,'7.  Persistence Report'!$D$27:$D$500,$B487,'7.  Persistence Report'!$J$27:$J$500,"Adjustment",'7.  Persistence Report'!$H$27:$H$500,"2017")</f>
        <v>1640.5568673602161</v>
      </c>
      <c r="P488" s="295">
        <f>SUMIFS('7.  Persistence Report'!S$27:S$500,'7.  Persistence Report'!$D$27:$D$500,$B487,'7.  Persistence Report'!$J$27:$J$500,"Adjustment",'7.  Persistence Report'!$H$27:$H$500,"2017")</f>
        <v>1656.6019706985398</v>
      </c>
      <c r="Q488" s="295">
        <f>SUMIFS('7.  Persistence Report'!T$27:T$500,'7.  Persistence Report'!$D$27:$D$500,$B487,'7.  Persistence Report'!$J$27:$J$500,"Adjustment",'7.  Persistence Report'!$H$27:$H$500,"2017")</f>
        <v>1656.6019706985398</v>
      </c>
      <c r="R488" s="295">
        <f>SUMIFS('7.  Persistence Report'!U$27:U$500,'7.  Persistence Report'!$D$27:$D$500,$B487,'7.  Persistence Report'!$J$27:$J$500,"Adjustment",'7.  Persistence Report'!$H$27:$H$500,"2017")</f>
        <v>0</v>
      </c>
      <c r="S488" s="295">
        <f>SUMIFS('7.  Persistence Report'!V$27:V$500,'7.  Persistence Report'!$D$27:$D$500,$B487,'7.  Persistence Report'!$J$27:$J$500,"Adjustment",'7.  Persistence Report'!$H$27:$H$500,"2017")</f>
        <v>0</v>
      </c>
      <c r="T488" s="295">
        <f>SUMIFS('7.  Persistence Report'!W$27:W$500,'7.  Persistence Report'!$D$27:$D$500,$B487,'7.  Persistence Report'!$J$27:$J$500,"Adjustment",'7.  Persistence Report'!$H$27:$H$500,"2017")</f>
        <v>0</v>
      </c>
      <c r="U488" s="295">
        <f>SUMIFS('7.  Persistence Report'!X$27:X$500,'7.  Persistence Report'!$D$27:$D$500,$B487,'7.  Persistence Report'!$J$27:$J$500,"Adjustment",'7.  Persistence Report'!$H$27:$H$500,"2017")</f>
        <v>0</v>
      </c>
      <c r="V488" s="295">
        <f>SUMIFS('7.  Persistence Report'!Y$27:Y$500,'7.  Persistence Report'!$D$27:$D$500,$B487,'7.  Persistence Report'!$J$27:$J$500,"Adjustment",'7.  Persistence Report'!$H$27:$H$500,"2017")</f>
        <v>0</v>
      </c>
      <c r="W488" s="295">
        <f>SUMIFS('7.  Persistence Report'!Z$27:Z$500,'7.  Persistence Report'!$D$27:$D$500,$B487,'7.  Persistence Report'!$J$27:$J$500,"Adjustment",'7.  Persistence Report'!$H$27:$H$500,"2017")</f>
        <v>0</v>
      </c>
      <c r="X488" s="295">
        <f>SUMIFS('7.  Persistence Report'!AA$27:AA$500,'7.  Persistence Report'!$D$27:$D$500,$B487,'7.  Persistence Report'!$J$27:$J$500,"Adjustment",'7.  Persistence Report'!$H$27:$H$500,"2017")</f>
        <v>0</v>
      </c>
      <c r="Y488" s="411">
        <f>Y487</f>
        <v>0</v>
      </c>
      <c r="Z488" s="411">
        <f t="shared" ref="Z488" si="1387">Z487</f>
        <v>0</v>
      </c>
      <c r="AA488" s="411">
        <f t="shared" ref="AA488" si="1388">AA487</f>
        <v>1</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f>SUMIFS('7.  Persistence Report'!AW$27:AW$500,'7.  Persistence Report'!$D$27:$D$500,$B490,'7.  Persistence Report'!$J$27:$J$500,"Current year savings",'7.  Persistence Report'!$H$27:$H$500,"2017")</f>
        <v>442365</v>
      </c>
      <c r="E490" s="295">
        <f>SUMIFS('7.  Persistence Report'!AX$27:AX$500,'7.  Persistence Report'!$D$27:$D$500,$B490,'7.  Persistence Report'!$J$27:$J$500,"Current year savings",'7.  Persistence Report'!$H$27:$H$500,"2017")</f>
        <v>442365</v>
      </c>
      <c r="F490" s="295">
        <f>SUMIFS('7.  Persistence Report'!AY$27:AY$500,'7.  Persistence Report'!$D$27:$D$500,$B490,'7.  Persistence Report'!$J$27:$J$500,"Current year savings",'7.  Persistence Report'!$H$27:$H$500,"2017")</f>
        <v>439231</v>
      </c>
      <c r="G490" s="295">
        <f>SUMIFS('7.  Persistence Report'!AZ$27:AZ$500,'7.  Persistence Report'!$D$27:$D$500,$B490,'7.  Persistence Report'!$J$27:$J$500,"Current year savings",'7.  Persistence Report'!$H$27:$H$500,"2017")</f>
        <v>406812</v>
      </c>
      <c r="H490" s="295">
        <f>SUMIFS('7.  Persistence Report'!BA$27:BA$500,'7.  Persistence Report'!$D$27:$D$500,$B490,'7.  Persistence Report'!$J$27:$J$500,"Current year savings",'7.  Persistence Report'!$H$27:$H$500,"2017")</f>
        <v>347277</v>
      </c>
      <c r="I490" s="295">
        <f>SUMIFS('7.  Persistence Report'!BB$27:BB$500,'7.  Persistence Report'!$D$27:$D$500,$B490,'7.  Persistence Report'!$J$27:$J$500,"Current year savings",'7.  Persistence Report'!$H$27:$H$500,"2017")</f>
        <v>309657</v>
      </c>
      <c r="J490" s="295">
        <f>SUMIFS('7.  Persistence Report'!BC$27:BC$500,'7.  Persistence Report'!$D$27:$D$500,$B490,'7.  Persistence Report'!$J$27:$J$500,"Current year savings",'7.  Persistence Report'!$H$27:$H$500,"2017")</f>
        <v>266533</v>
      </c>
      <c r="K490" s="295">
        <f>SUMIFS('7.  Persistence Report'!BD$27:BD$500,'7.  Persistence Report'!$D$27:$D$500,$B490,'7.  Persistence Report'!$J$27:$J$500,"Current year savings",'7.  Persistence Report'!$H$27:$H$500,"2017")</f>
        <v>193812</v>
      </c>
      <c r="L490" s="295">
        <f>SUMIFS('7.  Persistence Report'!BE$27:BE$500,'7.  Persistence Report'!$D$27:$D$500,$B490,'7.  Persistence Report'!$J$27:$J$500,"Current year savings",'7.  Persistence Report'!$H$27:$H$500,"2017")</f>
        <v>109896</v>
      </c>
      <c r="M490" s="295">
        <f>SUMIFS('7.  Persistence Report'!BF$27:BF$500,'7.  Persistence Report'!$D$27:$D$500,$B490,'7.  Persistence Report'!$J$27:$J$500,"Current year savings",'7.  Persistence Report'!$H$27:$H$500,"2017")</f>
        <v>71173</v>
      </c>
      <c r="N490" s="295">
        <v>12</v>
      </c>
      <c r="O490" s="295">
        <f>SUMIFS('7.  Persistence Report'!R$27:R$500,'7.  Persistence Report'!$D$27:$D$500,$B490,'7.  Persistence Report'!$J$27:$J$500,"Current year savings",'7.  Persistence Report'!$H$27:$H$500,"2017")</f>
        <v>85</v>
      </c>
      <c r="P490" s="295">
        <f>SUMIFS('7.  Persistence Report'!S$27:S$500,'7.  Persistence Report'!$D$27:$D$500,$B490,'7.  Persistence Report'!$J$27:$J$500,"Current year savings",'7.  Persistence Report'!$H$27:$H$500,"2017")</f>
        <v>85</v>
      </c>
      <c r="Q490" s="295">
        <f>SUMIFS('7.  Persistence Report'!T$27:T$500,'7.  Persistence Report'!$D$27:$D$500,$B490,'7.  Persistence Report'!$J$27:$J$500,"Current year savings",'7.  Persistence Report'!$H$27:$H$500,"2017")</f>
        <v>85</v>
      </c>
      <c r="R490" s="295">
        <f>SUMIFS('7.  Persistence Report'!U$27:U$500,'7.  Persistence Report'!$D$27:$D$500,$B490,'7.  Persistence Report'!$J$27:$J$500,"Current year savings",'7.  Persistence Report'!$H$27:$H$500,"2017")</f>
        <v>82</v>
      </c>
      <c r="S490" s="295">
        <f>SUMIFS('7.  Persistence Report'!V$27:V$500,'7.  Persistence Report'!$D$27:$D$500,$B490,'7.  Persistence Report'!$J$27:$J$500,"Current year savings",'7.  Persistence Report'!$H$27:$H$500,"2017")</f>
        <v>75</v>
      </c>
      <c r="T490" s="295">
        <f>SUMIFS('7.  Persistence Report'!W$27:W$500,'7.  Persistence Report'!$D$27:$D$500,$B490,'7.  Persistence Report'!$J$27:$J$500,"Current year savings",'7.  Persistence Report'!$H$27:$H$500,"2017")</f>
        <v>69</v>
      </c>
      <c r="U490" s="295">
        <f>SUMIFS('7.  Persistence Report'!X$27:X$500,'7.  Persistence Report'!$D$27:$D$500,$B490,'7.  Persistence Report'!$J$27:$J$500,"Current year savings",'7.  Persistence Report'!$H$27:$H$500,"2017")</f>
        <v>62</v>
      </c>
      <c r="V490" s="295">
        <f>SUMIFS('7.  Persistence Report'!Y$27:Y$500,'7.  Persistence Report'!$D$27:$D$500,$B490,'7.  Persistence Report'!$J$27:$J$500,"Current year savings",'7.  Persistence Report'!$H$27:$H$500,"2017")</f>
        <v>47</v>
      </c>
      <c r="W490" s="295">
        <f>SUMIFS('7.  Persistence Report'!Z$27:Z$500,'7.  Persistence Report'!$D$27:$D$500,$B490,'7.  Persistence Report'!$J$27:$J$500,"Current year savings",'7.  Persistence Report'!$H$27:$H$500,"2017")</f>
        <v>28</v>
      </c>
      <c r="X490" s="295">
        <f>SUMIFS('7.  Persistence Report'!AA$27:AA$500,'7.  Persistence Report'!$D$27:$D$500,$B490,'7.  Persistence Report'!$J$27:$J$500,"Current year savings",'7.  Persistence Report'!$H$27:$H$500,"2017")</f>
        <v>18</v>
      </c>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f>SUMIFS('7.  Persistence Report'!AW$27:AW$500,'7.  Persistence Report'!$D$27:$D$500,$B490,'7.  Persistence Report'!$J$27:$J$500,"Adjustment",'7.  Persistence Report'!$H$27:$H$500,"2017")</f>
        <v>0</v>
      </c>
      <c r="E491" s="295">
        <f>SUMIFS('7.  Persistence Report'!AX$27:AX$500,'7.  Persistence Report'!$D$27:$D$500,$B490,'7.  Persistence Report'!$J$27:$J$500,"Adjustment",'7.  Persistence Report'!$H$27:$H$500,"2017")</f>
        <v>0</v>
      </c>
      <c r="F491" s="295">
        <f>SUMIFS('7.  Persistence Report'!AY$27:AY$500,'7.  Persistence Report'!$D$27:$D$500,$B490,'7.  Persistence Report'!$J$27:$J$500,"Adjustment",'7.  Persistence Report'!$H$27:$H$500,"2017")</f>
        <v>0</v>
      </c>
      <c r="G491" s="295">
        <f>SUMIFS('7.  Persistence Report'!AZ$27:AZ$500,'7.  Persistence Report'!$D$27:$D$500,$B490,'7.  Persistence Report'!$J$27:$J$500,"Adjustment",'7.  Persistence Report'!$H$27:$H$500,"2017")</f>
        <v>0</v>
      </c>
      <c r="H491" s="295">
        <f>SUMIFS('7.  Persistence Report'!BA$27:BA$500,'7.  Persistence Report'!$D$27:$D$500,$B490,'7.  Persistence Report'!$J$27:$J$500,"Adjustment",'7.  Persistence Report'!$H$27:$H$500,"2017")</f>
        <v>0</v>
      </c>
      <c r="I491" s="295">
        <f>SUMIFS('7.  Persistence Report'!BB$27:BB$500,'7.  Persistence Report'!$D$27:$D$500,$B490,'7.  Persistence Report'!$J$27:$J$500,"Adjustment",'7.  Persistence Report'!$H$27:$H$500,"2017")</f>
        <v>0</v>
      </c>
      <c r="J491" s="295">
        <f>SUMIFS('7.  Persistence Report'!BC$27:BC$500,'7.  Persistence Report'!$D$27:$D$500,$B490,'7.  Persistence Report'!$J$27:$J$500,"Adjustment",'7.  Persistence Report'!$H$27:$H$500,"2017")</f>
        <v>0</v>
      </c>
      <c r="K491" s="295">
        <f>SUMIFS('7.  Persistence Report'!BD$27:BD$500,'7.  Persistence Report'!$D$27:$D$500,$B490,'7.  Persistence Report'!$J$27:$J$500,"Adjustment",'7.  Persistence Report'!$H$27:$H$500,"2017")</f>
        <v>0</v>
      </c>
      <c r="L491" s="295">
        <f>SUMIFS('7.  Persistence Report'!BE$27:BE$500,'7.  Persistence Report'!$D$27:$D$500,$B490,'7.  Persistence Report'!$J$27:$J$500,"Adjustment",'7.  Persistence Report'!$H$27:$H$500,"2017")</f>
        <v>0</v>
      </c>
      <c r="M491" s="295">
        <f>SUMIFS('7.  Persistence Report'!BF$27:BF$500,'7.  Persistence Report'!$D$27:$D$500,$B490,'7.  Persistence Report'!$J$27:$J$500,"Adjustment",'7.  Persistence Report'!$H$27:$H$500,"2017")</f>
        <v>0</v>
      </c>
      <c r="N491" s="295">
        <f>N490</f>
        <v>12</v>
      </c>
      <c r="O491" s="295">
        <f>SUMIFS('7.  Persistence Report'!R$27:R$500,'7.  Persistence Report'!$D$27:$D$500,$B490,'7.  Persistence Report'!$J$27:$J$500,"Adjustment",'7.  Persistence Report'!$H$27:$H$500,"2017")</f>
        <v>0</v>
      </c>
      <c r="P491" s="295">
        <f>SUMIFS('7.  Persistence Report'!S$27:S$500,'7.  Persistence Report'!$D$27:$D$500,$B490,'7.  Persistence Report'!$J$27:$J$500,"Adjustment",'7.  Persistence Report'!$H$27:$H$500,"2017")</f>
        <v>0</v>
      </c>
      <c r="Q491" s="295">
        <f>SUMIFS('7.  Persistence Report'!T$27:T$500,'7.  Persistence Report'!$D$27:$D$500,$B490,'7.  Persistence Report'!$J$27:$J$500,"Adjustment",'7.  Persistence Report'!$H$27:$H$500,"2017")</f>
        <v>0</v>
      </c>
      <c r="R491" s="295">
        <f>SUMIFS('7.  Persistence Report'!U$27:U$500,'7.  Persistence Report'!$D$27:$D$500,$B490,'7.  Persistence Report'!$J$27:$J$500,"Adjustment",'7.  Persistence Report'!$H$27:$H$500,"2017")</f>
        <v>0</v>
      </c>
      <c r="S491" s="295">
        <f>SUMIFS('7.  Persistence Report'!V$27:V$500,'7.  Persistence Report'!$D$27:$D$500,$B490,'7.  Persistence Report'!$J$27:$J$500,"Adjustment",'7.  Persistence Report'!$H$27:$H$500,"2017")</f>
        <v>0</v>
      </c>
      <c r="T491" s="295">
        <f>SUMIFS('7.  Persistence Report'!W$27:W$500,'7.  Persistence Report'!$D$27:$D$500,$B490,'7.  Persistence Report'!$J$27:$J$500,"Adjustment",'7.  Persistence Report'!$H$27:$H$500,"2017")</f>
        <v>0</v>
      </c>
      <c r="U491" s="295">
        <f>SUMIFS('7.  Persistence Report'!X$27:X$500,'7.  Persistence Report'!$D$27:$D$500,$B490,'7.  Persistence Report'!$J$27:$J$500,"Adjustment",'7.  Persistence Report'!$H$27:$H$500,"2017")</f>
        <v>0</v>
      </c>
      <c r="V491" s="295">
        <f>SUMIFS('7.  Persistence Report'!Y$27:Y$500,'7.  Persistence Report'!$D$27:$D$500,$B490,'7.  Persistence Report'!$J$27:$J$500,"Adjustment",'7.  Persistence Report'!$H$27:$H$500,"2017")</f>
        <v>0</v>
      </c>
      <c r="W491" s="295">
        <f>SUMIFS('7.  Persistence Report'!Z$27:Z$500,'7.  Persistence Report'!$D$27:$D$500,$B490,'7.  Persistence Report'!$J$27:$J$500,"Adjustment",'7.  Persistence Report'!$H$27:$H$500,"2017")</f>
        <v>0</v>
      </c>
      <c r="X491" s="295">
        <f>SUMIFS('7.  Persistence Report'!AA$27:AA$500,'7.  Persistence Report'!$D$27:$D$500,$B490,'7.  Persistence Report'!$J$27:$J$500,"Adjustment",'7.  Persistence Report'!$H$27:$H$500,"2017")</f>
        <v>0</v>
      </c>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f>SUMIFS('7.  Persistence Report'!AW$27:AW$500,'7.  Persistence Report'!$D$27:$D$500,$B493,'7.  Persistence Report'!$J$27:$J$500,"Current year savings",'7.  Persistence Report'!$H$27:$H$500,"2017")</f>
        <v>249304</v>
      </c>
      <c r="E493" s="295">
        <f>SUMIFS('7.  Persistence Report'!AX$27:AX$500,'7.  Persistence Report'!$D$27:$D$500,$B493,'7.  Persistence Report'!$J$27:$J$500,"Current year savings",'7.  Persistence Report'!$H$27:$H$500,"2017")</f>
        <v>249304</v>
      </c>
      <c r="F493" s="295">
        <f>SUMIFS('7.  Persistence Report'!AY$27:AY$500,'7.  Persistence Report'!$D$27:$D$500,$B493,'7.  Persistence Report'!$J$27:$J$500,"Current year savings",'7.  Persistence Report'!$H$27:$H$500,"2017")</f>
        <v>249304</v>
      </c>
      <c r="G493" s="295">
        <f>SUMIFS('7.  Persistence Report'!AZ$27:AZ$500,'7.  Persistence Report'!$D$27:$D$500,$B493,'7.  Persistence Report'!$J$27:$J$500,"Current year savings",'7.  Persistence Report'!$H$27:$H$500,"2017")</f>
        <v>249304</v>
      </c>
      <c r="H493" s="295">
        <f>SUMIFS('7.  Persistence Report'!BA$27:BA$500,'7.  Persistence Report'!$D$27:$D$500,$B493,'7.  Persistence Report'!$J$27:$J$500,"Current year savings",'7.  Persistence Report'!$H$27:$H$500,"2017")</f>
        <v>249304</v>
      </c>
      <c r="I493" s="295">
        <f>SUMIFS('7.  Persistence Report'!BB$27:BB$500,'7.  Persistence Report'!$D$27:$D$500,$B493,'7.  Persistence Report'!$J$27:$J$500,"Current year savings",'7.  Persistence Report'!$H$27:$H$500,"2017")</f>
        <v>249304</v>
      </c>
      <c r="J493" s="295">
        <f>SUMIFS('7.  Persistence Report'!BC$27:BC$500,'7.  Persistence Report'!$D$27:$D$500,$B493,'7.  Persistence Report'!$J$27:$J$500,"Current year savings",'7.  Persistence Report'!$H$27:$H$500,"2017")</f>
        <v>249304</v>
      </c>
      <c r="K493" s="295">
        <f>SUMIFS('7.  Persistence Report'!BD$27:BD$500,'7.  Persistence Report'!$D$27:$D$500,$B493,'7.  Persistence Report'!$J$27:$J$500,"Current year savings",'7.  Persistence Report'!$H$27:$H$500,"2017")</f>
        <v>249304</v>
      </c>
      <c r="L493" s="295">
        <f>SUMIFS('7.  Persistence Report'!BE$27:BE$500,'7.  Persistence Report'!$D$27:$D$500,$B493,'7.  Persistence Report'!$J$27:$J$500,"Current year savings",'7.  Persistence Report'!$H$27:$H$500,"2017")</f>
        <v>249304</v>
      </c>
      <c r="M493" s="295">
        <f>SUMIFS('7.  Persistence Report'!BF$27:BF$500,'7.  Persistence Report'!$D$27:$D$500,$B493,'7.  Persistence Report'!$J$27:$J$500,"Current year savings",'7.  Persistence Report'!$H$27:$H$500,"2017")</f>
        <v>249304</v>
      </c>
      <c r="N493" s="295">
        <v>12</v>
      </c>
      <c r="O493" s="295">
        <f>SUMIFS('7.  Persistence Report'!R$27:R$500,'7.  Persistence Report'!$D$27:$D$500,$B493,'7.  Persistence Report'!$J$27:$J$500,"Current year savings",'7.  Persistence Report'!$H$27:$H$500,"2017")</f>
        <v>81</v>
      </c>
      <c r="P493" s="295">
        <f>SUMIFS('7.  Persistence Report'!S$27:S$500,'7.  Persistence Report'!$D$27:$D$500,$B493,'7.  Persistence Report'!$J$27:$J$500,"Current year savings",'7.  Persistence Report'!$H$27:$H$500,"2017")</f>
        <v>81</v>
      </c>
      <c r="Q493" s="295">
        <f>SUMIFS('7.  Persistence Report'!T$27:T$500,'7.  Persistence Report'!$D$27:$D$500,$B493,'7.  Persistence Report'!$J$27:$J$500,"Current year savings",'7.  Persistence Report'!$H$27:$H$500,"2017")</f>
        <v>81</v>
      </c>
      <c r="R493" s="295">
        <f>SUMIFS('7.  Persistence Report'!U$27:U$500,'7.  Persistence Report'!$D$27:$D$500,$B493,'7.  Persistence Report'!$J$27:$J$500,"Current year savings",'7.  Persistence Report'!$H$27:$H$500,"2017")</f>
        <v>81</v>
      </c>
      <c r="S493" s="295">
        <f>SUMIFS('7.  Persistence Report'!V$27:V$500,'7.  Persistence Report'!$D$27:$D$500,$B493,'7.  Persistence Report'!$J$27:$J$500,"Current year savings",'7.  Persistence Report'!$H$27:$H$500,"2017")</f>
        <v>81</v>
      </c>
      <c r="T493" s="295">
        <f>SUMIFS('7.  Persistence Report'!W$27:W$500,'7.  Persistence Report'!$D$27:$D$500,$B493,'7.  Persistence Report'!$J$27:$J$500,"Current year savings",'7.  Persistence Report'!$H$27:$H$500,"2017")</f>
        <v>81</v>
      </c>
      <c r="U493" s="295">
        <f>SUMIFS('7.  Persistence Report'!X$27:X$500,'7.  Persistence Report'!$D$27:$D$500,$B493,'7.  Persistence Report'!$J$27:$J$500,"Current year savings",'7.  Persistence Report'!$H$27:$H$500,"2017")</f>
        <v>81</v>
      </c>
      <c r="V493" s="295">
        <f>SUMIFS('7.  Persistence Report'!Y$27:Y$500,'7.  Persistence Report'!$D$27:$D$500,$B493,'7.  Persistence Report'!$J$27:$J$500,"Current year savings",'7.  Persistence Report'!$H$27:$H$500,"2017")</f>
        <v>81</v>
      </c>
      <c r="W493" s="295">
        <f>SUMIFS('7.  Persistence Report'!Z$27:Z$500,'7.  Persistence Report'!$D$27:$D$500,$B493,'7.  Persistence Report'!$J$27:$J$500,"Current year savings",'7.  Persistence Report'!$H$27:$H$500,"2017")</f>
        <v>81</v>
      </c>
      <c r="X493" s="295">
        <f>SUMIFS('7.  Persistence Report'!AA$27:AA$500,'7.  Persistence Report'!$D$27:$D$500,$B493,'7.  Persistence Report'!$J$27:$J$500,"Current year savings",'7.  Persistence Report'!$H$27:$H$500,"2017")</f>
        <v>81</v>
      </c>
      <c r="Y493" s="426"/>
      <c r="Z493" s="410"/>
      <c r="AA493" s="410">
        <v>1</v>
      </c>
      <c r="AB493" s="410"/>
      <c r="AC493" s="410"/>
      <c r="AD493" s="410"/>
      <c r="AE493" s="410"/>
      <c r="AF493" s="415"/>
      <c r="AG493" s="415"/>
      <c r="AH493" s="415"/>
      <c r="AI493" s="415"/>
      <c r="AJ493" s="415"/>
      <c r="AK493" s="415"/>
      <c r="AL493" s="415"/>
      <c r="AM493" s="296">
        <f>SUM(Y493:AL493)</f>
        <v>1</v>
      </c>
    </row>
    <row r="494" spans="1:39" ht="15.5" outlineLevel="1">
      <c r="A494" s="532"/>
      <c r="B494" s="431" t="s">
        <v>308</v>
      </c>
      <c r="C494" s="291" t="s">
        <v>163</v>
      </c>
      <c r="D494" s="295">
        <f>SUMIFS('7.  Persistence Report'!AW$27:AW$500,'7.  Persistence Report'!$D$27:$D$500,$B493,'7.  Persistence Report'!$J$27:$J$500,"Adjustment",'7.  Persistence Report'!$H$27:$H$500,"2017")</f>
        <v>121951.67634256174</v>
      </c>
      <c r="E494" s="295">
        <f>SUMIFS('7.  Persistence Report'!AX$27:AX$500,'7.  Persistence Report'!$D$27:$D$500,$B493,'7.  Persistence Report'!$J$27:$J$500,"Adjustment",'7.  Persistence Report'!$H$27:$H$500,"2017")</f>
        <v>121951.67634256174</v>
      </c>
      <c r="F494" s="295">
        <f>SUMIFS('7.  Persistence Report'!AY$27:AY$500,'7.  Persistence Report'!$D$27:$D$500,$B493,'7.  Persistence Report'!$J$27:$J$500,"Adjustment",'7.  Persistence Report'!$H$27:$H$500,"2017")</f>
        <v>121951.67634256174</v>
      </c>
      <c r="G494" s="295">
        <f>SUMIFS('7.  Persistence Report'!AZ$27:AZ$500,'7.  Persistence Report'!$D$27:$D$500,$B493,'7.  Persistence Report'!$J$27:$J$500,"Adjustment",'7.  Persistence Report'!$H$27:$H$500,"2017")</f>
        <v>0</v>
      </c>
      <c r="H494" s="295">
        <f>SUMIFS('7.  Persistence Report'!BA$27:BA$500,'7.  Persistence Report'!$D$27:$D$500,$B493,'7.  Persistence Report'!$J$27:$J$500,"Adjustment",'7.  Persistence Report'!$H$27:$H$500,"2017")</f>
        <v>0</v>
      </c>
      <c r="I494" s="295">
        <f>SUMIFS('7.  Persistence Report'!BB$27:BB$500,'7.  Persistence Report'!$D$27:$D$500,$B493,'7.  Persistence Report'!$J$27:$J$500,"Adjustment",'7.  Persistence Report'!$H$27:$H$500,"2017")</f>
        <v>0</v>
      </c>
      <c r="J494" s="295">
        <f>SUMIFS('7.  Persistence Report'!BC$27:BC$500,'7.  Persistence Report'!$D$27:$D$500,$B493,'7.  Persistence Report'!$J$27:$J$500,"Adjustment",'7.  Persistence Report'!$H$27:$H$500,"2017")</f>
        <v>0</v>
      </c>
      <c r="K494" s="295">
        <f>SUMIFS('7.  Persistence Report'!BD$27:BD$500,'7.  Persistence Report'!$D$27:$D$500,$B493,'7.  Persistence Report'!$J$27:$J$500,"Adjustment",'7.  Persistence Report'!$H$27:$H$500,"2017")</f>
        <v>0</v>
      </c>
      <c r="L494" s="295">
        <f>SUMIFS('7.  Persistence Report'!BE$27:BE$500,'7.  Persistence Report'!$D$27:$D$500,$B493,'7.  Persistence Report'!$J$27:$J$500,"Adjustment",'7.  Persistence Report'!$H$27:$H$500,"2017")</f>
        <v>0</v>
      </c>
      <c r="M494" s="295">
        <f>SUMIFS('7.  Persistence Report'!BF$27:BF$500,'7.  Persistence Report'!$D$27:$D$500,$B493,'7.  Persistence Report'!$J$27:$J$500,"Adjustment",'7.  Persistence Report'!$H$27:$H$500,"2017")</f>
        <v>0</v>
      </c>
      <c r="N494" s="295">
        <f>N493</f>
        <v>12</v>
      </c>
      <c r="O494" s="295">
        <f>SUMIFS('7.  Persistence Report'!R$27:R$500,'7.  Persistence Report'!$D$27:$D$500,$B493,'7.  Persistence Report'!$J$27:$J$500,"Adjustment",'7.  Persistence Report'!$H$27:$H$500,"2017")</f>
        <v>302.47552447552442</v>
      </c>
      <c r="P494" s="295">
        <f>SUMIFS('7.  Persistence Report'!S$27:S$500,'7.  Persistence Report'!$D$27:$D$500,$B493,'7.  Persistence Report'!$J$27:$J$500,"Adjustment",'7.  Persistence Report'!$H$27:$H$500,"2017")</f>
        <v>302.47552447552442</v>
      </c>
      <c r="Q494" s="295">
        <f>SUMIFS('7.  Persistence Report'!T$27:T$500,'7.  Persistence Report'!$D$27:$D$500,$B493,'7.  Persistence Report'!$J$27:$J$500,"Adjustment",'7.  Persistence Report'!$H$27:$H$500,"2017")</f>
        <v>302.47552447552442</v>
      </c>
      <c r="R494" s="295">
        <f>SUMIFS('7.  Persistence Report'!U$27:U$500,'7.  Persistence Report'!$D$27:$D$500,$B493,'7.  Persistence Report'!$J$27:$J$500,"Adjustment",'7.  Persistence Report'!$H$27:$H$500,"2017")</f>
        <v>0</v>
      </c>
      <c r="S494" s="295">
        <f>SUMIFS('7.  Persistence Report'!V$27:V$500,'7.  Persistence Report'!$D$27:$D$500,$B493,'7.  Persistence Report'!$J$27:$J$500,"Adjustment",'7.  Persistence Report'!$H$27:$H$500,"2017")</f>
        <v>0</v>
      </c>
      <c r="T494" s="295">
        <f>SUMIFS('7.  Persistence Report'!W$27:W$500,'7.  Persistence Report'!$D$27:$D$500,$B493,'7.  Persistence Report'!$J$27:$J$500,"Adjustment",'7.  Persistence Report'!$H$27:$H$500,"2017")</f>
        <v>0</v>
      </c>
      <c r="U494" s="295">
        <f>SUMIFS('7.  Persistence Report'!X$27:X$500,'7.  Persistence Report'!$D$27:$D$500,$B493,'7.  Persistence Report'!$J$27:$J$500,"Adjustment",'7.  Persistence Report'!$H$27:$H$500,"2017")</f>
        <v>0</v>
      </c>
      <c r="V494" s="295">
        <f>SUMIFS('7.  Persistence Report'!Y$27:Y$500,'7.  Persistence Report'!$D$27:$D$500,$B493,'7.  Persistence Report'!$J$27:$J$500,"Adjustment",'7.  Persistence Report'!$H$27:$H$500,"2017")</f>
        <v>0</v>
      </c>
      <c r="W494" s="295">
        <f>SUMIFS('7.  Persistence Report'!Z$27:Z$500,'7.  Persistence Report'!$D$27:$D$500,$B493,'7.  Persistence Report'!$J$27:$J$500,"Adjustment",'7.  Persistence Report'!$H$27:$H$500,"2017")</f>
        <v>0</v>
      </c>
      <c r="X494" s="295">
        <f>SUMIFS('7.  Persistence Report'!AA$27:AA$500,'7.  Persistence Report'!$D$27:$D$500,$B493,'7.  Persistence Report'!$J$27:$J$500,"Adjustment",'7.  Persistence Report'!$H$27:$H$500,"2017")</f>
        <v>0</v>
      </c>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f>SUMIFS('7.  Persistence Report'!AW$27:AW$500,'7.  Persistence Report'!$D$27:$D$500,$B496,'7.  Persistence Report'!$J$27:$J$500,"Current year savings",'7.  Persistence Report'!$H$27:$H$500,"2017")</f>
        <v>0</v>
      </c>
      <c r="E496" s="295">
        <f>SUMIFS('7.  Persistence Report'!AX$27:AX$500,'7.  Persistence Report'!$D$27:$D$500,$B496,'7.  Persistence Report'!$J$27:$J$500,"Current year savings",'7.  Persistence Report'!$H$27:$H$500,"2017")</f>
        <v>0</v>
      </c>
      <c r="F496" s="295">
        <f>SUMIFS('7.  Persistence Report'!AY$27:AY$500,'7.  Persistence Report'!$D$27:$D$500,$B496,'7.  Persistence Report'!$J$27:$J$500,"Current year savings",'7.  Persistence Report'!$H$27:$H$500,"2017")</f>
        <v>0</v>
      </c>
      <c r="G496" s="295">
        <f>SUMIFS('7.  Persistence Report'!AZ$27:AZ$500,'7.  Persistence Report'!$D$27:$D$500,$B496,'7.  Persistence Report'!$J$27:$J$500,"Current year savings",'7.  Persistence Report'!$H$27:$H$500,"2017")</f>
        <v>0</v>
      </c>
      <c r="H496" s="295">
        <f>SUMIFS('7.  Persistence Report'!BA$27:BA$500,'7.  Persistence Report'!$D$27:$D$500,$B496,'7.  Persistence Report'!$J$27:$J$500,"Current year savings",'7.  Persistence Report'!$H$27:$H$500,"2017")</f>
        <v>0</v>
      </c>
      <c r="I496" s="295">
        <f>SUMIFS('7.  Persistence Report'!BB$27:BB$500,'7.  Persistence Report'!$D$27:$D$500,$B496,'7.  Persistence Report'!$J$27:$J$500,"Current year savings",'7.  Persistence Report'!$H$27:$H$500,"2017")</f>
        <v>0</v>
      </c>
      <c r="J496" s="295">
        <f>SUMIFS('7.  Persistence Report'!BC$27:BC$500,'7.  Persistence Report'!$D$27:$D$500,$B496,'7.  Persistence Report'!$J$27:$J$500,"Current year savings",'7.  Persistence Report'!$H$27:$H$500,"2017")</f>
        <v>0</v>
      </c>
      <c r="K496" s="295">
        <f>SUMIFS('7.  Persistence Report'!BD$27:BD$500,'7.  Persistence Report'!$D$27:$D$500,$B496,'7.  Persistence Report'!$J$27:$J$500,"Current year savings",'7.  Persistence Report'!$H$27:$H$500,"2017")</f>
        <v>0</v>
      </c>
      <c r="L496" s="295">
        <f>SUMIFS('7.  Persistence Report'!BE$27:BE$500,'7.  Persistence Report'!$D$27:$D$500,$B496,'7.  Persistence Report'!$J$27:$J$500,"Current year savings",'7.  Persistence Report'!$H$27:$H$500,"2017")</f>
        <v>0</v>
      </c>
      <c r="M496" s="295">
        <f>SUMIFS('7.  Persistence Report'!BF$27:BF$500,'7.  Persistence Report'!$D$27:$D$500,$B496,'7.  Persistence Report'!$J$27:$J$500,"Current year savings",'7.  Persistence Report'!$H$27:$H$500,"2017")</f>
        <v>0</v>
      </c>
      <c r="N496" s="295">
        <v>3</v>
      </c>
      <c r="O496" s="295">
        <f>SUMIFS('7.  Persistence Report'!R$27:R$500,'7.  Persistence Report'!$D$27:$D$500,$B496,'7.  Persistence Report'!$J$27:$J$500,"Current year savings",'7.  Persistence Report'!$H$27:$H$500,"2017")</f>
        <v>0</v>
      </c>
      <c r="P496" s="295">
        <f>SUMIFS('7.  Persistence Report'!S$27:S$500,'7.  Persistence Report'!$D$27:$D$500,$B496,'7.  Persistence Report'!$J$27:$J$500,"Current year savings",'7.  Persistence Report'!$H$27:$H$500,"2017")</f>
        <v>0</v>
      </c>
      <c r="Q496" s="295">
        <f>SUMIFS('7.  Persistence Report'!T$27:T$500,'7.  Persistence Report'!$D$27:$D$500,$B496,'7.  Persistence Report'!$J$27:$J$500,"Current year savings",'7.  Persistence Report'!$H$27:$H$500,"2017")</f>
        <v>0</v>
      </c>
      <c r="R496" s="295">
        <f>SUMIFS('7.  Persistence Report'!U$27:U$500,'7.  Persistence Report'!$D$27:$D$500,$B496,'7.  Persistence Report'!$J$27:$J$500,"Current year savings",'7.  Persistence Report'!$H$27:$H$500,"2017")</f>
        <v>0</v>
      </c>
      <c r="S496" s="295">
        <f>SUMIFS('7.  Persistence Report'!V$27:V$500,'7.  Persistence Report'!$D$27:$D$500,$B496,'7.  Persistence Report'!$J$27:$J$500,"Current year savings",'7.  Persistence Report'!$H$27:$H$500,"2017")</f>
        <v>0</v>
      </c>
      <c r="T496" s="295">
        <f>SUMIFS('7.  Persistence Report'!W$27:W$500,'7.  Persistence Report'!$D$27:$D$500,$B496,'7.  Persistence Report'!$J$27:$J$500,"Current year savings",'7.  Persistence Report'!$H$27:$H$500,"2017")</f>
        <v>0</v>
      </c>
      <c r="U496" s="295">
        <f>SUMIFS('7.  Persistence Report'!X$27:X$500,'7.  Persistence Report'!$D$27:$D$500,$B496,'7.  Persistence Report'!$J$27:$J$500,"Current year savings",'7.  Persistence Report'!$H$27:$H$500,"2017")</f>
        <v>0</v>
      </c>
      <c r="V496" s="295">
        <f>SUMIFS('7.  Persistence Report'!Y$27:Y$500,'7.  Persistence Report'!$D$27:$D$500,$B496,'7.  Persistence Report'!$J$27:$J$500,"Current year savings",'7.  Persistence Report'!$H$27:$H$500,"2017")</f>
        <v>0</v>
      </c>
      <c r="W496" s="295">
        <f>SUMIFS('7.  Persistence Report'!Z$27:Z$500,'7.  Persistence Report'!$D$27:$D$500,$B496,'7.  Persistence Report'!$J$27:$J$500,"Current year savings",'7.  Persistence Report'!$H$27:$H$500,"2017")</f>
        <v>0</v>
      </c>
      <c r="X496" s="295">
        <f>SUMIFS('7.  Persistence Report'!AA$27:AA$500,'7.  Persistence Report'!$D$27:$D$500,$B496,'7.  Persistence Report'!$J$27:$J$500,"Current year savings",'7.  Persistence Report'!$H$27:$H$500,"2017")</f>
        <v>0</v>
      </c>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f>SUMIFS('7.  Persistence Report'!AW$27:AW$500,'7.  Persistence Report'!$D$27:$D$500,$B496,'7.  Persistence Report'!$J$27:$J$500,"Adjustment",'7.  Persistence Report'!$H$27:$H$500,"2017")</f>
        <v>0</v>
      </c>
      <c r="E497" s="295">
        <f>SUMIFS('7.  Persistence Report'!AX$27:AX$500,'7.  Persistence Report'!$D$27:$D$500,$B496,'7.  Persistence Report'!$J$27:$J$500,"Adjustment",'7.  Persistence Report'!$H$27:$H$500,"2017")</f>
        <v>0</v>
      </c>
      <c r="F497" s="295">
        <f>SUMIFS('7.  Persistence Report'!AY$27:AY$500,'7.  Persistence Report'!$D$27:$D$500,$B496,'7.  Persistence Report'!$J$27:$J$500,"Adjustment",'7.  Persistence Report'!$H$27:$H$500,"2017")</f>
        <v>0</v>
      </c>
      <c r="G497" s="295">
        <f>SUMIFS('7.  Persistence Report'!AZ$27:AZ$500,'7.  Persistence Report'!$D$27:$D$500,$B496,'7.  Persistence Report'!$J$27:$J$500,"Adjustment",'7.  Persistence Report'!$H$27:$H$500,"2017")</f>
        <v>0</v>
      </c>
      <c r="H497" s="295">
        <f>SUMIFS('7.  Persistence Report'!BA$27:BA$500,'7.  Persistence Report'!$D$27:$D$500,$B496,'7.  Persistence Report'!$J$27:$J$500,"Adjustment",'7.  Persistence Report'!$H$27:$H$500,"2017")</f>
        <v>0</v>
      </c>
      <c r="I497" s="295">
        <f>SUMIFS('7.  Persistence Report'!BB$27:BB$500,'7.  Persistence Report'!$D$27:$D$500,$B496,'7.  Persistence Report'!$J$27:$J$500,"Adjustment",'7.  Persistence Report'!$H$27:$H$500,"2017")</f>
        <v>0</v>
      </c>
      <c r="J497" s="295">
        <f>SUMIFS('7.  Persistence Report'!BC$27:BC$500,'7.  Persistence Report'!$D$27:$D$500,$B496,'7.  Persistence Report'!$J$27:$J$500,"Adjustment",'7.  Persistence Report'!$H$27:$H$500,"2017")</f>
        <v>0</v>
      </c>
      <c r="K497" s="295">
        <f>SUMIFS('7.  Persistence Report'!BD$27:BD$500,'7.  Persistence Report'!$D$27:$D$500,$B496,'7.  Persistence Report'!$J$27:$J$500,"Adjustment",'7.  Persistence Report'!$H$27:$H$500,"2017")</f>
        <v>0</v>
      </c>
      <c r="L497" s="295">
        <f>SUMIFS('7.  Persistence Report'!BE$27:BE$500,'7.  Persistence Report'!$D$27:$D$500,$B496,'7.  Persistence Report'!$J$27:$J$500,"Adjustment",'7.  Persistence Report'!$H$27:$H$500,"2017")</f>
        <v>0</v>
      </c>
      <c r="M497" s="295">
        <f>SUMIFS('7.  Persistence Report'!BF$27:BF$500,'7.  Persistence Report'!$D$27:$D$500,$B496,'7.  Persistence Report'!$J$27:$J$500,"Adjustment",'7.  Persistence Report'!$H$27:$H$500,"2017")</f>
        <v>0</v>
      </c>
      <c r="N497" s="295">
        <f>N496</f>
        <v>3</v>
      </c>
      <c r="O497" s="295">
        <f>SUMIFS('7.  Persistence Report'!R$27:R$500,'7.  Persistence Report'!$D$27:$D$500,$B496,'7.  Persistence Report'!$J$27:$J$500,"Adjustment",'7.  Persistence Report'!$H$27:$H$500,"2017")</f>
        <v>0</v>
      </c>
      <c r="P497" s="295">
        <f>SUMIFS('7.  Persistence Report'!S$27:S$500,'7.  Persistence Report'!$D$27:$D$500,$B496,'7.  Persistence Report'!$J$27:$J$500,"Adjustment",'7.  Persistence Report'!$H$27:$H$500,"2017")</f>
        <v>0</v>
      </c>
      <c r="Q497" s="295">
        <f>SUMIFS('7.  Persistence Report'!T$27:T$500,'7.  Persistence Report'!$D$27:$D$500,$B496,'7.  Persistence Report'!$J$27:$J$500,"Adjustment",'7.  Persistence Report'!$H$27:$H$500,"2017")</f>
        <v>0</v>
      </c>
      <c r="R497" s="295">
        <f>SUMIFS('7.  Persistence Report'!U$27:U$500,'7.  Persistence Report'!$D$27:$D$500,$B496,'7.  Persistence Report'!$J$27:$J$500,"Adjustment",'7.  Persistence Report'!$H$27:$H$500,"2017")</f>
        <v>0</v>
      </c>
      <c r="S497" s="295">
        <f>SUMIFS('7.  Persistence Report'!V$27:V$500,'7.  Persistence Report'!$D$27:$D$500,$B496,'7.  Persistence Report'!$J$27:$J$500,"Adjustment",'7.  Persistence Report'!$H$27:$H$500,"2017")</f>
        <v>0</v>
      </c>
      <c r="T497" s="295">
        <f>SUMIFS('7.  Persistence Report'!W$27:W$500,'7.  Persistence Report'!$D$27:$D$500,$B496,'7.  Persistence Report'!$J$27:$J$500,"Adjustment",'7.  Persistence Report'!$H$27:$H$500,"2017")</f>
        <v>0</v>
      </c>
      <c r="U497" s="295">
        <f>SUMIFS('7.  Persistence Report'!X$27:X$500,'7.  Persistence Report'!$D$27:$D$500,$B496,'7.  Persistence Report'!$J$27:$J$500,"Adjustment",'7.  Persistence Report'!$H$27:$H$500,"2017")</f>
        <v>0</v>
      </c>
      <c r="V497" s="295">
        <f>SUMIFS('7.  Persistence Report'!Y$27:Y$500,'7.  Persistence Report'!$D$27:$D$500,$B496,'7.  Persistence Report'!$J$27:$J$500,"Adjustment",'7.  Persistence Report'!$H$27:$H$500,"2017")</f>
        <v>0</v>
      </c>
      <c r="W497" s="295">
        <f>SUMIFS('7.  Persistence Report'!Z$27:Z$500,'7.  Persistence Report'!$D$27:$D$500,$B496,'7.  Persistence Report'!$J$27:$J$500,"Adjustment",'7.  Persistence Report'!$H$27:$H$500,"2017")</f>
        <v>0</v>
      </c>
      <c r="X497" s="295">
        <f>SUMIFS('7.  Persistence Report'!AA$27:AA$500,'7.  Persistence Report'!$D$27:$D$500,$B496,'7.  Persistence Report'!$J$27:$J$500,"Adjustment",'7.  Persistence Report'!$H$27:$H$500,"2017")</f>
        <v>0</v>
      </c>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f>SUMIFS('7.  Persistence Report'!AW$27:AW$500,'7.  Persistence Report'!$D$27:$D$500,$B499,'7.  Persistence Report'!$J$27:$J$500,"Current year savings",'7.  Persistence Report'!$H$27:$H$500,"2017")</f>
        <v>0</v>
      </c>
      <c r="E499" s="295">
        <f>SUMIFS('7.  Persistence Report'!AX$27:AX$500,'7.  Persistence Report'!$D$27:$D$500,$B499,'7.  Persistence Report'!$J$27:$J$500,"Current year savings",'7.  Persistence Report'!$H$27:$H$500,"2017")</f>
        <v>0</v>
      </c>
      <c r="F499" s="295">
        <f>SUMIFS('7.  Persistence Report'!AY$27:AY$500,'7.  Persistence Report'!$D$27:$D$500,$B499,'7.  Persistence Report'!$J$27:$J$500,"Current year savings",'7.  Persistence Report'!$H$27:$H$500,"2017")</f>
        <v>0</v>
      </c>
      <c r="G499" s="295">
        <f>SUMIFS('7.  Persistence Report'!AZ$27:AZ$500,'7.  Persistence Report'!$D$27:$D$500,$B499,'7.  Persistence Report'!$J$27:$J$500,"Current year savings",'7.  Persistence Report'!$H$27:$H$500,"2017")</f>
        <v>0</v>
      </c>
      <c r="H499" s="295">
        <f>SUMIFS('7.  Persistence Report'!BA$27:BA$500,'7.  Persistence Report'!$D$27:$D$500,$B499,'7.  Persistence Report'!$J$27:$J$500,"Current year savings",'7.  Persistence Report'!$H$27:$H$500,"2017")</f>
        <v>0</v>
      </c>
      <c r="I499" s="295">
        <f>SUMIFS('7.  Persistence Report'!BB$27:BB$500,'7.  Persistence Report'!$D$27:$D$500,$B499,'7.  Persistence Report'!$J$27:$J$500,"Current year savings",'7.  Persistence Report'!$H$27:$H$500,"2017")</f>
        <v>0</v>
      </c>
      <c r="J499" s="295">
        <f>SUMIFS('7.  Persistence Report'!BC$27:BC$500,'7.  Persistence Report'!$D$27:$D$500,$B499,'7.  Persistence Report'!$J$27:$J$500,"Current year savings",'7.  Persistence Report'!$H$27:$H$500,"2017")</f>
        <v>0</v>
      </c>
      <c r="K499" s="295">
        <f>SUMIFS('7.  Persistence Report'!BD$27:BD$500,'7.  Persistence Report'!$D$27:$D$500,$B499,'7.  Persistence Report'!$J$27:$J$500,"Current year savings",'7.  Persistence Report'!$H$27:$H$500,"2017")</f>
        <v>0</v>
      </c>
      <c r="L499" s="295">
        <f>SUMIFS('7.  Persistence Report'!BE$27:BE$500,'7.  Persistence Report'!$D$27:$D$500,$B499,'7.  Persistence Report'!$J$27:$J$500,"Current year savings",'7.  Persistence Report'!$H$27:$H$500,"2017")</f>
        <v>0</v>
      </c>
      <c r="M499" s="295">
        <f>SUMIFS('7.  Persistence Report'!BF$27:BF$500,'7.  Persistence Report'!$D$27:$D$500,$B499,'7.  Persistence Report'!$J$27:$J$500,"Current year savings",'7.  Persistence Report'!$H$27:$H$500,"2017")</f>
        <v>0</v>
      </c>
      <c r="N499" s="295">
        <v>12</v>
      </c>
      <c r="O499" s="295">
        <f>SUMIFS('7.  Persistence Report'!R$27:R$500,'7.  Persistence Report'!$D$27:$D$500,$B499,'7.  Persistence Report'!$J$27:$J$500,"Current year savings",'7.  Persistence Report'!$H$27:$H$500,"2017")</f>
        <v>0</v>
      </c>
      <c r="P499" s="295">
        <f>SUMIFS('7.  Persistence Report'!S$27:S$500,'7.  Persistence Report'!$D$27:$D$500,$B499,'7.  Persistence Report'!$J$27:$J$500,"Current year savings",'7.  Persistence Report'!$H$27:$H$500,"2017")</f>
        <v>0</v>
      </c>
      <c r="Q499" s="295">
        <f>SUMIFS('7.  Persistence Report'!T$27:T$500,'7.  Persistence Report'!$D$27:$D$500,$B499,'7.  Persistence Report'!$J$27:$J$500,"Current year savings",'7.  Persistence Report'!$H$27:$H$500,"2017")</f>
        <v>0</v>
      </c>
      <c r="R499" s="295">
        <f>SUMIFS('7.  Persistence Report'!U$27:U$500,'7.  Persistence Report'!$D$27:$D$500,$B499,'7.  Persistence Report'!$J$27:$J$500,"Current year savings",'7.  Persistence Report'!$H$27:$H$500,"2017")</f>
        <v>0</v>
      </c>
      <c r="S499" s="295">
        <f>SUMIFS('7.  Persistence Report'!V$27:V$500,'7.  Persistence Report'!$D$27:$D$500,$B499,'7.  Persistence Report'!$J$27:$J$500,"Current year savings",'7.  Persistence Report'!$H$27:$H$500,"2017")</f>
        <v>0</v>
      </c>
      <c r="T499" s="295">
        <f>SUMIFS('7.  Persistence Report'!W$27:W$500,'7.  Persistence Report'!$D$27:$D$500,$B499,'7.  Persistence Report'!$J$27:$J$500,"Current year savings",'7.  Persistence Report'!$H$27:$H$500,"2017")</f>
        <v>0</v>
      </c>
      <c r="U499" s="295">
        <f>SUMIFS('7.  Persistence Report'!X$27:X$500,'7.  Persistence Report'!$D$27:$D$500,$B499,'7.  Persistence Report'!$J$27:$J$500,"Current year savings",'7.  Persistence Report'!$H$27:$H$500,"2017")</f>
        <v>0</v>
      </c>
      <c r="V499" s="295">
        <f>SUMIFS('7.  Persistence Report'!Y$27:Y$500,'7.  Persistence Report'!$D$27:$D$500,$B499,'7.  Persistence Report'!$J$27:$J$500,"Current year savings",'7.  Persistence Report'!$H$27:$H$500,"2017")</f>
        <v>0</v>
      </c>
      <c r="W499" s="295">
        <f>SUMIFS('7.  Persistence Report'!Z$27:Z$500,'7.  Persistence Report'!$D$27:$D$500,$B499,'7.  Persistence Report'!$J$27:$J$500,"Current year savings",'7.  Persistence Report'!$H$27:$H$500,"2017")</f>
        <v>0</v>
      </c>
      <c r="X499" s="295">
        <f>SUMIFS('7.  Persistence Report'!AA$27:AA$500,'7.  Persistence Report'!$D$27:$D$500,$B499,'7.  Persistence Report'!$J$27:$J$500,"Current year savings",'7.  Persistence Report'!$H$27:$H$500,"2017")</f>
        <v>0</v>
      </c>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f>SUMIFS('7.  Persistence Report'!AW$27:AW$500,'7.  Persistence Report'!$D$27:$D$500,$B499,'7.  Persistence Report'!$J$27:$J$500,"Adjustment",'7.  Persistence Report'!$H$27:$H$500,"2017")</f>
        <v>0</v>
      </c>
      <c r="E500" s="295">
        <f>SUMIFS('7.  Persistence Report'!AX$27:AX$500,'7.  Persistence Report'!$D$27:$D$500,$B499,'7.  Persistence Report'!$J$27:$J$500,"Adjustment",'7.  Persistence Report'!$H$27:$H$500,"2017")</f>
        <v>0</v>
      </c>
      <c r="F500" s="295">
        <f>SUMIFS('7.  Persistence Report'!AY$27:AY$500,'7.  Persistence Report'!$D$27:$D$500,$B499,'7.  Persistence Report'!$J$27:$J$500,"Adjustment",'7.  Persistence Report'!$H$27:$H$500,"2017")</f>
        <v>0</v>
      </c>
      <c r="G500" s="295">
        <f>SUMIFS('7.  Persistence Report'!AZ$27:AZ$500,'7.  Persistence Report'!$D$27:$D$500,$B499,'7.  Persistence Report'!$J$27:$J$500,"Adjustment",'7.  Persistence Report'!$H$27:$H$500,"2017")</f>
        <v>0</v>
      </c>
      <c r="H500" s="295">
        <f>SUMIFS('7.  Persistence Report'!BA$27:BA$500,'7.  Persistence Report'!$D$27:$D$500,$B499,'7.  Persistence Report'!$J$27:$J$500,"Adjustment",'7.  Persistence Report'!$H$27:$H$500,"2017")</f>
        <v>0</v>
      </c>
      <c r="I500" s="295">
        <f>SUMIFS('7.  Persistence Report'!BB$27:BB$500,'7.  Persistence Report'!$D$27:$D$500,$B499,'7.  Persistence Report'!$J$27:$J$500,"Adjustment",'7.  Persistence Report'!$H$27:$H$500,"2017")</f>
        <v>0</v>
      </c>
      <c r="J500" s="295">
        <f>SUMIFS('7.  Persistence Report'!BC$27:BC$500,'7.  Persistence Report'!$D$27:$D$500,$B499,'7.  Persistence Report'!$J$27:$J$500,"Adjustment",'7.  Persistence Report'!$H$27:$H$500,"2017")</f>
        <v>0</v>
      </c>
      <c r="K500" s="295">
        <f>SUMIFS('7.  Persistence Report'!BD$27:BD$500,'7.  Persistence Report'!$D$27:$D$500,$B499,'7.  Persistence Report'!$J$27:$J$500,"Adjustment",'7.  Persistence Report'!$H$27:$H$500,"2017")</f>
        <v>0</v>
      </c>
      <c r="L500" s="295">
        <f>SUMIFS('7.  Persistence Report'!BE$27:BE$500,'7.  Persistence Report'!$D$27:$D$500,$B499,'7.  Persistence Report'!$J$27:$J$500,"Adjustment",'7.  Persistence Report'!$H$27:$H$500,"2017")</f>
        <v>0</v>
      </c>
      <c r="M500" s="295">
        <f>SUMIFS('7.  Persistence Report'!BF$27:BF$500,'7.  Persistence Report'!$D$27:$D$500,$B499,'7.  Persistence Report'!$J$27:$J$500,"Adjustment",'7.  Persistence Report'!$H$27:$H$500,"2017")</f>
        <v>0</v>
      </c>
      <c r="N500" s="295">
        <f>N499</f>
        <v>12</v>
      </c>
      <c r="O500" s="295">
        <f>SUMIFS('7.  Persistence Report'!R$27:R$500,'7.  Persistence Report'!$D$27:$D$500,$B499,'7.  Persistence Report'!$J$27:$J$500,"Adjustment",'7.  Persistence Report'!$H$27:$H$500,"2017")</f>
        <v>0</v>
      </c>
      <c r="P500" s="295">
        <f>SUMIFS('7.  Persistence Report'!S$27:S$500,'7.  Persistence Report'!$D$27:$D$500,$B499,'7.  Persistence Report'!$J$27:$J$500,"Adjustment",'7.  Persistence Report'!$H$27:$H$500,"2017")</f>
        <v>0</v>
      </c>
      <c r="Q500" s="295">
        <f>SUMIFS('7.  Persistence Report'!T$27:T$500,'7.  Persistence Report'!$D$27:$D$500,$B499,'7.  Persistence Report'!$J$27:$J$500,"Adjustment",'7.  Persistence Report'!$H$27:$H$500,"2017")</f>
        <v>0</v>
      </c>
      <c r="R500" s="295">
        <f>SUMIFS('7.  Persistence Report'!U$27:U$500,'7.  Persistence Report'!$D$27:$D$500,$B499,'7.  Persistence Report'!$J$27:$J$500,"Adjustment",'7.  Persistence Report'!$H$27:$H$500,"2017")</f>
        <v>0</v>
      </c>
      <c r="S500" s="295">
        <f>SUMIFS('7.  Persistence Report'!V$27:V$500,'7.  Persistence Report'!$D$27:$D$500,$B499,'7.  Persistence Report'!$J$27:$J$500,"Adjustment",'7.  Persistence Report'!$H$27:$H$500,"2017")</f>
        <v>0</v>
      </c>
      <c r="T500" s="295">
        <f>SUMIFS('7.  Persistence Report'!W$27:W$500,'7.  Persistence Report'!$D$27:$D$500,$B499,'7.  Persistence Report'!$J$27:$J$500,"Adjustment",'7.  Persistence Report'!$H$27:$H$500,"2017")</f>
        <v>0</v>
      </c>
      <c r="U500" s="295">
        <f>SUMIFS('7.  Persistence Report'!X$27:X$500,'7.  Persistence Report'!$D$27:$D$500,$B499,'7.  Persistence Report'!$J$27:$J$500,"Adjustment",'7.  Persistence Report'!$H$27:$H$500,"2017")</f>
        <v>0</v>
      </c>
      <c r="V500" s="295">
        <f>SUMIFS('7.  Persistence Report'!Y$27:Y$500,'7.  Persistence Report'!$D$27:$D$500,$B499,'7.  Persistence Report'!$J$27:$J$500,"Adjustment",'7.  Persistence Report'!$H$27:$H$500,"2017")</f>
        <v>0</v>
      </c>
      <c r="W500" s="295">
        <f>SUMIFS('7.  Persistence Report'!Z$27:Z$500,'7.  Persistence Report'!$D$27:$D$500,$B499,'7.  Persistence Report'!$J$27:$J$500,"Adjustment",'7.  Persistence Report'!$H$27:$H$500,"2017")</f>
        <v>0</v>
      </c>
      <c r="X500" s="295">
        <f>SUMIFS('7.  Persistence Report'!AA$27:AA$500,'7.  Persistence Report'!$D$27:$D$500,$B499,'7.  Persistence Report'!$J$27:$J$500,"Adjustment",'7.  Persistence Report'!$H$27:$H$500,"2017")</f>
        <v>0</v>
      </c>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f>SUMIFS('7.  Persistence Report'!AW$27:AW$500,'7.  Persistence Report'!$D$27:$D$500,$B502,'7.  Persistence Report'!$J$27:$J$500,"Current year savings",'7.  Persistence Report'!$H$27:$H$500,"2017")</f>
        <v>0</v>
      </c>
      <c r="E502" s="295">
        <f>SUMIFS('7.  Persistence Report'!AX$27:AX$500,'7.  Persistence Report'!$D$27:$D$500,$B502,'7.  Persistence Report'!$J$27:$J$500,"Current year savings",'7.  Persistence Report'!$H$27:$H$500,"2017")</f>
        <v>0</v>
      </c>
      <c r="F502" s="295">
        <f>SUMIFS('7.  Persistence Report'!AY$27:AY$500,'7.  Persistence Report'!$D$27:$D$500,$B502,'7.  Persistence Report'!$J$27:$J$500,"Current year savings",'7.  Persistence Report'!$H$27:$H$500,"2017")</f>
        <v>0</v>
      </c>
      <c r="G502" s="295">
        <f>SUMIFS('7.  Persistence Report'!AZ$27:AZ$500,'7.  Persistence Report'!$D$27:$D$500,$B502,'7.  Persistence Report'!$J$27:$J$500,"Current year savings",'7.  Persistence Report'!$H$27:$H$500,"2017")</f>
        <v>0</v>
      </c>
      <c r="H502" s="295">
        <f>SUMIFS('7.  Persistence Report'!BA$27:BA$500,'7.  Persistence Report'!$D$27:$D$500,$B502,'7.  Persistence Report'!$J$27:$J$500,"Current year savings",'7.  Persistence Report'!$H$27:$H$500,"2017")</f>
        <v>0</v>
      </c>
      <c r="I502" s="295">
        <f>SUMIFS('7.  Persistence Report'!BB$27:BB$500,'7.  Persistence Report'!$D$27:$D$500,$B502,'7.  Persistence Report'!$J$27:$J$500,"Current year savings",'7.  Persistence Report'!$H$27:$H$500,"2017")</f>
        <v>0</v>
      </c>
      <c r="J502" s="295">
        <f>SUMIFS('7.  Persistence Report'!BC$27:BC$500,'7.  Persistence Report'!$D$27:$D$500,$B502,'7.  Persistence Report'!$J$27:$J$500,"Current year savings",'7.  Persistence Report'!$H$27:$H$500,"2017")</f>
        <v>0</v>
      </c>
      <c r="K502" s="295">
        <f>SUMIFS('7.  Persistence Report'!BD$27:BD$500,'7.  Persistence Report'!$D$27:$D$500,$B502,'7.  Persistence Report'!$J$27:$J$500,"Current year savings",'7.  Persistence Report'!$H$27:$H$500,"2017")</f>
        <v>0</v>
      </c>
      <c r="L502" s="295">
        <f>SUMIFS('7.  Persistence Report'!BE$27:BE$500,'7.  Persistence Report'!$D$27:$D$500,$B502,'7.  Persistence Report'!$J$27:$J$500,"Current year savings",'7.  Persistence Report'!$H$27:$H$500,"2017")</f>
        <v>0</v>
      </c>
      <c r="M502" s="295">
        <f>SUMIFS('7.  Persistence Report'!BF$27:BF$500,'7.  Persistence Report'!$D$27:$D$500,$B502,'7.  Persistence Report'!$J$27:$J$500,"Current year savings",'7.  Persistence Report'!$H$27:$H$500,"2017")</f>
        <v>0</v>
      </c>
      <c r="N502" s="295">
        <v>12</v>
      </c>
      <c r="O502" s="295">
        <f>SUMIFS('7.  Persistence Report'!R$27:R$500,'7.  Persistence Report'!$D$27:$D$500,$B502,'7.  Persistence Report'!$J$27:$J$500,"Current year savings",'7.  Persistence Report'!$H$27:$H$500,"2017")</f>
        <v>0</v>
      </c>
      <c r="P502" s="295">
        <f>SUMIFS('7.  Persistence Report'!S$27:S$500,'7.  Persistence Report'!$D$27:$D$500,$B502,'7.  Persistence Report'!$J$27:$J$500,"Current year savings",'7.  Persistence Report'!$H$27:$H$500,"2017")</f>
        <v>0</v>
      </c>
      <c r="Q502" s="295">
        <f>SUMIFS('7.  Persistence Report'!T$27:T$500,'7.  Persistence Report'!$D$27:$D$500,$B502,'7.  Persistence Report'!$J$27:$J$500,"Current year savings",'7.  Persistence Report'!$H$27:$H$500,"2017")</f>
        <v>0</v>
      </c>
      <c r="R502" s="295">
        <f>SUMIFS('7.  Persistence Report'!U$27:U$500,'7.  Persistence Report'!$D$27:$D$500,$B502,'7.  Persistence Report'!$J$27:$J$500,"Current year savings",'7.  Persistence Report'!$H$27:$H$500,"2017")</f>
        <v>0</v>
      </c>
      <c r="S502" s="295">
        <f>SUMIFS('7.  Persistence Report'!V$27:V$500,'7.  Persistence Report'!$D$27:$D$500,$B502,'7.  Persistence Report'!$J$27:$J$500,"Current year savings",'7.  Persistence Report'!$H$27:$H$500,"2017")</f>
        <v>0</v>
      </c>
      <c r="T502" s="295">
        <f>SUMIFS('7.  Persistence Report'!W$27:W$500,'7.  Persistence Report'!$D$27:$D$500,$B502,'7.  Persistence Report'!$J$27:$J$500,"Current year savings",'7.  Persistence Report'!$H$27:$H$500,"2017")</f>
        <v>0</v>
      </c>
      <c r="U502" s="295">
        <f>SUMIFS('7.  Persistence Report'!X$27:X$500,'7.  Persistence Report'!$D$27:$D$500,$B502,'7.  Persistence Report'!$J$27:$J$500,"Current year savings",'7.  Persistence Report'!$H$27:$H$500,"2017")</f>
        <v>0</v>
      </c>
      <c r="V502" s="295">
        <f>SUMIFS('7.  Persistence Report'!Y$27:Y$500,'7.  Persistence Report'!$D$27:$D$500,$B502,'7.  Persistence Report'!$J$27:$J$500,"Current year savings",'7.  Persistence Report'!$H$27:$H$500,"2017")</f>
        <v>0</v>
      </c>
      <c r="W502" s="295">
        <f>SUMIFS('7.  Persistence Report'!Z$27:Z$500,'7.  Persistence Report'!$D$27:$D$500,$B502,'7.  Persistence Report'!$J$27:$J$500,"Current year savings",'7.  Persistence Report'!$H$27:$H$500,"2017")</f>
        <v>0</v>
      </c>
      <c r="X502" s="295">
        <f>SUMIFS('7.  Persistence Report'!AA$27:AA$500,'7.  Persistence Report'!$D$27:$D$500,$B502,'7.  Persistence Report'!$J$27:$J$500,"Current year savings",'7.  Persistence Report'!$H$27:$H$500,"2017")</f>
        <v>0</v>
      </c>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f>SUMIFS('7.  Persistence Report'!AW$27:AW$500,'7.  Persistence Report'!$D$27:$D$500,$B502,'7.  Persistence Report'!$J$27:$J$500,"Adjustment",'7.  Persistence Report'!$H$27:$H$500,"2017")</f>
        <v>0</v>
      </c>
      <c r="E503" s="295">
        <f>SUMIFS('7.  Persistence Report'!AX$27:AX$500,'7.  Persistence Report'!$D$27:$D$500,$B502,'7.  Persistence Report'!$J$27:$J$500,"Adjustment",'7.  Persistence Report'!$H$27:$H$500,"2017")</f>
        <v>0</v>
      </c>
      <c r="F503" s="295">
        <f>SUMIFS('7.  Persistence Report'!AY$27:AY$500,'7.  Persistence Report'!$D$27:$D$500,$B502,'7.  Persistence Report'!$J$27:$J$500,"Adjustment",'7.  Persistence Report'!$H$27:$H$500,"2017")</f>
        <v>0</v>
      </c>
      <c r="G503" s="295">
        <f>SUMIFS('7.  Persistence Report'!AZ$27:AZ$500,'7.  Persistence Report'!$D$27:$D$500,$B502,'7.  Persistence Report'!$J$27:$J$500,"Adjustment",'7.  Persistence Report'!$H$27:$H$500,"2017")</f>
        <v>0</v>
      </c>
      <c r="H503" s="295">
        <f>SUMIFS('7.  Persistence Report'!BA$27:BA$500,'7.  Persistence Report'!$D$27:$D$500,$B502,'7.  Persistence Report'!$J$27:$J$500,"Adjustment",'7.  Persistence Report'!$H$27:$H$500,"2017")</f>
        <v>0</v>
      </c>
      <c r="I503" s="295">
        <f>SUMIFS('7.  Persistence Report'!BB$27:BB$500,'7.  Persistence Report'!$D$27:$D$500,$B502,'7.  Persistence Report'!$J$27:$J$500,"Adjustment",'7.  Persistence Report'!$H$27:$H$500,"2017")</f>
        <v>0</v>
      </c>
      <c r="J503" s="295">
        <f>SUMIFS('7.  Persistence Report'!BC$27:BC$500,'7.  Persistence Report'!$D$27:$D$500,$B502,'7.  Persistence Report'!$J$27:$J$500,"Adjustment",'7.  Persistence Report'!$H$27:$H$500,"2017")</f>
        <v>0</v>
      </c>
      <c r="K503" s="295">
        <f>SUMIFS('7.  Persistence Report'!BD$27:BD$500,'7.  Persistence Report'!$D$27:$D$500,$B502,'7.  Persistence Report'!$J$27:$J$500,"Adjustment",'7.  Persistence Report'!$H$27:$H$500,"2017")</f>
        <v>0</v>
      </c>
      <c r="L503" s="295">
        <f>SUMIFS('7.  Persistence Report'!BE$27:BE$500,'7.  Persistence Report'!$D$27:$D$500,$B502,'7.  Persistence Report'!$J$27:$J$500,"Adjustment",'7.  Persistence Report'!$H$27:$H$500,"2017")</f>
        <v>0</v>
      </c>
      <c r="M503" s="295">
        <f>SUMIFS('7.  Persistence Report'!BF$27:BF$500,'7.  Persistence Report'!$D$27:$D$500,$B502,'7.  Persistence Report'!$J$27:$J$500,"Adjustment",'7.  Persistence Report'!$H$27:$H$500,"2017")</f>
        <v>0</v>
      </c>
      <c r="N503" s="295">
        <f>N502</f>
        <v>12</v>
      </c>
      <c r="O503" s="295">
        <f>SUMIFS('7.  Persistence Report'!R$27:R$500,'7.  Persistence Report'!$D$27:$D$500,$B502,'7.  Persistence Report'!$J$27:$J$500,"Adjustment",'7.  Persistence Report'!$H$27:$H$500,"2017")</f>
        <v>0</v>
      </c>
      <c r="P503" s="295">
        <f>SUMIFS('7.  Persistence Report'!S$27:S$500,'7.  Persistence Report'!$D$27:$D$500,$B502,'7.  Persistence Report'!$J$27:$J$500,"Adjustment",'7.  Persistence Report'!$H$27:$H$500,"2017")</f>
        <v>0</v>
      </c>
      <c r="Q503" s="295">
        <f>SUMIFS('7.  Persistence Report'!T$27:T$500,'7.  Persistence Report'!$D$27:$D$500,$B502,'7.  Persistence Report'!$J$27:$J$500,"Adjustment",'7.  Persistence Report'!$H$27:$H$500,"2017")</f>
        <v>0</v>
      </c>
      <c r="R503" s="295">
        <f>SUMIFS('7.  Persistence Report'!U$27:U$500,'7.  Persistence Report'!$D$27:$D$500,$B502,'7.  Persistence Report'!$J$27:$J$500,"Adjustment",'7.  Persistence Report'!$H$27:$H$500,"2017")</f>
        <v>0</v>
      </c>
      <c r="S503" s="295">
        <f>SUMIFS('7.  Persistence Report'!V$27:V$500,'7.  Persistence Report'!$D$27:$D$500,$B502,'7.  Persistence Report'!$J$27:$J$500,"Adjustment",'7.  Persistence Report'!$H$27:$H$500,"2017")</f>
        <v>0</v>
      </c>
      <c r="T503" s="295">
        <f>SUMIFS('7.  Persistence Report'!W$27:W$500,'7.  Persistence Report'!$D$27:$D$500,$B502,'7.  Persistence Report'!$J$27:$J$500,"Adjustment",'7.  Persistence Report'!$H$27:$H$500,"2017")</f>
        <v>0</v>
      </c>
      <c r="U503" s="295">
        <f>SUMIFS('7.  Persistence Report'!X$27:X$500,'7.  Persistence Report'!$D$27:$D$500,$B502,'7.  Persistence Report'!$J$27:$J$500,"Adjustment",'7.  Persistence Report'!$H$27:$H$500,"2017")</f>
        <v>0</v>
      </c>
      <c r="V503" s="295">
        <f>SUMIFS('7.  Persistence Report'!Y$27:Y$500,'7.  Persistence Report'!$D$27:$D$500,$B502,'7.  Persistence Report'!$J$27:$J$500,"Adjustment",'7.  Persistence Report'!$H$27:$H$500,"2017")</f>
        <v>0</v>
      </c>
      <c r="W503" s="295">
        <f>SUMIFS('7.  Persistence Report'!Z$27:Z$500,'7.  Persistence Report'!$D$27:$D$500,$B502,'7.  Persistence Report'!$J$27:$J$500,"Adjustment",'7.  Persistence Report'!$H$27:$H$500,"2017")</f>
        <v>0</v>
      </c>
      <c r="X503" s="295">
        <f>SUMIFS('7.  Persistence Report'!AA$27:AA$500,'7.  Persistence Report'!$D$27:$D$500,$B502,'7.  Persistence Report'!$J$27:$J$500,"Adjustment",'7.  Persistence Report'!$H$27:$H$500,"2017")</f>
        <v>0</v>
      </c>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f>SUMIFS('7.  Persistence Report'!AW$27:AW$500,'7.  Persistence Report'!$D$27:$D$500,$B505,'7.  Persistence Report'!$J$27:$J$500,"Current year savings",'7.  Persistence Report'!$H$27:$H$500,"2017")</f>
        <v>538339</v>
      </c>
      <c r="E505" s="295">
        <f>SUMIFS('7.  Persistence Report'!AX$27:AX$500,'7.  Persistence Report'!$D$27:$D$500,$B505,'7.  Persistence Report'!$J$27:$J$500,"Current year savings",'7.  Persistence Report'!$H$27:$H$500,"2017")</f>
        <v>75069</v>
      </c>
      <c r="F505" s="295">
        <f>SUMIFS('7.  Persistence Report'!AY$27:AY$500,'7.  Persistence Report'!$D$27:$D$500,$B505,'7.  Persistence Report'!$J$27:$J$500,"Current year savings",'7.  Persistence Report'!$H$27:$H$500,"2017")</f>
        <v>75069</v>
      </c>
      <c r="G505" s="295">
        <f>SUMIFS('7.  Persistence Report'!AZ$27:AZ$500,'7.  Persistence Report'!$D$27:$D$500,$B505,'7.  Persistence Report'!$J$27:$J$500,"Current year savings",'7.  Persistence Report'!$H$27:$H$500,"2017")</f>
        <v>61363</v>
      </c>
      <c r="H505" s="295">
        <f>SUMIFS('7.  Persistence Report'!BA$27:BA$500,'7.  Persistence Report'!$D$27:$D$500,$B505,'7.  Persistence Report'!$J$27:$J$500,"Current year savings",'7.  Persistence Report'!$H$27:$H$500,"2017")</f>
        <v>61363</v>
      </c>
      <c r="I505" s="295">
        <f>SUMIFS('7.  Persistence Report'!BB$27:BB$500,'7.  Persistence Report'!$D$27:$D$500,$B505,'7.  Persistence Report'!$J$27:$J$500,"Current year savings",'7.  Persistence Report'!$H$27:$H$500,"2017")</f>
        <v>61363</v>
      </c>
      <c r="J505" s="295">
        <f>SUMIFS('7.  Persistence Report'!BC$27:BC$500,'7.  Persistence Report'!$D$27:$D$500,$B505,'7.  Persistence Report'!$J$27:$J$500,"Current year savings",'7.  Persistence Report'!$H$27:$H$500,"2017")</f>
        <v>61363</v>
      </c>
      <c r="K505" s="295">
        <f>SUMIFS('7.  Persistence Report'!BD$27:BD$500,'7.  Persistence Report'!$D$27:$D$500,$B505,'7.  Persistence Report'!$J$27:$J$500,"Current year savings",'7.  Persistence Report'!$H$27:$H$500,"2017")</f>
        <v>61363</v>
      </c>
      <c r="L505" s="295">
        <f>SUMIFS('7.  Persistence Report'!BE$27:BE$500,'7.  Persistence Report'!$D$27:$D$500,$B505,'7.  Persistence Report'!$J$27:$J$500,"Current year savings",'7.  Persistence Report'!$H$27:$H$500,"2017")</f>
        <v>61363</v>
      </c>
      <c r="M505" s="295">
        <f>SUMIFS('7.  Persistence Report'!BF$27:BF$500,'7.  Persistence Report'!$D$27:$D$500,$B505,'7.  Persistence Report'!$J$27:$J$500,"Current year savings",'7.  Persistence Report'!$H$27:$H$500,"2017")</f>
        <v>61363</v>
      </c>
      <c r="N505" s="295">
        <v>12</v>
      </c>
      <c r="O505" s="295">
        <f>SUMIFS('7.  Persistence Report'!R$27:R$500,'7.  Persistence Report'!$D$27:$D$500,$B505,'7.  Persistence Report'!$J$27:$J$500,"Current year savings",'7.  Persistence Report'!$H$27:$H$500,"2017")</f>
        <v>32</v>
      </c>
      <c r="P505" s="295">
        <f>SUMIFS('7.  Persistence Report'!S$27:S$500,'7.  Persistence Report'!$D$27:$D$500,$B505,'7.  Persistence Report'!$J$27:$J$500,"Current year savings",'7.  Persistence Report'!$H$27:$H$500,"2017")</f>
        <v>12</v>
      </c>
      <c r="Q505" s="295">
        <f>SUMIFS('7.  Persistence Report'!T$27:T$500,'7.  Persistence Report'!$D$27:$D$500,$B505,'7.  Persistence Report'!$J$27:$J$500,"Current year savings",'7.  Persistence Report'!$H$27:$H$500,"2017")</f>
        <v>12</v>
      </c>
      <c r="R505" s="295">
        <f>SUMIFS('7.  Persistence Report'!U$27:U$500,'7.  Persistence Report'!$D$27:$D$500,$B505,'7.  Persistence Report'!$J$27:$J$500,"Current year savings",'7.  Persistence Report'!$H$27:$H$500,"2017")</f>
        <v>12</v>
      </c>
      <c r="S505" s="295">
        <f>SUMIFS('7.  Persistence Report'!V$27:V$500,'7.  Persistence Report'!$D$27:$D$500,$B505,'7.  Persistence Report'!$J$27:$J$500,"Current year savings",'7.  Persistence Report'!$H$27:$H$500,"2017")</f>
        <v>12</v>
      </c>
      <c r="T505" s="295">
        <f>SUMIFS('7.  Persistence Report'!W$27:W$500,'7.  Persistence Report'!$D$27:$D$500,$B505,'7.  Persistence Report'!$J$27:$J$500,"Current year savings",'7.  Persistence Report'!$H$27:$H$500,"2017")</f>
        <v>12</v>
      </c>
      <c r="U505" s="295">
        <f>SUMIFS('7.  Persistence Report'!X$27:X$500,'7.  Persistence Report'!$D$27:$D$500,$B505,'7.  Persistence Report'!$J$27:$J$500,"Current year savings",'7.  Persistence Report'!$H$27:$H$500,"2017")</f>
        <v>12</v>
      </c>
      <c r="V505" s="295">
        <f>SUMIFS('7.  Persistence Report'!Y$27:Y$500,'7.  Persistence Report'!$D$27:$D$500,$B505,'7.  Persistence Report'!$J$27:$J$500,"Current year savings",'7.  Persistence Report'!$H$27:$H$500,"2017")</f>
        <v>12</v>
      </c>
      <c r="W505" s="295">
        <f>SUMIFS('7.  Persistence Report'!Z$27:Z$500,'7.  Persistence Report'!$D$27:$D$500,$B505,'7.  Persistence Report'!$J$27:$J$500,"Current year savings",'7.  Persistence Report'!$H$27:$H$500,"2017")</f>
        <v>12</v>
      </c>
      <c r="X505" s="295">
        <f>SUMIFS('7.  Persistence Report'!AA$27:AA$500,'7.  Persistence Report'!$D$27:$D$500,$B505,'7.  Persistence Report'!$J$27:$J$500,"Current year savings",'7.  Persistence Report'!$H$27:$H$500,"2017")</f>
        <v>12</v>
      </c>
      <c r="Y505" s="426"/>
      <c r="Z505" s="410"/>
      <c r="AA505" s="410">
        <v>1</v>
      </c>
      <c r="AB505" s="410"/>
      <c r="AC505" s="410"/>
      <c r="AD505" s="410"/>
      <c r="AE505" s="410"/>
      <c r="AF505" s="415"/>
      <c r="AG505" s="415"/>
      <c r="AH505" s="415"/>
      <c r="AI505" s="415"/>
      <c r="AJ505" s="415"/>
      <c r="AK505" s="415"/>
      <c r="AL505" s="415"/>
      <c r="AM505" s="296">
        <f>SUM(Y505:AL505)</f>
        <v>1</v>
      </c>
    </row>
    <row r="506" spans="1:39" ht="15.5" outlineLevel="1">
      <c r="A506" s="532"/>
      <c r="B506" s="431" t="s">
        <v>308</v>
      </c>
      <c r="C506" s="291" t="s">
        <v>163</v>
      </c>
      <c r="D506" s="295">
        <f>SUMIFS('7.  Persistence Report'!AW$27:AW$500,'7.  Persistence Report'!$D$27:$D$500,$B505,'7.  Persistence Report'!$J$27:$J$500,"Adjustment",'7.  Persistence Report'!$H$27:$H$500,"2017")</f>
        <v>0</v>
      </c>
      <c r="E506" s="295">
        <f>SUMIFS('7.  Persistence Report'!AX$27:AX$500,'7.  Persistence Report'!$D$27:$D$500,$B505,'7.  Persistence Report'!$J$27:$J$500,"Adjustment",'7.  Persistence Report'!$H$27:$H$500,"2017")</f>
        <v>0</v>
      </c>
      <c r="F506" s="295">
        <f>SUMIFS('7.  Persistence Report'!AY$27:AY$500,'7.  Persistence Report'!$D$27:$D$500,$B505,'7.  Persistence Report'!$J$27:$J$500,"Adjustment",'7.  Persistence Report'!$H$27:$H$500,"2017")</f>
        <v>0</v>
      </c>
      <c r="G506" s="295">
        <f>SUMIFS('7.  Persistence Report'!AZ$27:AZ$500,'7.  Persistence Report'!$D$27:$D$500,$B505,'7.  Persistence Report'!$J$27:$J$500,"Adjustment",'7.  Persistence Report'!$H$27:$H$500,"2017")</f>
        <v>0</v>
      </c>
      <c r="H506" s="295">
        <f>SUMIFS('7.  Persistence Report'!BA$27:BA$500,'7.  Persistence Report'!$D$27:$D$500,$B505,'7.  Persistence Report'!$J$27:$J$500,"Adjustment",'7.  Persistence Report'!$H$27:$H$500,"2017")</f>
        <v>0</v>
      </c>
      <c r="I506" s="295">
        <f>SUMIFS('7.  Persistence Report'!BB$27:BB$500,'7.  Persistence Report'!$D$27:$D$500,$B505,'7.  Persistence Report'!$J$27:$J$500,"Adjustment",'7.  Persistence Report'!$H$27:$H$500,"2017")</f>
        <v>0</v>
      </c>
      <c r="J506" s="295">
        <f>SUMIFS('7.  Persistence Report'!BC$27:BC$500,'7.  Persistence Report'!$D$27:$D$500,$B505,'7.  Persistence Report'!$J$27:$J$500,"Adjustment",'7.  Persistence Report'!$H$27:$H$500,"2017")</f>
        <v>0</v>
      </c>
      <c r="K506" s="295">
        <f>SUMIFS('7.  Persistence Report'!BD$27:BD$500,'7.  Persistence Report'!$D$27:$D$500,$B505,'7.  Persistence Report'!$J$27:$J$500,"Adjustment",'7.  Persistence Report'!$H$27:$H$500,"2017")</f>
        <v>0</v>
      </c>
      <c r="L506" s="295">
        <f>SUMIFS('7.  Persistence Report'!BE$27:BE$500,'7.  Persistence Report'!$D$27:$D$500,$B505,'7.  Persistence Report'!$J$27:$J$500,"Adjustment",'7.  Persistence Report'!$H$27:$H$500,"2017")</f>
        <v>0</v>
      </c>
      <c r="M506" s="295">
        <f>SUMIFS('7.  Persistence Report'!BF$27:BF$500,'7.  Persistence Report'!$D$27:$D$500,$B505,'7.  Persistence Report'!$J$27:$J$500,"Adjustment",'7.  Persistence Report'!$H$27:$H$500,"2017")</f>
        <v>0</v>
      </c>
      <c r="N506" s="295">
        <f>N505</f>
        <v>12</v>
      </c>
      <c r="O506" s="295">
        <f>SUMIFS('7.  Persistence Report'!R$27:R$500,'7.  Persistence Report'!$D$27:$D$500,$B505,'7.  Persistence Report'!$J$27:$J$500,"Adjustment",'7.  Persistence Report'!$H$27:$H$500,"2017")</f>
        <v>0</v>
      </c>
      <c r="P506" s="295">
        <f>SUMIFS('7.  Persistence Report'!S$27:S$500,'7.  Persistence Report'!$D$27:$D$500,$B505,'7.  Persistence Report'!$J$27:$J$500,"Adjustment",'7.  Persistence Report'!$H$27:$H$500,"2017")</f>
        <v>0</v>
      </c>
      <c r="Q506" s="295">
        <f>SUMIFS('7.  Persistence Report'!T$27:T$500,'7.  Persistence Report'!$D$27:$D$500,$B505,'7.  Persistence Report'!$J$27:$J$500,"Adjustment",'7.  Persistence Report'!$H$27:$H$500,"2017")</f>
        <v>0</v>
      </c>
      <c r="R506" s="295">
        <f>SUMIFS('7.  Persistence Report'!U$27:U$500,'7.  Persistence Report'!$D$27:$D$500,$B505,'7.  Persistence Report'!$J$27:$J$500,"Adjustment",'7.  Persistence Report'!$H$27:$H$500,"2017")</f>
        <v>0</v>
      </c>
      <c r="S506" s="295">
        <f>SUMIFS('7.  Persistence Report'!V$27:V$500,'7.  Persistence Report'!$D$27:$D$500,$B505,'7.  Persistence Report'!$J$27:$J$500,"Adjustment",'7.  Persistence Report'!$H$27:$H$500,"2017")</f>
        <v>0</v>
      </c>
      <c r="T506" s="295">
        <f>SUMIFS('7.  Persistence Report'!W$27:W$500,'7.  Persistence Report'!$D$27:$D$500,$B505,'7.  Persistence Report'!$J$27:$J$500,"Adjustment",'7.  Persistence Report'!$H$27:$H$500,"2017")</f>
        <v>0</v>
      </c>
      <c r="U506" s="295">
        <f>SUMIFS('7.  Persistence Report'!X$27:X$500,'7.  Persistence Report'!$D$27:$D$500,$B505,'7.  Persistence Report'!$J$27:$J$500,"Adjustment",'7.  Persistence Report'!$H$27:$H$500,"2017")</f>
        <v>0</v>
      </c>
      <c r="V506" s="295">
        <f>SUMIFS('7.  Persistence Report'!Y$27:Y$500,'7.  Persistence Report'!$D$27:$D$500,$B505,'7.  Persistence Report'!$J$27:$J$500,"Adjustment",'7.  Persistence Report'!$H$27:$H$500,"2017")</f>
        <v>0</v>
      </c>
      <c r="W506" s="295">
        <f>SUMIFS('7.  Persistence Report'!Z$27:Z$500,'7.  Persistence Report'!$D$27:$D$500,$B505,'7.  Persistence Report'!$J$27:$J$500,"Adjustment",'7.  Persistence Report'!$H$27:$H$500,"2017")</f>
        <v>0</v>
      </c>
      <c r="X506" s="295">
        <f>SUMIFS('7.  Persistence Report'!AA$27:AA$500,'7.  Persistence Report'!$D$27:$D$500,$B505,'7.  Persistence Report'!$J$27:$J$500,"Adjustment",'7.  Persistence Report'!$H$27:$H$500,"2017")</f>
        <v>0</v>
      </c>
      <c r="Y506" s="411">
        <f>Y505</f>
        <v>0</v>
      </c>
      <c r="Z506" s="411">
        <f t="shared" ref="Z506" si="1465">Z505</f>
        <v>0</v>
      </c>
      <c r="AA506" s="411">
        <f t="shared" ref="AA506" si="1466">AA505</f>
        <v>1</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f>SUMIFS('7.  Persistence Report'!AW$27:AW$500,'7.  Persistence Report'!$D$27:$D$500,$B509,'7.  Persistence Report'!$J$27:$J$500,"Current year savings",'7.  Persistence Report'!$H$27:$H$500,"2017")</f>
        <v>0</v>
      </c>
      <c r="E509" s="295">
        <f>SUMIFS('7.  Persistence Report'!AX$27:AX$500,'7.  Persistence Report'!$D$27:$D$500,$B509,'7.  Persistence Report'!$J$27:$J$500,"Current year savings",'7.  Persistence Report'!$H$27:$H$500,"2017")</f>
        <v>0</v>
      </c>
      <c r="F509" s="295">
        <f>SUMIFS('7.  Persistence Report'!AY$27:AY$500,'7.  Persistence Report'!$D$27:$D$500,$B509,'7.  Persistence Report'!$J$27:$J$500,"Current year savings",'7.  Persistence Report'!$H$27:$H$500,"2017")</f>
        <v>0</v>
      </c>
      <c r="G509" s="295">
        <f>SUMIFS('7.  Persistence Report'!AZ$27:AZ$500,'7.  Persistence Report'!$D$27:$D$500,$B509,'7.  Persistence Report'!$J$27:$J$500,"Current year savings",'7.  Persistence Report'!$H$27:$H$500,"2017")</f>
        <v>0</v>
      </c>
      <c r="H509" s="295">
        <f>SUMIFS('7.  Persistence Report'!BA$27:BA$500,'7.  Persistence Report'!$D$27:$D$500,$B509,'7.  Persistence Report'!$J$27:$J$500,"Current year savings",'7.  Persistence Report'!$H$27:$H$500,"2017")</f>
        <v>0</v>
      </c>
      <c r="I509" s="295">
        <f>SUMIFS('7.  Persistence Report'!BB$27:BB$500,'7.  Persistence Report'!$D$27:$D$500,$B509,'7.  Persistence Report'!$J$27:$J$500,"Current year savings",'7.  Persistence Report'!$H$27:$H$500,"2017")</f>
        <v>0</v>
      </c>
      <c r="J509" s="295">
        <f>SUMIFS('7.  Persistence Report'!BC$27:BC$500,'7.  Persistence Report'!$D$27:$D$500,$B509,'7.  Persistence Report'!$J$27:$J$500,"Current year savings",'7.  Persistence Report'!$H$27:$H$500,"2017")</f>
        <v>0</v>
      </c>
      <c r="K509" s="295">
        <f>SUMIFS('7.  Persistence Report'!BD$27:BD$500,'7.  Persistence Report'!$D$27:$D$500,$B509,'7.  Persistence Report'!$J$27:$J$500,"Current year savings",'7.  Persistence Report'!$H$27:$H$500,"2017")</f>
        <v>0</v>
      </c>
      <c r="L509" s="295">
        <f>SUMIFS('7.  Persistence Report'!BE$27:BE$500,'7.  Persistence Report'!$D$27:$D$500,$B509,'7.  Persistence Report'!$J$27:$J$500,"Current year savings",'7.  Persistence Report'!$H$27:$H$500,"2017")</f>
        <v>0</v>
      </c>
      <c r="M509" s="295">
        <f>SUMIFS('7.  Persistence Report'!BF$27:BF$500,'7.  Persistence Report'!$D$27:$D$500,$B509,'7.  Persistence Report'!$J$27:$J$500,"Current year savings",'7.  Persistence Report'!$H$27:$H$500,"2017")</f>
        <v>0</v>
      </c>
      <c r="N509" s="295">
        <v>0</v>
      </c>
      <c r="O509" s="295">
        <f>SUMIFS('7.  Persistence Report'!R$27:R$500,'7.  Persistence Report'!$D$27:$D$500,$B509,'7.  Persistence Report'!$J$27:$J$500,"Current year savings",'7.  Persistence Report'!$H$27:$H$500,"2017")</f>
        <v>0</v>
      </c>
      <c r="P509" s="295">
        <f>SUMIFS('7.  Persistence Report'!S$27:S$500,'7.  Persistence Report'!$D$27:$D$500,$B509,'7.  Persistence Report'!$J$27:$J$500,"Current year savings",'7.  Persistence Report'!$H$27:$H$500,"2017")</f>
        <v>0</v>
      </c>
      <c r="Q509" s="295">
        <f>SUMIFS('7.  Persistence Report'!T$27:T$500,'7.  Persistence Report'!$D$27:$D$500,$B509,'7.  Persistence Report'!$J$27:$J$500,"Current year savings",'7.  Persistence Report'!$H$27:$H$500,"2017")</f>
        <v>0</v>
      </c>
      <c r="R509" s="295">
        <f>SUMIFS('7.  Persistence Report'!U$27:U$500,'7.  Persistence Report'!$D$27:$D$500,$B509,'7.  Persistence Report'!$J$27:$J$500,"Current year savings",'7.  Persistence Report'!$H$27:$H$500,"2017")</f>
        <v>0</v>
      </c>
      <c r="S509" s="295">
        <f>SUMIFS('7.  Persistence Report'!V$27:V$500,'7.  Persistence Report'!$D$27:$D$500,$B509,'7.  Persistence Report'!$J$27:$J$500,"Current year savings",'7.  Persistence Report'!$H$27:$H$500,"2017")</f>
        <v>0</v>
      </c>
      <c r="T509" s="295">
        <f>SUMIFS('7.  Persistence Report'!W$27:W$500,'7.  Persistence Report'!$D$27:$D$500,$B509,'7.  Persistence Report'!$J$27:$J$500,"Current year savings",'7.  Persistence Report'!$H$27:$H$500,"2017")</f>
        <v>0</v>
      </c>
      <c r="U509" s="295">
        <f>SUMIFS('7.  Persistence Report'!X$27:X$500,'7.  Persistence Report'!$D$27:$D$500,$B509,'7.  Persistence Report'!$J$27:$J$500,"Current year savings",'7.  Persistence Report'!$H$27:$H$500,"2017")</f>
        <v>0</v>
      </c>
      <c r="V509" s="295">
        <f>SUMIFS('7.  Persistence Report'!Y$27:Y$500,'7.  Persistence Report'!$D$27:$D$500,$B509,'7.  Persistence Report'!$J$27:$J$500,"Current year savings",'7.  Persistence Report'!$H$27:$H$500,"2017")</f>
        <v>0</v>
      </c>
      <c r="W509" s="295">
        <f>SUMIFS('7.  Persistence Report'!Z$27:Z$500,'7.  Persistence Report'!$D$27:$D$500,$B509,'7.  Persistence Report'!$J$27:$J$500,"Current year savings",'7.  Persistence Report'!$H$27:$H$500,"2017")</f>
        <v>0</v>
      </c>
      <c r="X509" s="295">
        <f>SUMIFS('7.  Persistence Report'!AA$27:AA$500,'7.  Persistence Report'!$D$27:$D$500,$B509,'7.  Persistence Report'!$J$27:$J$500,"Current year savings",'7.  Persistence Report'!$H$27:$H$500,"2017")</f>
        <v>0</v>
      </c>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f>SUMIFS('7.  Persistence Report'!AW$27:AW$500,'7.  Persistence Report'!$D$27:$D$500,$B509,'7.  Persistence Report'!$J$27:$J$500,"Adjustment",'7.  Persistence Report'!$H$27:$H$500,"2017")</f>
        <v>0</v>
      </c>
      <c r="E510" s="295">
        <f>SUMIFS('7.  Persistence Report'!AX$27:AX$500,'7.  Persistence Report'!$D$27:$D$500,$B509,'7.  Persistence Report'!$J$27:$J$500,"Adjustment",'7.  Persistence Report'!$H$27:$H$500,"2017")</f>
        <v>0</v>
      </c>
      <c r="F510" s="295">
        <f>SUMIFS('7.  Persistence Report'!AY$27:AY$500,'7.  Persistence Report'!$D$27:$D$500,$B509,'7.  Persistence Report'!$J$27:$J$500,"Adjustment",'7.  Persistence Report'!$H$27:$H$500,"2017")</f>
        <v>0</v>
      </c>
      <c r="G510" s="295">
        <f>SUMIFS('7.  Persistence Report'!AZ$27:AZ$500,'7.  Persistence Report'!$D$27:$D$500,$B509,'7.  Persistence Report'!$J$27:$J$500,"Adjustment",'7.  Persistence Report'!$H$27:$H$500,"2017")</f>
        <v>0</v>
      </c>
      <c r="H510" s="295">
        <f>SUMIFS('7.  Persistence Report'!BA$27:BA$500,'7.  Persistence Report'!$D$27:$D$500,$B509,'7.  Persistence Report'!$J$27:$J$500,"Adjustment",'7.  Persistence Report'!$H$27:$H$500,"2017")</f>
        <v>0</v>
      </c>
      <c r="I510" s="295">
        <f>SUMIFS('7.  Persistence Report'!BB$27:BB$500,'7.  Persistence Report'!$D$27:$D$500,$B509,'7.  Persistence Report'!$J$27:$J$500,"Adjustment",'7.  Persistence Report'!$H$27:$H$500,"2017")</f>
        <v>0</v>
      </c>
      <c r="J510" s="295">
        <f>SUMIFS('7.  Persistence Report'!BC$27:BC$500,'7.  Persistence Report'!$D$27:$D$500,$B509,'7.  Persistence Report'!$J$27:$J$500,"Adjustment",'7.  Persistence Report'!$H$27:$H$500,"2017")</f>
        <v>0</v>
      </c>
      <c r="K510" s="295">
        <f>SUMIFS('7.  Persistence Report'!BD$27:BD$500,'7.  Persistence Report'!$D$27:$D$500,$B509,'7.  Persistence Report'!$J$27:$J$500,"Adjustment",'7.  Persistence Report'!$H$27:$H$500,"2017")</f>
        <v>0</v>
      </c>
      <c r="L510" s="295">
        <f>SUMIFS('7.  Persistence Report'!BE$27:BE$500,'7.  Persistence Report'!$D$27:$D$500,$B509,'7.  Persistence Report'!$J$27:$J$500,"Adjustment",'7.  Persistence Report'!$H$27:$H$500,"2017")</f>
        <v>0</v>
      </c>
      <c r="M510" s="295">
        <f>SUMIFS('7.  Persistence Report'!BF$27:BF$500,'7.  Persistence Report'!$D$27:$D$500,$B509,'7.  Persistence Report'!$J$27:$J$500,"Adjustment",'7.  Persistence Report'!$H$27:$H$500,"2017")</f>
        <v>0</v>
      </c>
      <c r="N510" s="295">
        <f>N509</f>
        <v>0</v>
      </c>
      <c r="O510" s="295">
        <f>SUMIFS('7.  Persistence Report'!R$27:R$500,'7.  Persistence Report'!$D$27:$D$500,$B509,'7.  Persistence Report'!$J$27:$J$500,"Adjustment",'7.  Persistence Report'!$H$27:$H$500,"2017")</f>
        <v>0</v>
      </c>
      <c r="P510" s="295">
        <f>SUMIFS('7.  Persistence Report'!S$27:S$500,'7.  Persistence Report'!$D$27:$D$500,$B509,'7.  Persistence Report'!$J$27:$J$500,"Adjustment",'7.  Persistence Report'!$H$27:$H$500,"2017")</f>
        <v>0</v>
      </c>
      <c r="Q510" s="295">
        <f>SUMIFS('7.  Persistence Report'!T$27:T$500,'7.  Persistence Report'!$D$27:$D$500,$B509,'7.  Persistence Report'!$J$27:$J$500,"Adjustment",'7.  Persistence Report'!$H$27:$H$500,"2017")</f>
        <v>0</v>
      </c>
      <c r="R510" s="295">
        <f>SUMIFS('7.  Persistence Report'!U$27:U$500,'7.  Persistence Report'!$D$27:$D$500,$B509,'7.  Persistence Report'!$J$27:$J$500,"Adjustment",'7.  Persistence Report'!$H$27:$H$500,"2017")</f>
        <v>0</v>
      </c>
      <c r="S510" s="295">
        <f>SUMIFS('7.  Persistence Report'!V$27:V$500,'7.  Persistence Report'!$D$27:$D$500,$B509,'7.  Persistence Report'!$J$27:$J$500,"Adjustment",'7.  Persistence Report'!$H$27:$H$500,"2017")</f>
        <v>0</v>
      </c>
      <c r="T510" s="295">
        <f>SUMIFS('7.  Persistence Report'!W$27:W$500,'7.  Persistence Report'!$D$27:$D$500,$B509,'7.  Persistence Report'!$J$27:$J$500,"Adjustment",'7.  Persistence Report'!$H$27:$H$500,"2017")</f>
        <v>0</v>
      </c>
      <c r="U510" s="295">
        <f>SUMIFS('7.  Persistence Report'!X$27:X$500,'7.  Persistence Report'!$D$27:$D$500,$B509,'7.  Persistence Report'!$J$27:$J$500,"Adjustment",'7.  Persistence Report'!$H$27:$H$500,"2017")</f>
        <v>0</v>
      </c>
      <c r="V510" s="295">
        <f>SUMIFS('7.  Persistence Report'!Y$27:Y$500,'7.  Persistence Report'!$D$27:$D$500,$B509,'7.  Persistence Report'!$J$27:$J$500,"Adjustment",'7.  Persistence Report'!$H$27:$H$500,"2017")</f>
        <v>0</v>
      </c>
      <c r="W510" s="295">
        <f>SUMIFS('7.  Persistence Report'!Z$27:Z$500,'7.  Persistence Report'!$D$27:$D$500,$B509,'7.  Persistence Report'!$J$27:$J$500,"Adjustment",'7.  Persistence Report'!$H$27:$H$500,"2017")</f>
        <v>0</v>
      </c>
      <c r="X510" s="295">
        <f>SUMIFS('7.  Persistence Report'!AA$27:AA$500,'7.  Persistence Report'!$D$27:$D$500,$B509,'7.  Persistence Report'!$J$27:$J$500,"Adjustment",'7.  Persistence Report'!$H$27:$H$500,"2017")</f>
        <v>0</v>
      </c>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f>SUMIFS('7.  Persistence Report'!AW$27:AW$500,'7.  Persistence Report'!$D$27:$D$500,$B512,'7.  Persistence Report'!$J$27:$J$500,"Current year savings",'7.  Persistence Report'!$H$27:$H$500,"2017")</f>
        <v>0</v>
      </c>
      <c r="E512" s="295">
        <f>SUMIFS('7.  Persistence Report'!AX$27:AX$500,'7.  Persistence Report'!$D$27:$D$500,$B512,'7.  Persistence Report'!$J$27:$J$500,"Current year savings",'7.  Persistence Report'!$H$27:$H$500,"2017")</f>
        <v>0</v>
      </c>
      <c r="F512" s="295">
        <f>SUMIFS('7.  Persistence Report'!AY$27:AY$500,'7.  Persistence Report'!$D$27:$D$500,$B512,'7.  Persistence Report'!$J$27:$J$500,"Current year savings",'7.  Persistence Report'!$H$27:$H$500,"2017")</f>
        <v>0</v>
      </c>
      <c r="G512" s="295">
        <f>SUMIFS('7.  Persistence Report'!AZ$27:AZ$500,'7.  Persistence Report'!$D$27:$D$500,$B512,'7.  Persistence Report'!$J$27:$J$500,"Current year savings",'7.  Persistence Report'!$H$27:$H$500,"2017")</f>
        <v>0</v>
      </c>
      <c r="H512" s="295">
        <f>SUMIFS('7.  Persistence Report'!BA$27:BA$500,'7.  Persistence Report'!$D$27:$D$500,$B512,'7.  Persistence Report'!$J$27:$J$500,"Current year savings",'7.  Persistence Report'!$H$27:$H$500,"2017")</f>
        <v>0</v>
      </c>
      <c r="I512" s="295">
        <f>SUMIFS('7.  Persistence Report'!BB$27:BB$500,'7.  Persistence Report'!$D$27:$D$500,$B512,'7.  Persistence Report'!$J$27:$J$500,"Current year savings",'7.  Persistence Report'!$H$27:$H$500,"2017")</f>
        <v>0</v>
      </c>
      <c r="J512" s="295">
        <f>SUMIFS('7.  Persistence Report'!BC$27:BC$500,'7.  Persistence Report'!$D$27:$D$500,$B512,'7.  Persistence Report'!$J$27:$J$500,"Current year savings",'7.  Persistence Report'!$H$27:$H$500,"2017")</f>
        <v>0</v>
      </c>
      <c r="K512" s="295">
        <f>SUMIFS('7.  Persistence Report'!BD$27:BD$500,'7.  Persistence Report'!$D$27:$D$500,$B512,'7.  Persistence Report'!$J$27:$J$500,"Current year savings",'7.  Persistence Report'!$H$27:$H$500,"2017")</f>
        <v>0</v>
      </c>
      <c r="L512" s="295">
        <f>SUMIFS('7.  Persistence Report'!BE$27:BE$500,'7.  Persistence Report'!$D$27:$D$500,$B512,'7.  Persistence Report'!$J$27:$J$500,"Current year savings",'7.  Persistence Report'!$H$27:$H$500,"2017")</f>
        <v>0</v>
      </c>
      <c r="M512" s="295">
        <f>SUMIFS('7.  Persistence Report'!BF$27:BF$500,'7.  Persistence Report'!$D$27:$D$500,$B512,'7.  Persistence Report'!$J$27:$J$500,"Current year savings",'7.  Persistence Report'!$H$27:$H$500,"2017")</f>
        <v>0</v>
      </c>
      <c r="N512" s="295">
        <v>0</v>
      </c>
      <c r="O512" s="295">
        <f>SUMIFS('7.  Persistence Report'!R$27:R$500,'7.  Persistence Report'!$D$27:$D$500,$B512,'7.  Persistence Report'!$J$27:$J$500,"Current year savings",'7.  Persistence Report'!$H$27:$H$500,"2017")</f>
        <v>0</v>
      </c>
      <c r="P512" s="295">
        <f>SUMIFS('7.  Persistence Report'!S$27:S$500,'7.  Persistence Report'!$D$27:$D$500,$B512,'7.  Persistence Report'!$J$27:$J$500,"Current year savings",'7.  Persistence Report'!$H$27:$H$500,"2017")</f>
        <v>0</v>
      </c>
      <c r="Q512" s="295">
        <f>SUMIFS('7.  Persistence Report'!T$27:T$500,'7.  Persistence Report'!$D$27:$D$500,$B512,'7.  Persistence Report'!$J$27:$J$500,"Current year savings",'7.  Persistence Report'!$H$27:$H$500,"2017")</f>
        <v>0</v>
      </c>
      <c r="R512" s="295">
        <f>SUMIFS('7.  Persistence Report'!U$27:U$500,'7.  Persistence Report'!$D$27:$D$500,$B512,'7.  Persistence Report'!$J$27:$J$500,"Current year savings",'7.  Persistence Report'!$H$27:$H$500,"2017")</f>
        <v>0</v>
      </c>
      <c r="S512" s="295">
        <f>SUMIFS('7.  Persistence Report'!V$27:V$500,'7.  Persistence Report'!$D$27:$D$500,$B512,'7.  Persistence Report'!$J$27:$J$500,"Current year savings",'7.  Persistence Report'!$H$27:$H$500,"2017")</f>
        <v>0</v>
      </c>
      <c r="T512" s="295">
        <f>SUMIFS('7.  Persistence Report'!W$27:W$500,'7.  Persistence Report'!$D$27:$D$500,$B512,'7.  Persistence Report'!$J$27:$J$500,"Current year savings",'7.  Persistence Report'!$H$27:$H$500,"2017")</f>
        <v>0</v>
      </c>
      <c r="U512" s="295">
        <f>SUMIFS('7.  Persistence Report'!X$27:X$500,'7.  Persistence Report'!$D$27:$D$500,$B512,'7.  Persistence Report'!$J$27:$J$500,"Current year savings",'7.  Persistence Report'!$H$27:$H$500,"2017")</f>
        <v>0</v>
      </c>
      <c r="V512" s="295">
        <f>SUMIFS('7.  Persistence Report'!Y$27:Y$500,'7.  Persistence Report'!$D$27:$D$500,$B512,'7.  Persistence Report'!$J$27:$J$500,"Current year savings",'7.  Persistence Report'!$H$27:$H$500,"2017")</f>
        <v>0</v>
      </c>
      <c r="W512" s="295">
        <f>SUMIFS('7.  Persistence Report'!Z$27:Z$500,'7.  Persistence Report'!$D$27:$D$500,$B512,'7.  Persistence Report'!$J$27:$J$500,"Current year savings",'7.  Persistence Report'!$H$27:$H$500,"2017")</f>
        <v>0</v>
      </c>
      <c r="X512" s="295">
        <f>SUMIFS('7.  Persistence Report'!AA$27:AA$500,'7.  Persistence Report'!$D$27:$D$500,$B512,'7.  Persistence Report'!$J$27:$J$500,"Current year savings",'7.  Persistence Report'!$H$27:$H$500,"2017")</f>
        <v>0</v>
      </c>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f>SUMIFS('7.  Persistence Report'!AW$27:AW$500,'7.  Persistence Report'!$D$27:$D$500,$B512,'7.  Persistence Report'!$J$27:$J$500,"Adjustment",'7.  Persistence Report'!$H$27:$H$500,"2017")</f>
        <v>0</v>
      </c>
      <c r="E513" s="295">
        <f>SUMIFS('7.  Persistence Report'!AX$27:AX$500,'7.  Persistence Report'!$D$27:$D$500,$B512,'7.  Persistence Report'!$J$27:$J$500,"Adjustment",'7.  Persistence Report'!$H$27:$H$500,"2017")</f>
        <v>0</v>
      </c>
      <c r="F513" s="295">
        <f>SUMIFS('7.  Persistence Report'!AY$27:AY$500,'7.  Persistence Report'!$D$27:$D$500,$B512,'7.  Persistence Report'!$J$27:$J$500,"Adjustment",'7.  Persistence Report'!$H$27:$H$500,"2017")</f>
        <v>0</v>
      </c>
      <c r="G513" s="295">
        <f>SUMIFS('7.  Persistence Report'!AZ$27:AZ$500,'7.  Persistence Report'!$D$27:$D$500,$B512,'7.  Persistence Report'!$J$27:$J$500,"Adjustment",'7.  Persistence Report'!$H$27:$H$500,"2017")</f>
        <v>0</v>
      </c>
      <c r="H513" s="295">
        <f>SUMIFS('7.  Persistence Report'!BA$27:BA$500,'7.  Persistence Report'!$D$27:$D$500,$B512,'7.  Persistence Report'!$J$27:$J$500,"Adjustment",'7.  Persistence Report'!$H$27:$H$500,"2017")</f>
        <v>0</v>
      </c>
      <c r="I513" s="295">
        <f>SUMIFS('7.  Persistence Report'!BB$27:BB$500,'7.  Persistence Report'!$D$27:$D$500,$B512,'7.  Persistence Report'!$J$27:$J$500,"Adjustment",'7.  Persistence Report'!$H$27:$H$500,"2017")</f>
        <v>0</v>
      </c>
      <c r="J513" s="295">
        <f>SUMIFS('7.  Persistence Report'!BC$27:BC$500,'7.  Persistence Report'!$D$27:$D$500,$B512,'7.  Persistence Report'!$J$27:$J$500,"Adjustment",'7.  Persistence Report'!$H$27:$H$500,"2017")</f>
        <v>0</v>
      </c>
      <c r="K513" s="295">
        <f>SUMIFS('7.  Persistence Report'!BD$27:BD$500,'7.  Persistence Report'!$D$27:$D$500,$B512,'7.  Persistence Report'!$J$27:$J$500,"Adjustment",'7.  Persistence Report'!$H$27:$H$500,"2017")</f>
        <v>0</v>
      </c>
      <c r="L513" s="295">
        <f>SUMIFS('7.  Persistence Report'!BE$27:BE$500,'7.  Persistence Report'!$D$27:$D$500,$B512,'7.  Persistence Report'!$J$27:$J$500,"Adjustment",'7.  Persistence Report'!$H$27:$H$500,"2017")</f>
        <v>0</v>
      </c>
      <c r="M513" s="295">
        <f>SUMIFS('7.  Persistence Report'!BF$27:BF$500,'7.  Persistence Report'!$D$27:$D$500,$B512,'7.  Persistence Report'!$J$27:$J$500,"Adjustment",'7.  Persistence Report'!$H$27:$H$500,"2017")</f>
        <v>0</v>
      </c>
      <c r="N513" s="295">
        <f>N512</f>
        <v>0</v>
      </c>
      <c r="O513" s="295">
        <f>SUMIFS('7.  Persistence Report'!R$27:R$500,'7.  Persistence Report'!$D$27:$D$500,$B512,'7.  Persistence Report'!$J$27:$J$500,"Adjustment",'7.  Persistence Report'!$H$27:$H$500,"2017")</f>
        <v>0</v>
      </c>
      <c r="P513" s="295">
        <f>SUMIFS('7.  Persistence Report'!S$27:S$500,'7.  Persistence Report'!$D$27:$D$500,$B512,'7.  Persistence Report'!$J$27:$J$500,"Adjustment",'7.  Persistence Report'!$H$27:$H$500,"2017")</f>
        <v>0</v>
      </c>
      <c r="Q513" s="295">
        <f>SUMIFS('7.  Persistence Report'!T$27:T$500,'7.  Persistence Report'!$D$27:$D$500,$B512,'7.  Persistence Report'!$J$27:$J$500,"Adjustment",'7.  Persistence Report'!$H$27:$H$500,"2017")</f>
        <v>0</v>
      </c>
      <c r="R513" s="295">
        <f>SUMIFS('7.  Persistence Report'!U$27:U$500,'7.  Persistence Report'!$D$27:$D$500,$B512,'7.  Persistence Report'!$J$27:$J$500,"Adjustment",'7.  Persistence Report'!$H$27:$H$500,"2017")</f>
        <v>0</v>
      </c>
      <c r="S513" s="295">
        <f>SUMIFS('7.  Persistence Report'!V$27:V$500,'7.  Persistence Report'!$D$27:$D$500,$B512,'7.  Persistence Report'!$J$27:$J$500,"Adjustment",'7.  Persistence Report'!$H$27:$H$500,"2017")</f>
        <v>0</v>
      </c>
      <c r="T513" s="295">
        <f>SUMIFS('7.  Persistence Report'!W$27:W$500,'7.  Persistence Report'!$D$27:$D$500,$B512,'7.  Persistence Report'!$J$27:$J$500,"Adjustment",'7.  Persistence Report'!$H$27:$H$500,"2017")</f>
        <v>0</v>
      </c>
      <c r="U513" s="295">
        <f>SUMIFS('7.  Persistence Report'!X$27:X$500,'7.  Persistence Report'!$D$27:$D$500,$B512,'7.  Persistence Report'!$J$27:$J$500,"Adjustment",'7.  Persistence Report'!$H$27:$H$500,"2017")</f>
        <v>0</v>
      </c>
      <c r="V513" s="295">
        <f>SUMIFS('7.  Persistence Report'!Y$27:Y$500,'7.  Persistence Report'!$D$27:$D$500,$B512,'7.  Persistence Report'!$J$27:$J$500,"Adjustment",'7.  Persistence Report'!$H$27:$H$500,"2017")</f>
        <v>0</v>
      </c>
      <c r="W513" s="295">
        <f>SUMIFS('7.  Persistence Report'!Z$27:Z$500,'7.  Persistence Report'!$D$27:$D$500,$B512,'7.  Persistence Report'!$J$27:$J$500,"Adjustment",'7.  Persistence Report'!$H$27:$H$500,"2017")</f>
        <v>0</v>
      </c>
      <c r="X513" s="295">
        <f>SUMIFS('7.  Persistence Report'!AA$27:AA$500,'7.  Persistence Report'!$D$27:$D$500,$B512,'7.  Persistence Report'!$J$27:$J$500,"Adjustment",'7.  Persistence Report'!$H$27:$H$500,"2017")</f>
        <v>0</v>
      </c>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f>SUMIFS('7.  Persistence Report'!AW$27:AW$500,'7.  Persistence Report'!$D$27:$D$500,$B515,'7.  Persistence Report'!$J$27:$J$500,"Current year savings",'7.  Persistence Report'!$H$27:$H$500,"2017")</f>
        <v>1240558</v>
      </c>
      <c r="E515" s="295">
        <f>SUMIFS('7.  Persistence Report'!AX$27:AX$500,'7.  Persistence Report'!$D$27:$D$500,$B515,'7.  Persistence Report'!$J$27:$J$500,"Current year savings",'7.  Persistence Report'!$H$27:$H$500,"2017")</f>
        <v>1240558</v>
      </c>
      <c r="F515" s="295">
        <f>SUMIFS('7.  Persistence Report'!AY$27:AY$500,'7.  Persistence Report'!$D$27:$D$500,$B515,'7.  Persistence Report'!$J$27:$J$500,"Current year savings",'7.  Persistence Report'!$H$27:$H$500,"2017")</f>
        <v>1240558</v>
      </c>
      <c r="G515" s="295">
        <f>SUMIFS('7.  Persistence Report'!AZ$27:AZ$500,'7.  Persistence Report'!$D$27:$D$500,$B515,'7.  Persistence Report'!$J$27:$J$500,"Current year savings",'7.  Persistence Report'!$H$27:$H$500,"2017")</f>
        <v>1240558</v>
      </c>
      <c r="H515" s="295">
        <f>SUMIFS('7.  Persistence Report'!BA$27:BA$500,'7.  Persistence Report'!$D$27:$D$500,$B515,'7.  Persistence Report'!$J$27:$J$500,"Current year savings",'7.  Persistence Report'!$H$27:$H$500,"2017")</f>
        <v>0</v>
      </c>
      <c r="I515" s="295">
        <f>SUMIFS('7.  Persistence Report'!BB$27:BB$500,'7.  Persistence Report'!$D$27:$D$500,$B515,'7.  Persistence Report'!$J$27:$J$500,"Current year savings",'7.  Persistence Report'!$H$27:$H$500,"2017")</f>
        <v>0</v>
      </c>
      <c r="J515" s="295">
        <f>SUMIFS('7.  Persistence Report'!BC$27:BC$500,'7.  Persistence Report'!$D$27:$D$500,$B515,'7.  Persistence Report'!$J$27:$J$500,"Current year savings",'7.  Persistence Report'!$H$27:$H$500,"2017")</f>
        <v>0</v>
      </c>
      <c r="K515" s="295">
        <f>SUMIFS('7.  Persistence Report'!BD$27:BD$500,'7.  Persistence Report'!$D$27:$D$500,$B515,'7.  Persistence Report'!$J$27:$J$500,"Current year savings",'7.  Persistence Report'!$H$27:$H$500,"2017")</f>
        <v>0</v>
      </c>
      <c r="L515" s="295">
        <f>SUMIFS('7.  Persistence Report'!BE$27:BE$500,'7.  Persistence Report'!$D$27:$D$500,$B515,'7.  Persistence Report'!$J$27:$J$500,"Current year savings",'7.  Persistence Report'!$H$27:$H$500,"2017")</f>
        <v>0</v>
      </c>
      <c r="M515" s="295">
        <f>SUMIFS('7.  Persistence Report'!BF$27:BF$500,'7.  Persistence Report'!$D$27:$D$500,$B515,'7.  Persistence Report'!$J$27:$J$500,"Current year savings",'7.  Persistence Report'!$H$27:$H$500,"2017")</f>
        <v>0</v>
      </c>
      <c r="N515" s="295">
        <v>0</v>
      </c>
      <c r="O515" s="295">
        <f>SUMIFS('7.  Persistence Report'!R$27:R$500,'7.  Persistence Report'!$D$27:$D$500,$B515,'7.  Persistence Report'!$J$27:$J$500,"Current year savings",'7.  Persistence Report'!$H$27:$H$500,"2017")</f>
        <v>840</v>
      </c>
      <c r="P515" s="295">
        <f>SUMIFS('7.  Persistence Report'!S$27:S$500,'7.  Persistence Report'!$D$27:$D$500,$B515,'7.  Persistence Report'!$J$27:$J$500,"Current year savings",'7.  Persistence Report'!$H$27:$H$500,"2017")</f>
        <v>840</v>
      </c>
      <c r="Q515" s="295">
        <f>SUMIFS('7.  Persistence Report'!T$27:T$500,'7.  Persistence Report'!$D$27:$D$500,$B515,'7.  Persistence Report'!$J$27:$J$500,"Current year savings",'7.  Persistence Report'!$H$27:$H$500,"2017")</f>
        <v>840</v>
      </c>
      <c r="R515" s="295">
        <f>SUMIFS('7.  Persistence Report'!U$27:U$500,'7.  Persistence Report'!$D$27:$D$500,$B515,'7.  Persistence Report'!$J$27:$J$500,"Current year savings",'7.  Persistence Report'!$H$27:$H$500,"2017")</f>
        <v>840</v>
      </c>
      <c r="S515" s="295">
        <f>SUMIFS('7.  Persistence Report'!V$27:V$500,'7.  Persistence Report'!$D$27:$D$500,$B515,'7.  Persistence Report'!$J$27:$J$500,"Current year savings",'7.  Persistence Report'!$H$27:$H$500,"2017")</f>
        <v>0</v>
      </c>
      <c r="T515" s="295">
        <f>SUMIFS('7.  Persistence Report'!W$27:W$500,'7.  Persistence Report'!$D$27:$D$500,$B515,'7.  Persistence Report'!$J$27:$J$500,"Current year savings",'7.  Persistence Report'!$H$27:$H$500,"2017")</f>
        <v>0</v>
      </c>
      <c r="U515" s="295">
        <f>SUMIFS('7.  Persistence Report'!X$27:X$500,'7.  Persistence Report'!$D$27:$D$500,$B515,'7.  Persistence Report'!$J$27:$J$500,"Current year savings",'7.  Persistence Report'!$H$27:$H$500,"2017")</f>
        <v>0</v>
      </c>
      <c r="V515" s="295">
        <f>SUMIFS('7.  Persistence Report'!Y$27:Y$500,'7.  Persistence Report'!$D$27:$D$500,$B515,'7.  Persistence Report'!$J$27:$J$500,"Current year savings",'7.  Persistence Report'!$H$27:$H$500,"2017")</f>
        <v>0</v>
      </c>
      <c r="W515" s="295">
        <f>SUMIFS('7.  Persistence Report'!Z$27:Z$500,'7.  Persistence Report'!$D$27:$D$500,$B515,'7.  Persistence Report'!$J$27:$J$500,"Current year savings",'7.  Persistence Report'!$H$27:$H$500,"2017")</f>
        <v>0</v>
      </c>
      <c r="X515" s="295">
        <f>SUMIFS('7.  Persistence Report'!AA$27:AA$500,'7.  Persistence Report'!$D$27:$D$500,$B515,'7.  Persistence Report'!$J$27:$J$500,"Current year savings",'7.  Persistence Report'!$H$27:$H$500,"2017")</f>
        <v>0</v>
      </c>
      <c r="Y515" s="426"/>
      <c r="Z515" s="410"/>
      <c r="AA515" s="410">
        <v>1</v>
      </c>
      <c r="AB515" s="410"/>
      <c r="AC515" s="410"/>
      <c r="AD515" s="410"/>
      <c r="AE515" s="410"/>
      <c r="AF515" s="415"/>
      <c r="AG515" s="415"/>
      <c r="AH515" s="415"/>
      <c r="AI515" s="415"/>
      <c r="AJ515" s="415"/>
      <c r="AK515" s="415"/>
      <c r="AL515" s="415"/>
      <c r="AM515" s="296">
        <f>SUM(Y515:AL515)</f>
        <v>1</v>
      </c>
    </row>
    <row r="516" spans="1:39" ht="15.5" outlineLevel="1">
      <c r="A516" s="532"/>
      <c r="B516" s="431" t="s">
        <v>308</v>
      </c>
      <c r="C516" s="291" t="s">
        <v>163</v>
      </c>
      <c r="D516" s="295">
        <f>SUMIFS('7.  Persistence Report'!AW$27:AW$500,'7.  Persistence Report'!$D$27:$D$500,$B515,'7.  Persistence Report'!$J$27:$J$500,"Adjustment",'7.  Persistence Report'!$H$27:$H$500,"2017")</f>
        <v>0</v>
      </c>
      <c r="E516" s="295">
        <f>SUMIFS('7.  Persistence Report'!AX$27:AX$500,'7.  Persistence Report'!$D$27:$D$500,$B515,'7.  Persistence Report'!$J$27:$J$500,"Adjustment",'7.  Persistence Report'!$H$27:$H$500,"2017")</f>
        <v>0</v>
      </c>
      <c r="F516" s="295">
        <f>SUMIFS('7.  Persistence Report'!AY$27:AY$500,'7.  Persistence Report'!$D$27:$D$500,$B515,'7.  Persistence Report'!$J$27:$J$500,"Adjustment",'7.  Persistence Report'!$H$27:$H$500,"2017")</f>
        <v>0</v>
      </c>
      <c r="G516" s="295">
        <f>SUMIFS('7.  Persistence Report'!AZ$27:AZ$500,'7.  Persistence Report'!$D$27:$D$500,$B515,'7.  Persistence Report'!$J$27:$J$500,"Adjustment",'7.  Persistence Report'!$H$27:$H$500,"2017")</f>
        <v>0</v>
      </c>
      <c r="H516" s="295">
        <f>SUMIFS('7.  Persistence Report'!BA$27:BA$500,'7.  Persistence Report'!$D$27:$D$500,$B515,'7.  Persistence Report'!$J$27:$J$500,"Adjustment",'7.  Persistence Report'!$H$27:$H$500,"2017")</f>
        <v>0</v>
      </c>
      <c r="I516" s="295">
        <f>SUMIFS('7.  Persistence Report'!BB$27:BB$500,'7.  Persistence Report'!$D$27:$D$500,$B515,'7.  Persistence Report'!$J$27:$J$500,"Adjustment",'7.  Persistence Report'!$H$27:$H$500,"2017")</f>
        <v>0</v>
      </c>
      <c r="J516" s="295">
        <f>SUMIFS('7.  Persistence Report'!BC$27:BC$500,'7.  Persistence Report'!$D$27:$D$500,$B515,'7.  Persistence Report'!$J$27:$J$500,"Adjustment",'7.  Persistence Report'!$H$27:$H$500,"2017")</f>
        <v>0</v>
      </c>
      <c r="K516" s="295">
        <f>SUMIFS('7.  Persistence Report'!BD$27:BD$500,'7.  Persistence Report'!$D$27:$D$500,$B515,'7.  Persistence Report'!$J$27:$J$500,"Adjustment",'7.  Persistence Report'!$H$27:$H$500,"2017")</f>
        <v>0</v>
      </c>
      <c r="L516" s="295">
        <f>SUMIFS('7.  Persistence Report'!BE$27:BE$500,'7.  Persistence Report'!$D$27:$D$500,$B515,'7.  Persistence Report'!$J$27:$J$500,"Adjustment",'7.  Persistence Report'!$H$27:$H$500,"2017")</f>
        <v>0</v>
      </c>
      <c r="M516" s="295">
        <f>SUMIFS('7.  Persistence Report'!BF$27:BF$500,'7.  Persistence Report'!$D$27:$D$500,$B515,'7.  Persistence Report'!$J$27:$J$500,"Adjustment",'7.  Persistence Report'!$H$27:$H$500,"2017")</f>
        <v>0</v>
      </c>
      <c r="N516" s="295">
        <f>N515</f>
        <v>0</v>
      </c>
      <c r="O516" s="295">
        <f>SUMIFS('7.  Persistence Report'!R$27:R$500,'7.  Persistence Report'!$D$27:$D$500,$B515,'7.  Persistence Report'!$J$27:$J$500,"Adjustment",'7.  Persistence Report'!$H$27:$H$500,"2017")</f>
        <v>0</v>
      </c>
      <c r="P516" s="295">
        <f>SUMIFS('7.  Persistence Report'!S$27:S$500,'7.  Persistence Report'!$D$27:$D$500,$B515,'7.  Persistence Report'!$J$27:$J$500,"Adjustment",'7.  Persistence Report'!$H$27:$H$500,"2017")</f>
        <v>0</v>
      </c>
      <c r="Q516" s="295">
        <f>SUMIFS('7.  Persistence Report'!T$27:T$500,'7.  Persistence Report'!$D$27:$D$500,$B515,'7.  Persistence Report'!$J$27:$J$500,"Adjustment",'7.  Persistence Report'!$H$27:$H$500,"2017")</f>
        <v>0</v>
      </c>
      <c r="R516" s="295">
        <f>SUMIFS('7.  Persistence Report'!U$27:U$500,'7.  Persistence Report'!$D$27:$D$500,$B515,'7.  Persistence Report'!$J$27:$J$500,"Adjustment",'7.  Persistence Report'!$H$27:$H$500,"2017")</f>
        <v>0</v>
      </c>
      <c r="S516" s="295">
        <f>SUMIFS('7.  Persistence Report'!V$27:V$500,'7.  Persistence Report'!$D$27:$D$500,$B515,'7.  Persistence Report'!$J$27:$J$500,"Adjustment",'7.  Persistence Report'!$H$27:$H$500,"2017")</f>
        <v>0</v>
      </c>
      <c r="T516" s="295">
        <f>SUMIFS('7.  Persistence Report'!W$27:W$500,'7.  Persistence Report'!$D$27:$D$500,$B515,'7.  Persistence Report'!$J$27:$J$500,"Adjustment",'7.  Persistence Report'!$H$27:$H$500,"2017")</f>
        <v>0</v>
      </c>
      <c r="U516" s="295">
        <f>SUMIFS('7.  Persistence Report'!X$27:X$500,'7.  Persistence Report'!$D$27:$D$500,$B515,'7.  Persistence Report'!$J$27:$J$500,"Adjustment",'7.  Persistence Report'!$H$27:$H$500,"2017")</f>
        <v>0</v>
      </c>
      <c r="V516" s="295">
        <f>SUMIFS('7.  Persistence Report'!Y$27:Y$500,'7.  Persistence Report'!$D$27:$D$500,$B515,'7.  Persistence Report'!$J$27:$J$500,"Adjustment",'7.  Persistence Report'!$H$27:$H$500,"2017")</f>
        <v>0</v>
      </c>
      <c r="W516" s="295">
        <f>SUMIFS('7.  Persistence Report'!Z$27:Z$500,'7.  Persistence Report'!$D$27:$D$500,$B515,'7.  Persistence Report'!$J$27:$J$500,"Adjustment",'7.  Persistence Report'!$H$27:$H$500,"2017")</f>
        <v>0</v>
      </c>
      <c r="X516" s="295">
        <f>SUMIFS('7.  Persistence Report'!AA$27:AA$500,'7.  Persistence Report'!$D$27:$D$500,$B515,'7.  Persistence Report'!$J$27:$J$500,"Adjustment",'7.  Persistence Report'!$H$27:$H$500,"2017")</f>
        <v>0</v>
      </c>
      <c r="Y516" s="411">
        <f>Y515</f>
        <v>0</v>
      </c>
      <c r="Z516" s="411">
        <f t="shared" ref="Z516" si="1504">Z515</f>
        <v>0</v>
      </c>
      <c r="AA516" s="411">
        <f t="shared" ref="AA516" si="1505">AA515</f>
        <v>1</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f>SUMIFS('7.  Persistence Report'!AW$27:AW$500,'7.  Persistence Report'!$D$27:$D$500,$B534,'7.  Persistence Report'!$J$27:$J$500,"Current year savings",'7.  Persistence Report'!$H$27:$H$500,"2017")</f>
        <v>0</v>
      </c>
      <c r="E534" s="295">
        <f>SUMIFS('7.  Persistence Report'!AX$27:AX$500,'7.  Persistence Report'!$D$27:$D$500,$B534,'7.  Persistence Report'!$J$27:$J$500,"Current year savings",'7.  Persistence Report'!$H$27:$H$500,"2017")</f>
        <v>0</v>
      </c>
      <c r="F534" s="295">
        <f>SUMIFS('7.  Persistence Report'!AY$27:AY$500,'7.  Persistence Report'!$D$27:$D$500,$B534,'7.  Persistence Report'!$J$27:$J$500,"Current year savings",'7.  Persistence Report'!$H$27:$H$500,"2017")</f>
        <v>0</v>
      </c>
      <c r="G534" s="295">
        <f>SUMIFS('7.  Persistence Report'!AZ$27:AZ$500,'7.  Persistence Report'!$D$27:$D$500,$B534,'7.  Persistence Report'!$J$27:$J$500,"Current year savings",'7.  Persistence Report'!$H$27:$H$500,"2017")</f>
        <v>0</v>
      </c>
      <c r="H534" s="295">
        <f>SUMIFS('7.  Persistence Report'!BA$27:BA$500,'7.  Persistence Report'!$D$27:$D$500,$B534,'7.  Persistence Report'!$J$27:$J$500,"Current year savings",'7.  Persistence Report'!$H$27:$H$500,"2017")</f>
        <v>0</v>
      </c>
      <c r="I534" s="295">
        <f>SUMIFS('7.  Persistence Report'!BB$27:BB$500,'7.  Persistence Report'!$D$27:$D$500,$B534,'7.  Persistence Report'!$J$27:$J$500,"Current year savings",'7.  Persistence Report'!$H$27:$H$500,"2017")</f>
        <v>0</v>
      </c>
      <c r="J534" s="295">
        <f>SUMIFS('7.  Persistence Report'!BC$27:BC$500,'7.  Persistence Report'!$D$27:$D$500,$B534,'7.  Persistence Report'!$J$27:$J$500,"Current year savings",'7.  Persistence Report'!$H$27:$H$500,"2017")</f>
        <v>0</v>
      </c>
      <c r="K534" s="295">
        <f>SUMIFS('7.  Persistence Report'!BD$27:BD$500,'7.  Persistence Report'!$D$27:$D$500,$B534,'7.  Persistence Report'!$J$27:$J$500,"Current year savings",'7.  Persistence Report'!$H$27:$H$500,"2017")</f>
        <v>0</v>
      </c>
      <c r="L534" s="295">
        <f>SUMIFS('7.  Persistence Report'!BE$27:BE$500,'7.  Persistence Report'!$D$27:$D$500,$B534,'7.  Persistence Report'!$J$27:$J$500,"Current year savings",'7.  Persistence Report'!$H$27:$H$500,"2017")</f>
        <v>0</v>
      </c>
      <c r="M534" s="295">
        <f>SUMIFS('7.  Persistence Report'!BF$27:BF$500,'7.  Persistence Report'!$D$27:$D$500,$B534,'7.  Persistence Report'!$J$27:$J$500,"Current year savings",'7.  Persistence Report'!$H$27:$H$500,"2017")</f>
        <v>0</v>
      </c>
      <c r="N534" s="295">
        <v>12</v>
      </c>
      <c r="O534" s="295">
        <f>SUMIFS('7.  Persistence Report'!R$27:R$500,'7.  Persistence Report'!$D$27:$D$500,$B534,'7.  Persistence Report'!$J$27:$J$500,"Current year savings",'7.  Persistence Report'!$H$27:$H$500,"2017")</f>
        <v>0</v>
      </c>
      <c r="P534" s="295">
        <f>SUMIFS('7.  Persistence Report'!S$27:S$500,'7.  Persistence Report'!$D$27:$D$500,$B534,'7.  Persistence Report'!$J$27:$J$500,"Current year savings",'7.  Persistence Report'!$H$27:$H$500,"2017")</f>
        <v>0</v>
      </c>
      <c r="Q534" s="295">
        <f>SUMIFS('7.  Persistence Report'!T$27:T$500,'7.  Persistence Report'!$D$27:$D$500,$B534,'7.  Persistence Report'!$J$27:$J$500,"Current year savings",'7.  Persistence Report'!$H$27:$H$500,"2017")</f>
        <v>0</v>
      </c>
      <c r="R534" s="295">
        <f>SUMIFS('7.  Persistence Report'!U$27:U$500,'7.  Persistence Report'!$D$27:$D$500,$B534,'7.  Persistence Report'!$J$27:$J$500,"Current year savings",'7.  Persistence Report'!$H$27:$H$500,"2017")</f>
        <v>0</v>
      </c>
      <c r="S534" s="295">
        <f>SUMIFS('7.  Persistence Report'!V$27:V$500,'7.  Persistence Report'!$D$27:$D$500,$B534,'7.  Persistence Report'!$J$27:$J$500,"Current year savings",'7.  Persistence Report'!$H$27:$H$500,"2017")</f>
        <v>0</v>
      </c>
      <c r="T534" s="295">
        <f>SUMIFS('7.  Persistence Report'!W$27:W$500,'7.  Persistence Report'!$D$27:$D$500,$B534,'7.  Persistence Report'!$J$27:$J$500,"Current year savings",'7.  Persistence Report'!$H$27:$H$500,"2017")</f>
        <v>0</v>
      </c>
      <c r="U534" s="295">
        <f>SUMIFS('7.  Persistence Report'!X$27:X$500,'7.  Persistence Report'!$D$27:$D$500,$B534,'7.  Persistence Report'!$J$27:$J$500,"Current year savings",'7.  Persistence Report'!$H$27:$H$500,"2017")</f>
        <v>0</v>
      </c>
      <c r="V534" s="295">
        <f>SUMIFS('7.  Persistence Report'!Y$27:Y$500,'7.  Persistence Report'!$D$27:$D$500,$B534,'7.  Persistence Report'!$J$27:$J$500,"Current year savings",'7.  Persistence Report'!$H$27:$H$500,"2017")</f>
        <v>0</v>
      </c>
      <c r="W534" s="295">
        <f>SUMIFS('7.  Persistence Report'!Z$27:Z$500,'7.  Persistence Report'!$D$27:$D$500,$B534,'7.  Persistence Report'!$J$27:$J$500,"Current year savings",'7.  Persistence Report'!$H$27:$H$500,"2017")</f>
        <v>0</v>
      </c>
      <c r="X534" s="295">
        <f>SUMIFS('7.  Persistence Report'!AA$27:AA$500,'7.  Persistence Report'!$D$27:$D$500,$B534,'7.  Persistence Report'!$J$27:$J$500,"Current year savings",'7.  Persistence Report'!$H$27:$H$500,"2017")</f>
        <v>0</v>
      </c>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f>SUMIFS('7.  Persistence Report'!AW$27:AW$500,'7.  Persistence Report'!$D$27:$D$500,$B534,'7.  Persistence Report'!$J$27:$J$500,"Adjustment",'7.  Persistence Report'!$H$27:$H$500,"2017")</f>
        <v>0</v>
      </c>
      <c r="E535" s="295">
        <f>SUMIFS('7.  Persistence Report'!AX$27:AX$500,'7.  Persistence Report'!$D$27:$D$500,$B534,'7.  Persistence Report'!$J$27:$J$500,"Adjustment",'7.  Persistence Report'!$H$27:$H$500,"2017")</f>
        <v>0</v>
      </c>
      <c r="F535" s="295">
        <f>SUMIFS('7.  Persistence Report'!AY$27:AY$500,'7.  Persistence Report'!$D$27:$D$500,$B534,'7.  Persistence Report'!$J$27:$J$500,"Adjustment",'7.  Persistence Report'!$H$27:$H$500,"2017")</f>
        <v>0</v>
      </c>
      <c r="G535" s="295">
        <f>SUMIFS('7.  Persistence Report'!AZ$27:AZ$500,'7.  Persistence Report'!$D$27:$D$500,$B534,'7.  Persistence Report'!$J$27:$J$500,"Adjustment",'7.  Persistence Report'!$H$27:$H$500,"2017")</f>
        <v>0</v>
      </c>
      <c r="H535" s="295">
        <f>SUMIFS('7.  Persistence Report'!BA$27:BA$500,'7.  Persistence Report'!$D$27:$D$500,$B534,'7.  Persistence Report'!$J$27:$J$500,"Adjustment",'7.  Persistence Report'!$H$27:$H$500,"2017")</f>
        <v>0</v>
      </c>
      <c r="I535" s="295">
        <f>SUMIFS('7.  Persistence Report'!BB$27:BB$500,'7.  Persistence Report'!$D$27:$D$500,$B534,'7.  Persistence Report'!$J$27:$J$500,"Adjustment",'7.  Persistence Report'!$H$27:$H$500,"2017")</f>
        <v>0</v>
      </c>
      <c r="J535" s="295">
        <f>SUMIFS('7.  Persistence Report'!BC$27:BC$500,'7.  Persistence Report'!$D$27:$D$500,$B534,'7.  Persistence Report'!$J$27:$J$500,"Adjustment",'7.  Persistence Report'!$H$27:$H$500,"2017")</f>
        <v>0</v>
      </c>
      <c r="K535" s="295">
        <f>SUMIFS('7.  Persistence Report'!BD$27:BD$500,'7.  Persistence Report'!$D$27:$D$500,$B534,'7.  Persistence Report'!$J$27:$J$500,"Adjustment",'7.  Persistence Report'!$H$27:$H$500,"2017")</f>
        <v>0</v>
      </c>
      <c r="L535" s="295">
        <f>SUMIFS('7.  Persistence Report'!BE$27:BE$500,'7.  Persistence Report'!$D$27:$D$500,$B534,'7.  Persistence Report'!$J$27:$J$500,"Adjustment",'7.  Persistence Report'!$H$27:$H$500,"2017")</f>
        <v>0</v>
      </c>
      <c r="M535" s="295">
        <f>SUMIFS('7.  Persistence Report'!BF$27:BF$500,'7.  Persistence Report'!$D$27:$D$500,$B534,'7.  Persistence Report'!$J$27:$J$500,"Adjustment",'7.  Persistence Report'!$H$27:$H$500,"2017")</f>
        <v>0</v>
      </c>
      <c r="N535" s="295">
        <f>N534</f>
        <v>12</v>
      </c>
      <c r="O535" s="295">
        <f>SUMIFS('7.  Persistence Report'!R$27:R$500,'7.  Persistence Report'!$D$27:$D$500,$B534,'7.  Persistence Report'!$J$27:$J$500,"Adjustment",'7.  Persistence Report'!$H$27:$H$500,"2017")</f>
        <v>0</v>
      </c>
      <c r="P535" s="295">
        <f>SUMIFS('7.  Persistence Report'!S$27:S$500,'7.  Persistence Report'!$D$27:$D$500,$B534,'7.  Persistence Report'!$J$27:$J$500,"Adjustment",'7.  Persistence Report'!$H$27:$H$500,"2017")</f>
        <v>0</v>
      </c>
      <c r="Q535" s="295">
        <f>SUMIFS('7.  Persistence Report'!T$27:T$500,'7.  Persistence Report'!$D$27:$D$500,$B534,'7.  Persistence Report'!$J$27:$J$500,"Adjustment",'7.  Persistence Report'!$H$27:$H$500,"2017")</f>
        <v>0</v>
      </c>
      <c r="R535" s="295">
        <f>SUMIFS('7.  Persistence Report'!U$27:U$500,'7.  Persistence Report'!$D$27:$D$500,$B534,'7.  Persistence Report'!$J$27:$J$500,"Adjustment",'7.  Persistence Report'!$H$27:$H$500,"2017")</f>
        <v>0</v>
      </c>
      <c r="S535" s="295">
        <f>SUMIFS('7.  Persistence Report'!V$27:V$500,'7.  Persistence Report'!$D$27:$D$500,$B534,'7.  Persistence Report'!$J$27:$J$500,"Adjustment",'7.  Persistence Report'!$H$27:$H$500,"2017")</f>
        <v>0</v>
      </c>
      <c r="T535" s="295">
        <f>SUMIFS('7.  Persistence Report'!W$27:W$500,'7.  Persistence Report'!$D$27:$D$500,$B534,'7.  Persistence Report'!$J$27:$J$500,"Adjustment",'7.  Persistence Report'!$H$27:$H$500,"2017")</f>
        <v>0</v>
      </c>
      <c r="U535" s="295">
        <f>SUMIFS('7.  Persistence Report'!X$27:X$500,'7.  Persistence Report'!$D$27:$D$500,$B534,'7.  Persistence Report'!$J$27:$J$500,"Adjustment",'7.  Persistence Report'!$H$27:$H$500,"2017")</f>
        <v>0</v>
      </c>
      <c r="V535" s="295">
        <f>SUMIFS('7.  Persistence Report'!Y$27:Y$500,'7.  Persistence Report'!$D$27:$D$500,$B534,'7.  Persistence Report'!$J$27:$J$500,"Adjustment",'7.  Persistence Report'!$H$27:$H$500,"2017")</f>
        <v>0</v>
      </c>
      <c r="W535" s="295">
        <f>SUMIFS('7.  Persistence Report'!Z$27:Z$500,'7.  Persistence Report'!$D$27:$D$500,$B534,'7.  Persistence Report'!$J$27:$J$500,"Adjustment",'7.  Persistence Report'!$H$27:$H$500,"2017")</f>
        <v>0</v>
      </c>
      <c r="X535" s="295">
        <f>SUMIFS('7.  Persistence Report'!AA$27:AA$500,'7.  Persistence Report'!$D$27:$D$500,$B534,'7.  Persistence Report'!$J$27:$J$500,"Adjustment",'7.  Persistence Report'!$H$27:$H$500,"2017")</f>
        <v>0</v>
      </c>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f>SUMIFS('7.  Persistence Report'!AW$27:AW$500,'7.  Persistence Report'!$D$27:$D$500,$B537,'7.  Persistence Report'!$J$27:$J$500,"Current year savings",'7.  Persistence Report'!$H$27:$H$500,"2017")</f>
        <v>0</v>
      </c>
      <c r="E537" s="295">
        <f>SUMIFS('7.  Persistence Report'!AX$27:AX$500,'7.  Persistence Report'!$D$27:$D$500,$B537,'7.  Persistence Report'!$J$27:$J$500,"Current year savings",'7.  Persistence Report'!$H$27:$H$500,"2017")</f>
        <v>0</v>
      </c>
      <c r="F537" s="295">
        <f>SUMIFS('7.  Persistence Report'!AY$27:AY$500,'7.  Persistence Report'!$D$27:$D$500,$B537,'7.  Persistence Report'!$J$27:$J$500,"Current year savings",'7.  Persistence Report'!$H$27:$H$500,"2017")</f>
        <v>0</v>
      </c>
      <c r="G537" s="295">
        <f>SUMIFS('7.  Persistence Report'!AZ$27:AZ$500,'7.  Persistence Report'!$D$27:$D$500,$B537,'7.  Persistence Report'!$J$27:$J$500,"Current year savings",'7.  Persistence Report'!$H$27:$H$500,"2017")</f>
        <v>0</v>
      </c>
      <c r="H537" s="295">
        <f>SUMIFS('7.  Persistence Report'!BA$27:BA$500,'7.  Persistence Report'!$D$27:$D$500,$B537,'7.  Persistence Report'!$J$27:$J$500,"Current year savings",'7.  Persistence Report'!$H$27:$H$500,"2017")</f>
        <v>0</v>
      </c>
      <c r="I537" s="295">
        <f>SUMIFS('7.  Persistence Report'!BB$27:BB$500,'7.  Persistence Report'!$D$27:$D$500,$B537,'7.  Persistence Report'!$J$27:$J$500,"Current year savings",'7.  Persistence Report'!$H$27:$H$500,"2017")</f>
        <v>0</v>
      </c>
      <c r="J537" s="295">
        <f>SUMIFS('7.  Persistence Report'!BC$27:BC$500,'7.  Persistence Report'!$D$27:$D$500,$B537,'7.  Persistence Report'!$J$27:$J$500,"Current year savings",'7.  Persistence Report'!$H$27:$H$500,"2017")</f>
        <v>0</v>
      </c>
      <c r="K537" s="295">
        <f>SUMIFS('7.  Persistence Report'!BD$27:BD$500,'7.  Persistence Report'!$D$27:$D$500,$B537,'7.  Persistence Report'!$J$27:$J$500,"Current year savings",'7.  Persistence Report'!$H$27:$H$500,"2017")</f>
        <v>0</v>
      </c>
      <c r="L537" s="295">
        <f>SUMIFS('7.  Persistence Report'!BE$27:BE$500,'7.  Persistence Report'!$D$27:$D$500,$B537,'7.  Persistence Report'!$J$27:$J$500,"Current year savings",'7.  Persistence Report'!$H$27:$H$500,"2017")</f>
        <v>0</v>
      </c>
      <c r="M537" s="295">
        <f>SUMIFS('7.  Persistence Report'!BF$27:BF$500,'7.  Persistence Report'!$D$27:$D$500,$B537,'7.  Persistence Report'!$J$27:$J$500,"Current year savings",'7.  Persistence Report'!$H$27:$H$500,"2017")</f>
        <v>0</v>
      </c>
      <c r="N537" s="291"/>
      <c r="O537" s="295">
        <f>SUMIFS('7.  Persistence Report'!R$27:R$500,'7.  Persistence Report'!$D$27:$D$500,$B537,'7.  Persistence Report'!$J$27:$J$500,"Current year savings",'7.  Persistence Report'!$H$27:$H$500,"2017")</f>
        <v>0</v>
      </c>
      <c r="P537" s="295">
        <f>SUMIFS('7.  Persistence Report'!S$27:S$500,'7.  Persistence Report'!$D$27:$D$500,$B537,'7.  Persistence Report'!$J$27:$J$500,"Current year savings",'7.  Persistence Report'!$H$27:$H$500,"2017")</f>
        <v>0</v>
      </c>
      <c r="Q537" s="295">
        <f>SUMIFS('7.  Persistence Report'!T$27:T$500,'7.  Persistence Report'!$D$27:$D$500,$B537,'7.  Persistence Report'!$J$27:$J$500,"Current year savings",'7.  Persistence Report'!$H$27:$H$500,"2017")</f>
        <v>0</v>
      </c>
      <c r="R537" s="295">
        <f>SUMIFS('7.  Persistence Report'!U$27:U$500,'7.  Persistence Report'!$D$27:$D$500,$B537,'7.  Persistence Report'!$J$27:$J$500,"Current year savings",'7.  Persistence Report'!$H$27:$H$500,"2017")</f>
        <v>0</v>
      </c>
      <c r="S537" s="295">
        <f>SUMIFS('7.  Persistence Report'!V$27:V$500,'7.  Persistence Report'!$D$27:$D$500,$B537,'7.  Persistence Report'!$J$27:$J$500,"Current year savings",'7.  Persistence Report'!$H$27:$H$500,"2017")</f>
        <v>0</v>
      </c>
      <c r="T537" s="295">
        <f>SUMIFS('7.  Persistence Report'!W$27:W$500,'7.  Persistence Report'!$D$27:$D$500,$B537,'7.  Persistence Report'!$J$27:$J$500,"Current year savings",'7.  Persistence Report'!$H$27:$H$500,"2017")</f>
        <v>0</v>
      </c>
      <c r="U537" s="295">
        <f>SUMIFS('7.  Persistence Report'!X$27:X$500,'7.  Persistence Report'!$D$27:$D$500,$B537,'7.  Persistence Report'!$J$27:$J$500,"Current year savings",'7.  Persistence Report'!$H$27:$H$500,"2017")</f>
        <v>0</v>
      </c>
      <c r="V537" s="295">
        <f>SUMIFS('7.  Persistence Report'!Y$27:Y$500,'7.  Persistence Report'!$D$27:$D$500,$B537,'7.  Persistence Report'!$J$27:$J$500,"Current year savings",'7.  Persistence Report'!$H$27:$H$500,"2017")</f>
        <v>0</v>
      </c>
      <c r="W537" s="295">
        <f>SUMIFS('7.  Persistence Report'!Z$27:Z$500,'7.  Persistence Report'!$D$27:$D$500,$B537,'7.  Persistence Report'!$J$27:$J$500,"Current year savings",'7.  Persistence Report'!$H$27:$H$500,"2017")</f>
        <v>0</v>
      </c>
      <c r="X537" s="295">
        <f>SUMIFS('7.  Persistence Report'!AA$27:AA$500,'7.  Persistence Report'!$D$27:$D$500,$B537,'7.  Persistence Report'!$J$27:$J$500,"Current year savings",'7.  Persistence Report'!$H$27:$H$500,"2017")</f>
        <v>0</v>
      </c>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f>SUMIFS('7.  Persistence Report'!AW$27:AW$500,'7.  Persistence Report'!$D$27:$D$500,$B537,'7.  Persistence Report'!$J$27:$J$500,"Adjustment",'7.  Persistence Report'!$H$27:$H$500,"2017")</f>
        <v>78800.200000000026</v>
      </c>
      <c r="E538" s="295">
        <f>SUMIFS('7.  Persistence Report'!AX$27:AX$500,'7.  Persistence Report'!$D$27:$D$500,$B537,'7.  Persistence Report'!$J$27:$J$500,"Adjustment",'7.  Persistence Report'!$H$27:$H$500,"2017")</f>
        <v>78800.200000000026</v>
      </c>
      <c r="F538" s="295">
        <f>SUMIFS('7.  Persistence Report'!AY$27:AY$500,'7.  Persistence Report'!$D$27:$D$500,$B537,'7.  Persistence Report'!$J$27:$J$500,"Adjustment",'7.  Persistence Report'!$H$27:$H$500,"2017")</f>
        <v>78800.200000000026</v>
      </c>
      <c r="G538" s="295">
        <f>SUMIFS('7.  Persistence Report'!AZ$27:AZ$500,'7.  Persistence Report'!$D$27:$D$500,$B537,'7.  Persistence Report'!$J$27:$J$500,"Adjustment",'7.  Persistence Report'!$H$27:$H$500,"2017")</f>
        <v>0</v>
      </c>
      <c r="H538" s="295">
        <f>SUMIFS('7.  Persistence Report'!BA$27:BA$500,'7.  Persistence Report'!$D$27:$D$500,$B537,'7.  Persistence Report'!$J$27:$J$500,"Adjustment",'7.  Persistence Report'!$H$27:$H$500,"2017")</f>
        <v>0</v>
      </c>
      <c r="I538" s="295">
        <f>SUMIFS('7.  Persistence Report'!BB$27:BB$500,'7.  Persistence Report'!$D$27:$D$500,$B537,'7.  Persistence Report'!$J$27:$J$500,"Adjustment",'7.  Persistence Report'!$H$27:$H$500,"2017")</f>
        <v>0</v>
      </c>
      <c r="J538" s="295">
        <f>SUMIFS('7.  Persistence Report'!BC$27:BC$500,'7.  Persistence Report'!$D$27:$D$500,$B537,'7.  Persistence Report'!$J$27:$J$500,"Adjustment",'7.  Persistence Report'!$H$27:$H$500,"2017")</f>
        <v>0</v>
      </c>
      <c r="K538" s="295">
        <f>SUMIFS('7.  Persistence Report'!BD$27:BD$500,'7.  Persistence Report'!$D$27:$D$500,$B537,'7.  Persistence Report'!$J$27:$J$500,"Adjustment",'7.  Persistence Report'!$H$27:$H$500,"2017")</f>
        <v>0</v>
      </c>
      <c r="L538" s="295">
        <f>SUMIFS('7.  Persistence Report'!BE$27:BE$500,'7.  Persistence Report'!$D$27:$D$500,$B537,'7.  Persistence Report'!$J$27:$J$500,"Adjustment",'7.  Persistence Report'!$H$27:$H$500,"2017")</f>
        <v>0</v>
      </c>
      <c r="M538" s="295">
        <f>SUMIFS('7.  Persistence Report'!BF$27:BF$500,'7.  Persistence Report'!$D$27:$D$500,$B537,'7.  Persistence Report'!$J$27:$J$500,"Adjustment",'7.  Persistence Report'!$H$27:$H$500,"2017")</f>
        <v>0</v>
      </c>
      <c r="N538" s="468"/>
      <c r="O538" s="295">
        <f>SUMIFS('7.  Persistence Report'!R$27:R$500,'7.  Persistence Report'!$D$27:$D$500,$B537,'7.  Persistence Report'!$J$27:$J$500,"Adjustment",'7.  Persistence Report'!$H$27:$H$500,"2017")</f>
        <v>0</v>
      </c>
      <c r="P538" s="295">
        <f>SUMIFS('7.  Persistence Report'!S$27:S$500,'7.  Persistence Report'!$D$27:$D$500,$B537,'7.  Persistence Report'!$J$27:$J$500,"Adjustment",'7.  Persistence Report'!$H$27:$H$500,"2017")</f>
        <v>0</v>
      </c>
      <c r="Q538" s="295">
        <f>SUMIFS('7.  Persistence Report'!T$27:T$500,'7.  Persistence Report'!$D$27:$D$500,$B537,'7.  Persistence Report'!$J$27:$J$500,"Adjustment",'7.  Persistence Report'!$H$27:$H$500,"2017")</f>
        <v>0</v>
      </c>
      <c r="R538" s="295">
        <f>SUMIFS('7.  Persistence Report'!U$27:U$500,'7.  Persistence Report'!$D$27:$D$500,$B537,'7.  Persistence Report'!$J$27:$J$500,"Adjustment",'7.  Persistence Report'!$H$27:$H$500,"2017")</f>
        <v>0</v>
      </c>
      <c r="S538" s="295">
        <f>SUMIFS('7.  Persistence Report'!V$27:V$500,'7.  Persistence Report'!$D$27:$D$500,$B537,'7.  Persistence Report'!$J$27:$J$500,"Adjustment",'7.  Persistence Report'!$H$27:$H$500,"2017")</f>
        <v>0</v>
      </c>
      <c r="T538" s="295">
        <f>SUMIFS('7.  Persistence Report'!W$27:W$500,'7.  Persistence Report'!$D$27:$D$500,$B537,'7.  Persistence Report'!$J$27:$J$500,"Adjustment",'7.  Persistence Report'!$H$27:$H$500,"2017")</f>
        <v>0</v>
      </c>
      <c r="U538" s="295">
        <f>SUMIFS('7.  Persistence Report'!X$27:X$500,'7.  Persistence Report'!$D$27:$D$500,$B537,'7.  Persistence Report'!$J$27:$J$500,"Adjustment",'7.  Persistence Report'!$H$27:$H$500,"2017")</f>
        <v>0</v>
      </c>
      <c r="V538" s="295">
        <f>SUMIFS('7.  Persistence Report'!Y$27:Y$500,'7.  Persistence Report'!$D$27:$D$500,$B537,'7.  Persistence Report'!$J$27:$J$500,"Adjustment",'7.  Persistence Report'!$H$27:$H$500,"2017")</f>
        <v>0</v>
      </c>
      <c r="W538" s="295">
        <f>SUMIFS('7.  Persistence Report'!Z$27:Z$500,'7.  Persistence Report'!$D$27:$D$500,$B537,'7.  Persistence Report'!$J$27:$J$500,"Adjustment",'7.  Persistence Report'!$H$27:$H$500,"2017")</f>
        <v>0</v>
      </c>
      <c r="X538" s="295">
        <f>SUMIFS('7.  Persistence Report'!AA$27:AA$500,'7.  Persistence Report'!$D$27:$D$500,$B537,'7.  Persistence Report'!$J$27:$J$500,"Adjustment",'7.  Persistence Report'!$H$27:$H$500,"2017")</f>
        <v>0</v>
      </c>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109289199.29585624</v>
      </c>
      <c r="E561" s="329"/>
      <c r="F561" s="329"/>
      <c r="G561" s="329"/>
      <c r="H561" s="329"/>
      <c r="I561" s="329"/>
      <c r="J561" s="329"/>
      <c r="K561" s="329"/>
      <c r="L561" s="329"/>
      <c r="M561" s="329"/>
      <c r="N561" s="329"/>
      <c r="O561" s="329">
        <f>SUM(O404:O559)</f>
        <v>14334.032391835741</v>
      </c>
      <c r="P561" s="329"/>
      <c r="Q561" s="329"/>
      <c r="R561" s="329"/>
      <c r="S561" s="329"/>
      <c r="T561" s="329"/>
      <c r="U561" s="329"/>
      <c r="V561" s="329"/>
      <c r="W561" s="329"/>
      <c r="X561" s="329"/>
      <c r="Y561" s="329">
        <f>IF(Y402="kWh",SUMPRODUCT(D404:D559,Y404:Y559))</f>
        <v>39678986.03186883</v>
      </c>
      <c r="Z561" s="329">
        <f>IF(Z402="kWh",SUMPRODUCT(D404:D559,Z404:Z559))</f>
        <v>442365</v>
      </c>
      <c r="AA561" s="329">
        <f>IF(AA402="kw",SUMPRODUCT(N404:N559,O404:O559,AA404:AA559),SUMPRODUCT(D404:D559,AA404:AA559))</f>
        <v>115524.38870202888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33295990.006858055</v>
      </c>
      <c r="Z576" s="291">
        <f>SUMPRODUCT(E404:E559,Z404:Z559)</f>
        <v>442365</v>
      </c>
      <c r="AA576" s="291">
        <f>IF(AA402="kw",SUMPRODUCT($N$404:$N$559,$P$404:$P$559,AA404:AA559),SUMPRODUCT($E$404:$E$559,AA404:AA559))</f>
        <v>116352.92994208877</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33295990.006858055</v>
      </c>
      <c r="Z577" s="291">
        <f>SUMPRODUCT(F404:F559,Z404:Z559)</f>
        <v>439231</v>
      </c>
      <c r="AA577" s="291">
        <f t="shared" ref="AA577:AL577" si="1708">IF(AA402="kw",SUMPRODUCT($N$404:$N$559,$Q$404:$Q$559,AA404:AA559),SUMPRODUCT($F$404:$F$559,AA404:AA559))</f>
        <v>116352.92994208877</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32359746</v>
      </c>
      <c r="Z578" s="326">
        <f>SUMPRODUCT(G404:G559,Z404:Z559)</f>
        <v>406812</v>
      </c>
      <c r="AA578" s="326">
        <f t="shared" ref="AA578:AL578" si="1709">IF(AA402="kw",SUMPRODUCT($N$404:$N$559,$R$404:$R$559,AA404:AA559),SUMPRODUCT($G$404:$G$559,AA404:AA559))</f>
        <v>92844</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0" t="s">
        <v>211</v>
      </c>
      <c r="C583" s="812" t="s">
        <v>33</v>
      </c>
      <c r="D583" s="284" t="s">
        <v>421</v>
      </c>
      <c r="E583" s="814" t="s">
        <v>209</v>
      </c>
      <c r="F583" s="815"/>
      <c r="G583" s="815"/>
      <c r="H583" s="815"/>
      <c r="I583" s="815"/>
      <c r="J583" s="815"/>
      <c r="K583" s="815"/>
      <c r="L583" s="815"/>
      <c r="M583" s="816"/>
      <c r="N583" s="820" t="s">
        <v>213</v>
      </c>
      <c r="O583" s="284" t="s">
        <v>422</v>
      </c>
      <c r="P583" s="814" t="s">
        <v>212</v>
      </c>
      <c r="Q583" s="815"/>
      <c r="R583" s="815"/>
      <c r="S583" s="815"/>
      <c r="T583" s="815"/>
      <c r="U583" s="815"/>
      <c r="V583" s="815"/>
      <c r="W583" s="815"/>
      <c r="X583" s="816"/>
      <c r="Y583" s="817" t="s">
        <v>243</v>
      </c>
      <c r="Z583" s="818"/>
      <c r="AA583" s="818"/>
      <c r="AB583" s="818"/>
      <c r="AC583" s="818"/>
      <c r="AD583" s="818"/>
      <c r="AE583" s="818"/>
      <c r="AF583" s="818"/>
      <c r="AG583" s="818"/>
      <c r="AH583" s="818"/>
      <c r="AI583" s="818"/>
      <c r="AJ583" s="818"/>
      <c r="AK583" s="818"/>
      <c r="AL583" s="818"/>
      <c r="AM583" s="819"/>
    </row>
    <row r="584" spans="1:39" ht="68.25" customHeight="1">
      <c r="B584" s="811"/>
      <c r="C584" s="813"/>
      <c r="D584" s="285">
        <v>2018</v>
      </c>
      <c r="E584" s="285">
        <v>2019</v>
      </c>
      <c r="F584" s="285">
        <v>2020</v>
      </c>
      <c r="G584" s="285">
        <v>2021</v>
      </c>
      <c r="H584" s="285">
        <v>2022</v>
      </c>
      <c r="I584" s="285">
        <v>2023</v>
      </c>
      <c r="J584" s="285">
        <v>2024</v>
      </c>
      <c r="K584" s="285">
        <v>2025</v>
      </c>
      <c r="L584" s="285">
        <v>2026</v>
      </c>
      <c r="M584" s="285">
        <v>2027</v>
      </c>
      <c r="N584" s="82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1,499 KW</v>
      </c>
      <c r="AB584" s="285" t="str">
        <f>'1.  LRAMVA Summary'!G52</f>
        <v>GS 1,500 TO 4,999</v>
      </c>
      <c r="AC584" s="285" t="str">
        <f>'1.  LRAMVA Summary'!H52</f>
        <v>Large User</v>
      </c>
      <c r="AD584" s="285" t="str">
        <f>'1.  LRAMVA Summary'!I52</f>
        <v>Unmetered Scattered Load</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kWh</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c r="E587" s="295">
        <f>SUMIFS('7.  Persistence Report'!AY$27:AY$500,'7.  Persistence Report'!$D$27:$D$500,$B587,'7.  Persistence Report'!$J$27:$J$500,"Current year savings",'7.  Persistence Report'!$H$27:$H$500,"2018")</f>
        <v>0</v>
      </c>
      <c r="F587" s="295">
        <f>SUMIFS('7.  Persistence Report'!AZ$27:AZ$500,'7.  Persistence Report'!$D$27:$D$500,$B587,'7.  Persistence Report'!$J$27:$J$500,"Current year savings",'7.  Persistence Report'!$H$27:$H$500,"2018")</f>
        <v>0</v>
      </c>
      <c r="G587" s="295">
        <f>SUMIFS('7.  Persistence Report'!BA$27:BA$500,'7.  Persistence Report'!$D$27:$D$500,$B587,'7.  Persistence Report'!$J$27:$J$500,"Current year savings",'7.  Persistence Report'!$H$27:$H$500,"2018")</f>
        <v>0</v>
      </c>
      <c r="H587" s="295">
        <f>SUMIFS('7.  Persistence Report'!BB$27:BB$500,'7.  Persistence Report'!$D$27:$D$500,$B587,'7.  Persistence Report'!$J$27:$J$500,"Current year savings",'7.  Persistence Report'!$H$27:$H$500,"2018")</f>
        <v>0</v>
      </c>
      <c r="I587" s="295">
        <f>SUMIFS('7.  Persistence Report'!BC$27:BC$500,'7.  Persistence Report'!$D$27:$D$500,$B587,'7.  Persistence Report'!$J$27:$J$500,"Current year savings",'7.  Persistence Report'!$H$27:$H$500,"2018")</f>
        <v>0</v>
      </c>
      <c r="J587" s="295">
        <f>SUMIFS('7.  Persistence Report'!BD$27:BD$500,'7.  Persistence Report'!$D$27:$D$500,$B587,'7.  Persistence Report'!$J$27:$J$500,"Current year savings",'7.  Persistence Report'!$H$27:$H$500,"2018")</f>
        <v>0</v>
      </c>
      <c r="K587" s="295">
        <f>SUMIFS('7.  Persistence Report'!BE$27:BE$500,'7.  Persistence Report'!$D$27:$D$500,$B587,'7.  Persistence Report'!$J$27:$J$500,"Current year savings",'7.  Persistence Report'!$H$27:$H$500,"2018")</f>
        <v>0</v>
      </c>
      <c r="L587" s="295">
        <f>SUMIFS('7.  Persistence Report'!BF$27:BF$500,'7.  Persistence Report'!$D$27:$D$500,$B587,'7.  Persistence Report'!$J$27:$J$500,"Current year savings",'7.  Persistence Report'!$H$27:$H$500,"2018")</f>
        <v>0</v>
      </c>
      <c r="M587" s="295">
        <f>SUMIFS('7.  Persistence Report'!BG$27:BG$500,'7.  Persistence Report'!$D$27:$D$500,$B587,'7.  Persistence Report'!$J$27:$J$500,"Current year savings",'7.  Persistence Report'!$H$27:$H$500,"2018")</f>
        <v>0</v>
      </c>
      <c r="N587" s="291"/>
      <c r="O587" s="295">
        <f>SUMIFS('7.  Persistence Report'!S$27:S$500,'7.  Persistence Report'!$D$27:$D$500,$B587,'7.  Persistence Report'!$J$27:$J$500,"Current year savings",'7.  Persistence Report'!$H$27:$H$500,"2018")</f>
        <v>0</v>
      </c>
      <c r="P587" s="295">
        <f>SUMIFS('7.  Persistence Report'!T$27:T$500,'7.  Persistence Report'!$D$27:$D$500,$B587,'7.  Persistence Report'!$J$27:$J$500,"Current year savings",'7.  Persistence Report'!$H$27:$H$500,"2018")</f>
        <v>0</v>
      </c>
      <c r="Q587" s="295">
        <f>SUMIFS('7.  Persistence Report'!U$27:U$500,'7.  Persistence Report'!$D$27:$D$500,$B587,'7.  Persistence Report'!$J$27:$J$500,"Current year savings",'7.  Persistence Report'!$H$27:$H$500,"2018")</f>
        <v>0</v>
      </c>
      <c r="R587" s="295">
        <f>SUMIFS('7.  Persistence Report'!V$27:V$500,'7.  Persistence Report'!$D$27:$D$500,$B587,'7.  Persistence Report'!$J$27:$J$500,"Current year savings",'7.  Persistence Report'!$H$27:$H$500,"2018")</f>
        <v>0</v>
      </c>
      <c r="S587" s="295">
        <f>SUMIFS('7.  Persistence Report'!W$27:W$500,'7.  Persistence Report'!$D$27:$D$500,$B587,'7.  Persistence Report'!$J$27:$J$500,"Current year savings",'7.  Persistence Report'!$H$27:$H$500,"2018")</f>
        <v>0</v>
      </c>
      <c r="T587" s="295">
        <f>SUMIFS('7.  Persistence Report'!X$27:X$500,'7.  Persistence Report'!$D$27:$D$500,$B587,'7.  Persistence Report'!$J$27:$J$500,"Current year savings",'7.  Persistence Report'!$H$27:$H$500,"2018")</f>
        <v>0</v>
      </c>
      <c r="U587" s="295">
        <f>SUMIFS('7.  Persistence Report'!Y$27:Y$500,'7.  Persistence Report'!$D$27:$D$500,$B587,'7.  Persistence Report'!$J$27:$J$500,"Current year savings",'7.  Persistence Report'!$H$27:$H$500,"2018")</f>
        <v>0</v>
      </c>
      <c r="V587" s="295">
        <f>SUMIFS('7.  Persistence Report'!Z$27:Z$500,'7.  Persistence Report'!$D$27:$D$500,$B587,'7.  Persistence Report'!$J$27:$J$500,"Current year savings",'7.  Persistence Report'!$H$27:$H$500,"2018")</f>
        <v>0</v>
      </c>
      <c r="W587" s="295">
        <f>SUMIFS('7.  Persistence Report'!AA$27:AA$500,'7.  Persistence Report'!$D$27:$D$500,$B587,'7.  Persistence Report'!$J$27:$J$500,"Current year savings",'7.  Persistence Report'!$H$27:$H$500,"2018")</f>
        <v>0</v>
      </c>
      <c r="X587" s="295">
        <f>SUMIFS('7.  Persistence Report'!AB$27:AB$500,'7.  Persistence Report'!$D$27:$D$500,$B587,'7.  Persistence Report'!$J$27:$J$500,"Current year savings",'7.  Persistence Report'!$H$27:$H$500,"2018")</f>
        <v>0</v>
      </c>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2"/>
      <c r="B588" s="294" t="s">
        <v>310</v>
      </c>
      <c r="C588" s="291" t="s">
        <v>163</v>
      </c>
      <c r="D588" s="295"/>
      <c r="E588" s="295">
        <f>SUMIFS('7.  Persistence Report'!AY$27:AY$500,'7.  Persistence Report'!$D$27:$D$500,$B587,'7.  Persistence Report'!$J$27:$J$500,"Adjustment",'7.  Persistence Report'!$H$27:$H$500,"2018")</f>
        <v>0</v>
      </c>
      <c r="F588" s="295">
        <f>SUMIFS('7.  Persistence Report'!AZ$27:AZ$500,'7.  Persistence Report'!$D$27:$D$500,$B587,'7.  Persistence Report'!$J$27:$J$500,"Adjustment",'7.  Persistence Report'!$H$27:$H$500,"2018")</f>
        <v>0</v>
      </c>
      <c r="G588" s="295">
        <f>SUMIFS('7.  Persistence Report'!BA$27:BA$500,'7.  Persistence Report'!$D$27:$D$500,$B587,'7.  Persistence Report'!$J$27:$J$500,"Adjustment",'7.  Persistence Report'!$H$27:$H$500,"2018")</f>
        <v>0</v>
      </c>
      <c r="H588" s="295">
        <f>SUMIFS('7.  Persistence Report'!BB$27:BB$500,'7.  Persistence Report'!$D$27:$D$500,$B587,'7.  Persistence Report'!$J$27:$J$500,"Adjustment",'7.  Persistence Report'!$H$27:$H$500,"2018")</f>
        <v>0</v>
      </c>
      <c r="I588" s="295">
        <f>SUMIFS('7.  Persistence Report'!BC$27:BC$500,'7.  Persistence Report'!$D$27:$D$500,$B587,'7.  Persistence Report'!$J$27:$J$500,"Adjustment",'7.  Persistence Report'!$H$27:$H$500,"2018")</f>
        <v>0</v>
      </c>
      <c r="J588" s="295">
        <f>SUMIFS('7.  Persistence Report'!BD$27:BD$500,'7.  Persistence Report'!$D$27:$D$500,$B587,'7.  Persistence Report'!$J$27:$J$500,"Adjustment",'7.  Persistence Report'!$H$27:$H$500,"2018")</f>
        <v>0</v>
      </c>
      <c r="K588" s="295">
        <f>SUMIFS('7.  Persistence Report'!BE$27:BE$500,'7.  Persistence Report'!$D$27:$D$500,$B587,'7.  Persistence Report'!$J$27:$J$500,"Adjustment",'7.  Persistence Report'!$H$27:$H$500,"2018")</f>
        <v>0</v>
      </c>
      <c r="L588" s="295">
        <f>SUMIFS('7.  Persistence Report'!BF$27:BF$500,'7.  Persistence Report'!$D$27:$D$500,$B587,'7.  Persistence Report'!$J$27:$J$500,"Adjustment",'7.  Persistence Report'!$H$27:$H$500,"2018")</f>
        <v>0</v>
      </c>
      <c r="M588" s="295">
        <f>SUMIFS('7.  Persistence Report'!BG$27:BG$500,'7.  Persistence Report'!$D$27:$D$500,$B587,'7.  Persistence Report'!$J$27:$J$500,"Adjustment",'7.  Persistence Report'!$H$27:$H$500,"2018")</f>
        <v>0</v>
      </c>
      <c r="N588" s="468"/>
      <c r="O588" s="295">
        <f>SUMIFS('7.  Persistence Report'!S$27:S$500,'7.  Persistence Report'!$D$27:$D$500,$B587,'7.  Persistence Report'!$J$27:$J$500,"Adjustment",'7.  Persistence Report'!$H$27:$H$500,"2018")</f>
        <v>0</v>
      </c>
      <c r="P588" s="295">
        <f>SUMIFS('7.  Persistence Report'!T$27:T$500,'7.  Persistence Report'!$D$27:$D$500,$B587,'7.  Persistence Report'!$J$27:$J$500,"Adjustment",'7.  Persistence Report'!$H$27:$H$500,"2018")</f>
        <v>0</v>
      </c>
      <c r="Q588" s="295">
        <f>SUMIFS('7.  Persistence Report'!U$27:U$500,'7.  Persistence Report'!$D$27:$D$500,$B587,'7.  Persistence Report'!$J$27:$J$500,"Adjustment",'7.  Persistence Report'!$H$27:$H$500,"2018")</f>
        <v>0</v>
      </c>
      <c r="R588" s="295">
        <f>SUMIFS('7.  Persistence Report'!V$27:V$500,'7.  Persistence Report'!$D$27:$D$500,$B587,'7.  Persistence Report'!$J$27:$J$500,"Adjustment",'7.  Persistence Report'!$H$27:$H$500,"2018")</f>
        <v>0</v>
      </c>
      <c r="S588" s="295">
        <f>SUMIFS('7.  Persistence Report'!W$27:W$500,'7.  Persistence Report'!$D$27:$D$500,$B587,'7.  Persistence Report'!$J$27:$J$500,"Adjustment",'7.  Persistence Report'!$H$27:$H$500,"2018")</f>
        <v>0</v>
      </c>
      <c r="T588" s="295">
        <f>SUMIFS('7.  Persistence Report'!X$27:X$500,'7.  Persistence Report'!$D$27:$D$500,$B587,'7.  Persistence Report'!$J$27:$J$500,"Adjustment",'7.  Persistence Report'!$H$27:$H$500,"2018")</f>
        <v>0</v>
      </c>
      <c r="U588" s="295">
        <f>SUMIFS('7.  Persistence Report'!Y$27:Y$500,'7.  Persistence Report'!$D$27:$D$500,$B587,'7.  Persistence Report'!$J$27:$J$500,"Adjustment",'7.  Persistence Report'!$H$27:$H$500,"2018")</f>
        <v>0</v>
      </c>
      <c r="V588" s="295">
        <f>SUMIFS('7.  Persistence Report'!Z$27:Z$500,'7.  Persistence Report'!$D$27:$D$500,$B587,'7.  Persistence Report'!$J$27:$J$500,"Adjustment",'7.  Persistence Report'!$H$27:$H$500,"2018")</f>
        <v>0</v>
      </c>
      <c r="W588" s="295">
        <f>SUMIFS('7.  Persistence Report'!AA$27:AA$500,'7.  Persistence Report'!$D$27:$D$500,$B587,'7.  Persistence Report'!$J$27:$J$500,"Adjustment",'7.  Persistence Report'!$H$27:$H$500,"2018")</f>
        <v>0</v>
      </c>
      <c r="X588" s="295">
        <f>SUMIFS('7.  Persistence Report'!AB$27:AB$500,'7.  Persistence Report'!$D$27:$D$500,$B587,'7.  Persistence Report'!$J$27:$J$500,"Adjustment",'7.  Persistence Report'!$H$27:$H$500,"2018")</f>
        <v>0</v>
      </c>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0" t="s">
        <v>211</v>
      </c>
      <c r="C766" s="812" t="s">
        <v>33</v>
      </c>
      <c r="D766" s="284" t="s">
        <v>421</v>
      </c>
      <c r="E766" s="814" t="s">
        <v>209</v>
      </c>
      <c r="F766" s="815"/>
      <c r="G766" s="815"/>
      <c r="H766" s="815"/>
      <c r="I766" s="815"/>
      <c r="J766" s="815"/>
      <c r="K766" s="815"/>
      <c r="L766" s="815"/>
      <c r="M766" s="816"/>
      <c r="N766" s="820" t="s">
        <v>213</v>
      </c>
      <c r="O766" s="284" t="s">
        <v>422</v>
      </c>
      <c r="P766" s="814" t="s">
        <v>212</v>
      </c>
      <c r="Q766" s="815"/>
      <c r="R766" s="815"/>
      <c r="S766" s="815"/>
      <c r="T766" s="815"/>
      <c r="U766" s="815"/>
      <c r="V766" s="815"/>
      <c r="W766" s="815"/>
      <c r="X766" s="816"/>
      <c r="Y766" s="817" t="s">
        <v>243</v>
      </c>
      <c r="Z766" s="818"/>
      <c r="AA766" s="818"/>
      <c r="AB766" s="818"/>
      <c r="AC766" s="818"/>
      <c r="AD766" s="818"/>
      <c r="AE766" s="818"/>
      <c r="AF766" s="818"/>
      <c r="AG766" s="818"/>
      <c r="AH766" s="818"/>
      <c r="AI766" s="818"/>
      <c r="AJ766" s="818"/>
      <c r="AK766" s="818"/>
      <c r="AL766" s="818"/>
      <c r="AM766" s="819"/>
    </row>
    <row r="767" spans="1:40" ht="65.25" customHeight="1">
      <c r="B767" s="811"/>
      <c r="C767" s="813"/>
      <c r="D767" s="285">
        <v>2019</v>
      </c>
      <c r="E767" s="285">
        <v>2020</v>
      </c>
      <c r="F767" s="285">
        <v>2021</v>
      </c>
      <c r="G767" s="285">
        <v>2022</v>
      </c>
      <c r="H767" s="285">
        <v>2023</v>
      </c>
      <c r="I767" s="285">
        <v>2024</v>
      </c>
      <c r="J767" s="285">
        <v>2025</v>
      </c>
      <c r="K767" s="285">
        <v>2026</v>
      </c>
      <c r="L767" s="285">
        <v>2027</v>
      </c>
      <c r="M767" s="285">
        <v>2028</v>
      </c>
      <c r="N767" s="82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1,499 KW</v>
      </c>
      <c r="AB767" s="285" t="str">
        <f>'1.  LRAMVA Summary'!G52</f>
        <v>GS 1,500 TO 4,999</v>
      </c>
      <c r="AC767" s="285" t="str">
        <f>'1.  LRAMVA Summary'!H52</f>
        <v>Large User</v>
      </c>
      <c r="AD767" s="285" t="str">
        <f>'1.  LRAMVA Summary'!I52</f>
        <v>Unmetered Scattered Load</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kWh</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0" t="s">
        <v>211</v>
      </c>
      <c r="C949" s="812" t="s">
        <v>33</v>
      </c>
      <c r="D949" s="284" t="s">
        <v>421</v>
      </c>
      <c r="E949" s="814" t="s">
        <v>209</v>
      </c>
      <c r="F949" s="815"/>
      <c r="G949" s="815"/>
      <c r="H949" s="815"/>
      <c r="I949" s="815"/>
      <c r="J949" s="815"/>
      <c r="K949" s="815"/>
      <c r="L949" s="815"/>
      <c r="M949" s="816"/>
      <c r="N949" s="820" t="s">
        <v>213</v>
      </c>
      <c r="O949" s="284" t="s">
        <v>422</v>
      </c>
      <c r="P949" s="814" t="s">
        <v>212</v>
      </c>
      <c r="Q949" s="815"/>
      <c r="R949" s="815"/>
      <c r="S949" s="815"/>
      <c r="T949" s="815"/>
      <c r="U949" s="815"/>
      <c r="V949" s="815"/>
      <c r="W949" s="815"/>
      <c r="X949" s="816"/>
      <c r="Y949" s="817" t="s">
        <v>243</v>
      </c>
      <c r="Z949" s="818"/>
      <c r="AA949" s="818"/>
      <c r="AB949" s="818"/>
      <c r="AC949" s="818"/>
      <c r="AD949" s="818"/>
      <c r="AE949" s="818"/>
      <c r="AF949" s="818"/>
      <c r="AG949" s="818"/>
      <c r="AH949" s="818"/>
      <c r="AI949" s="818"/>
      <c r="AJ949" s="818"/>
      <c r="AK949" s="818"/>
      <c r="AL949" s="818"/>
      <c r="AM949" s="819"/>
    </row>
    <row r="950" spans="1:39" ht="65.25" customHeight="1">
      <c r="B950" s="811"/>
      <c r="C950" s="813"/>
      <c r="D950" s="285">
        <v>2020</v>
      </c>
      <c r="E950" s="285">
        <v>2021</v>
      </c>
      <c r="F950" s="285">
        <v>2022</v>
      </c>
      <c r="G950" s="285">
        <v>2023</v>
      </c>
      <c r="H950" s="285">
        <v>2024</v>
      </c>
      <c r="I950" s="285">
        <v>2025</v>
      </c>
      <c r="J950" s="285">
        <v>2026</v>
      </c>
      <c r="K950" s="285">
        <v>2027</v>
      </c>
      <c r="L950" s="285">
        <v>2028</v>
      </c>
      <c r="M950" s="285">
        <v>2029</v>
      </c>
      <c r="N950" s="82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1,499 KW</v>
      </c>
      <c r="AB950" s="285" t="str">
        <f>'1.  LRAMVA Summary'!G52</f>
        <v>GS 1,500 TO 4,999</v>
      </c>
      <c r="AC950" s="285" t="str">
        <f>'1.  LRAMVA Summary'!H52</f>
        <v>Large User</v>
      </c>
      <c r="AD950" s="285" t="str">
        <f>'1.  LRAMVA Summary'!I52</f>
        <v>Unmetered Scattered Load</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kWh</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0"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8" zoomScale="90" zoomScaleNormal="90" workbookViewId="0">
      <selection activeCell="C52" sqref="C52"/>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23" t="s">
        <v>669</v>
      </c>
      <c r="D8" s="823"/>
      <c r="E8" s="823"/>
      <c r="F8" s="823"/>
      <c r="G8" s="823"/>
      <c r="H8" s="823"/>
      <c r="I8" s="823"/>
      <c r="J8" s="823"/>
      <c r="K8" s="823"/>
      <c r="L8" s="823"/>
      <c r="M8" s="823"/>
      <c r="N8" s="823"/>
      <c r="O8" s="823"/>
      <c r="P8" s="823"/>
      <c r="Q8" s="823"/>
      <c r="R8" s="823"/>
      <c r="S8" s="823"/>
      <c r="T8" s="105"/>
      <c r="U8" s="105"/>
      <c r="V8" s="105"/>
      <c r="W8" s="105"/>
    </row>
    <row r="9" spans="1:28" s="9" customFormat="1" ht="46.9" customHeight="1">
      <c r="B9" s="55"/>
      <c r="C9" s="785" t="s">
        <v>680</v>
      </c>
      <c r="D9" s="785"/>
      <c r="E9" s="785"/>
      <c r="F9" s="785"/>
      <c r="G9" s="785"/>
      <c r="H9" s="785"/>
      <c r="I9" s="785"/>
      <c r="J9" s="785"/>
      <c r="K9" s="785"/>
      <c r="L9" s="785"/>
      <c r="M9" s="785"/>
      <c r="N9" s="785"/>
      <c r="O9" s="785"/>
      <c r="P9" s="785"/>
      <c r="Q9" s="785"/>
      <c r="R9" s="785"/>
      <c r="S9" s="785"/>
      <c r="T9" s="105"/>
      <c r="U9" s="105"/>
      <c r="V9" s="105"/>
      <c r="W9" s="105"/>
    </row>
    <row r="10" spans="1:28" s="9" customFormat="1" ht="37.9" customHeight="1">
      <c r="B10" s="88"/>
      <c r="C10" s="801" t="s">
        <v>681</v>
      </c>
      <c r="D10" s="785"/>
      <c r="E10" s="785"/>
      <c r="F10" s="785"/>
      <c r="G10" s="785"/>
      <c r="H10" s="785"/>
      <c r="I10" s="785"/>
      <c r="J10" s="785"/>
      <c r="K10" s="785"/>
      <c r="L10" s="785"/>
      <c r="M10" s="785"/>
      <c r="N10" s="785"/>
      <c r="O10" s="785"/>
      <c r="P10" s="785"/>
      <c r="Q10" s="785"/>
      <c r="R10" s="785"/>
      <c r="S10" s="785"/>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2" t="s">
        <v>235</v>
      </c>
      <c r="C12" s="822"/>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1,499 KW</v>
      </c>
      <c r="L14" s="204" t="str">
        <f>'1.  LRAMVA Summary'!G52</f>
        <v>GS 1,500 TO 4,999</v>
      </c>
      <c r="M14" s="204" t="str">
        <f>'1.  LRAMVA Summary'!H52</f>
        <v>Large User</v>
      </c>
      <c r="N14" s="204" t="str">
        <f>'1.  LRAMVA Summary'!I52</f>
        <v>Unmetered Scattered Load</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462</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 thickBot="1">
      <c r="B72" s="66"/>
      <c r="E72" s="216" t="s">
        <v>463</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47.154249870000001</v>
      </c>
      <c r="J76" s="230">
        <f>(SUM('1.  LRAMVA Summary'!E$54:E$65)+SUM('1.  LRAMVA Summary'!E$66:E$67)*(MONTH($E76)-1)/12)*$H76</f>
        <v>19.76705572453292</v>
      </c>
      <c r="K76" s="230">
        <f>(SUM('1.  LRAMVA Summary'!F$54:F$65)+SUM('1.  LRAMVA Summary'!F$66:F$67)*(MONTH($E76)-1)/12)*$H76</f>
        <v>23.888488425920034</v>
      </c>
      <c r="L76" s="230">
        <f>(SUM('1.  LRAMVA Summary'!G$54:G$65)+SUM('1.  LRAMVA Summary'!G$66:G$67)*(MONTH($E76)-1)/12)*$H76</f>
        <v>6.020964254665202</v>
      </c>
      <c r="M76" s="230">
        <f>(SUM('1.  LRAMVA Summary'!H$54:H$65)+SUM('1.  LRAMVA Summary'!H$66:H$67)*(MONTH($E76)-1)/12)*$H76</f>
        <v>3.4560370722657701</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100.28679534738393</v>
      </c>
    </row>
    <row r="77" spans="2:23" s="9" customFormat="1">
      <c r="B77" s="66"/>
      <c r="E77" s="214">
        <v>42064</v>
      </c>
      <c r="F77" s="214" t="s">
        <v>181</v>
      </c>
      <c r="G77" s="215" t="s">
        <v>65</v>
      </c>
      <c r="H77" s="229">
        <f t="shared" si="20"/>
        <v>1.225E-3</v>
      </c>
      <c r="I77" s="230">
        <f>(SUM('1.  LRAMVA Summary'!D$54:D$65)+SUM('1.  LRAMVA Summary'!D$66:D$67)*(MONTH($E77)-1)/12)*$H77</f>
        <v>94.308499740000002</v>
      </c>
      <c r="J77" s="230">
        <f>(SUM('1.  LRAMVA Summary'!E$54:E$65)+SUM('1.  LRAMVA Summary'!E$66:E$67)*(MONTH($E77)-1)/12)*$H77</f>
        <v>39.53411144906584</v>
      </c>
      <c r="K77" s="230">
        <f>(SUM('1.  LRAMVA Summary'!F$54:F$65)+SUM('1.  LRAMVA Summary'!F$66:F$67)*(MONTH($E77)-1)/12)*$H77</f>
        <v>47.776976851840068</v>
      </c>
      <c r="L77" s="230">
        <f>(SUM('1.  LRAMVA Summary'!G$54:G$65)+SUM('1.  LRAMVA Summary'!G$66:G$67)*(MONTH($E77)-1)/12)*$H77</f>
        <v>12.041928509330404</v>
      </c>
      <c r="M77" s="230">
        <f>(SUM('1.  LRAMVA Summary'!H$54:H$65)+SUM('1.  LRAMVA Summary'!H$66:H$67)*(MONTH($E77)-1)/12)*$H77</f>
        <v>6.9120741445315401</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200.57359069476786</v>
      </c>
    </row>
    <row r="78" spans="2:23" s="9" customFormat="1">
      <c r="B78" s="66"/>
      <c r="E78" s="214">
        <v>42095</v>
      </c>
      <c r="F78" s="214" t="s">
        <v>181</v>
      </c>
      <c r="G78" s="215" t="s">
        <v>66</v>
      </c>
      <c r="H78" s="229">
        <f>C$32/12</f>
        <v>9.1666666666666665E-4</v>
      </c>
      <c r="I78" s="230">
        <f>(SUM('1.  LRAMVA Summary'!D$54:D$65)+SUM('1.  LRAMVA Summary'!D$66:D$67)*(MONTH($E78)-1)/12)*$H78</f>
        <v>105.85647929999999</v>
      </c>
      <c r="J78" s="230">
        <f>(SUM('1.  LRAMVA Summary'!E$54:E$65)+SUM('1.  LRAMVA Summary'!E$66:E$67)*(MONTH($E78)-1)/12)*$H78</f>
        <v>44.375023055073903</v>
      </c>
      <c r="K78" s="230">
        <f>(SUM('1.  LRAMVA Summary'!F$54:F$65)+SUM('1.  LRAMVA Summary'!F$66:F$67)*(MONTH($E78)-1)/12)*$H78</f>
        <v>53.627218915330673</v>
      </c>
      <c r="L78" s="230">
        <f>(SUM('1.  LRAMVA Summary'!G$54:G$65)+SUM('1.  LRAMVA Summary'!G$66:G$67)*(MONTH($E78)-1)/12)*$H78</f>
        <v>13.516450367615757</v>
      </c>
      <c r="M78" s="230">
        <f>(SUM('1.  LRAMVA Summary'!H$54:H$65)+SUM('1.  LRAMVA Summary'!H$66:H$67)*(MONTH($E78)-1)/12)*$H78</f>
        <v>7.7584505703925455</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225.13362220841287</v>
      </c>
    </row>
    <row r="79" spans="2:23" s="9" customFormat="1">
      <c r="B79" s="66"/>
      <c r="E79" s="214">
        <v>42125</v>
      </c>
      <c r="F79" s="214" t="s">
        <v>181</v>
      </c>
      <c r="G79" s="215" t="s">
        <v>66</v>
      </c>
      <c r="H79" s="229">
        <f t="shared" ref="H79:H80" si="22">C$32/12</f>
        <v>9.1666666666666665E-4</v>
      </c>
      <c r="I79" s="230">
        <f>(SUM('1.  LRAMVA Summary'!D$54:D$65)+SUM('1.  LRAMVA Summary'!D$66:D$67)*(MONTH($E79)-1)/12)*$H79</f>
        <v>141.14197240000001</v>
      </c>
      <c r="J79" s="230">
        <f>(SUM('1.  LRAMVA Summary'!E$54:E$65)+SUM('1.  LRAMVA Summary'!E$66:E$67)*(MONTH($E79)-1)/12)*$H79</f>
        <v>59.166697406765202</v>
      </c>
      <c r="K79" s="230">
        <f>(SUM('1.  LRAMVA Summary'!F$54:F$65)+SUM('1.  LRAMVA Summary'!F$66:F$67)*(MONTH($E79)-1)/12)*$H79</f>
        <v>71.502958553774249</v>
      </c>
      <c r="L79" s="230">
        <f>(SUM('1.  LRAMVA Summary'!G$54:G$65)+SUM('1.  LRAMVA Summary'!G$66:G$67)*(MONTH($E79)-1)/12)*$H79</f>
        <v>18.021933823487679</v>
      </c>
      <c r="M79" s="230">
        <f>(SUM('1.  LRAMVA Summary'!H$54:H$65)+SUM('1.  LRAMVA Summary'!H$66:H$67)*(MONTH($E79)-1)/12)*$H79</f>
        <v>10.344600760523393</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300.17816294455054</v>
      </c>
    </row>
    <row r="80" spans="2:23" s="9" customFormat="1">
      <c r="B80" s="66"/>
      <c r="E80" s="214">
        <v>42156</v>
      </c>
      <c r="F80" s="214" t="s">
        <v>181</v>
      </c>
      <c r="G80" s="215" t="s">
        <v>66</v>
      </c>
      <c r="H80" s="229">
        <f t="shared" si="22"/>
        <v>9.1666666666666665E-4</v>
      </c>
      <c r="I80" s="230">
        <f>(SUM('1.  LRAMVA Summary'!D$54:D$65)+SUM('1.  LRAMVA Summary'!D$66:D$67)*(MONTH($E80)-1)/12)*$H80</f>
        <v>176.42746550000001</v>
      </c>
      <c r="J80" s="230">
        <f>(SUM('1.  LRAMVA Summary'!E$54:E$65)+SUM('1.  LRAMVA Summary'!E$66:E$67)*(MONTH($E80)-1)/12)*$H80</f>
        <v>73.958371758456508</v>
      </c>
      <c r="K80" s="230">
        <f>(SUM('1.  LRAMVA Summary'!F$54:F$65)+SUM('1.  LRAMVA Summary'!F$66:F$67)*(MONTH($E80)-1)/12)*$H80</f>
        <v>89.378698192217811</v>
      </c>
      <c r="L80" s="230">
        <f>(SUM('1.  LRAMVA Summary'!G$54:G$65)+SUM('1.  LRAMVA Summary'!G$66:G$67)*(MONTH($E80)-1)/12)*$H80</f>
        <v>22.5274172793596</v>
      </c>
      <c r="M80" s="230">
        <f>(SUM('1.  LRAMVA Summary'!H$54:H$65)+SUM('1.  LRAMVA Summary'!H$66:H$67)*(MONTH($E80)-1)/12)*$H80</f>
        <v>12.930750950654241</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375.22270368068814</v>
      </c>
    </row>
    <row r="81" spans="2:23" s="9" customFormat="1">
      <c r="B81" s="66"/>
      <c r="E81" s="214">
        <v>42186</v>
      </c>
      <c r="F81" s="214" t="s">
        <v>181</v>
      </c>
      <c r="G81" s="215" t="s">
        <v>68</v>
      </c>
      <c r="H81" s="229">
        <f>C$33/12</f>
        <v>9.1666666666666665E-4</v>
      </c>
      <c r="I81" s="230">
        <f>(SUM('1.  LRAMVA Summary'!D$54:D$65)+SUM('1.  LRAMVA Summary'!D$66:D$67)*(MONTH($E81)-1)/12)*$H81</f>
        <v>211.71295859999998</v>
      </c>
      <c r="J81" s="230">
        <f>(SUM('1.  LRAMVA Summary'!E$54:E$65)+SUM('1.  LRAMVA Summary'!E$66:E$67)*(MONTH($E81)-1)/12)*$H81</f>
        <v>88.750046110147807</v>
      </c>
      <c r="K81" s="230">
        <f>(SUM('1.  LRAMVA Summary'!F$54:F$65)+SUM('1.  LRAMVA Summary'!F$66:F$67)*(MONTH($E81)-1)/12)*$H81</f>
        <v>107.25443783066135</v>
      </c>
      <c r="L81" s="230">
        <f>(SUM('1.  LRAMVA Summary'!G$54:G$65)+SUM('1.  LRAMVA Summary'!G$66:G$67)*(MONTH($E81)-1)/12)*$H81</f>
        <v>27.032900735231514</v>
      </c>
      <c r="M81" s="230">
        <f>(SUM('1.  LRAMVA Summary'!H$54:H$65)+SUM('1.  LRAMVA Summary'!H$66:H$67)*(MONTH($E81)-1)/12)*$H81</f>
        <v>15.516901140785091</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450.26724441682575</v>
      </c>
    </row>
    <row r="82" spans="2:23" s="9" customFormat="1">
      <c r="B82" s="66"/>
      <c r="E82" s="214">
        <v>42217</v>
      </c>
      <c r="F82" s="214" t="s">
        <v>181</v>
      </c>
      <c r="G82" s="215" t="s">
        <v>68</v>
      </c>
      <c r="H82" s="229">
        <f t="shared" ref="H82:H83" si="23">C$33/12</f>
        <v>9.1666666666666665E-4</v>
      </c>
      <c r="I82" s="230">
        <f>(SUM('1.  LRAMVA Summary'!D$54:D$65)+SUM('1.  LRAMVA Summary'!D$66:D$67)*(MONTH($E82)-1)/12)*$H82</f>
        <v>246.99845169999998</v>
      </c>
      <c r="J82" s="230">
        <f>(SUM('1.  LRAMVA Summary'!E$54:E$65)+SUM('1.  LRAMVA Summary'!E$66:E$67)*(MONTH($E82)-1)/12)*$H82</f>
        <v>103.54172046183911</v>
      </c>
      <c r="K82" s="230">
        <f>(SUM('1.  LRAMVA Summary'!F$54:F$65)+SUM('1.  LRAMVA Summary'!F$66:F$67)*(MONTH($E82)-1)/12)*$H82</f>
        <v>125.13017746910494</v>
      </c>
      <c r="L82" s="230">
        <f>(SUM('1.  LRAMVA Summary'!G$54:G$65)+SUM('1.  LRAMVA Summary'!G$66:G$67)*(MONTH($E82)-1)/12)*$H82</f>
        <v>31.538384191103436</v>
      </c>
      <c r="M82" s="230">
        <f>(SUM('1.  LRAMVA Summary'!H$54:H$65)+SUM('1.  LRAMVA Summary'!H$66:H$67)*(MONTH($E82)-1)/12)*$H82</f>
        <v>18.103051330915939</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525.31178515296335</v>
      </c>
    </row>
    <row r="83" spans="2:23" s="9" customFormat="1">
      <c r="B83" s="66"/>
      <c r="E83" s="214">
        <v>42248</v>
      </c>
      <c r="F83" s="214" t="s">
        <v>181</v>
      </c>
      <c r="G83" s="215" t="s">
        <v>68</v>
      </c>
      <c r="H83" s="229">
        <f t="shared" si="23"/>
        <v>9.1666666666666665E-4</v>
      </c>
      <c r="I83" s="230">
        <f>(SUM('1.  LRAMVA Summary'!D$54:D$65)+SUM('1.  LRAMVA Summary'!D$66:D$67)*(MONTH($E83)-1)/12)*$H83</f>
        <v>282.28394480000003</v>
      </c>
      <c r="J83" s="230">
        <f>(SUM('1.  LRAMVA Summary'!E$54:E$65)+SUM('1.  LRAMVA Summary'!E$66:E$67)*(MONTH($E83)-1)/12)*$H83</f>
        <v>118.3333948135304</v>
      </c>
      <c r="K83" s="230">
        <f>(SUM('1.  LRAMVA Summary'!F$54:F$65)+SUM('1.  LRAMVA Summary'!F$66:F$67)*(MONTH($E83)-1)/12)*$H83</f>
        <v>143.0059171075485</v>
      </c>
      <c r="L83" s="230">
        <f>(SUM('1.  LRAMVA Summary'!G$54:G$65)+SUM('1.  LRAMVA Summary'!G$66:G$67)*(MONTH($E83)-1)/12)*$H83</f>
        <v>36.043867646975357</v>
      </c>
      <c r="M83" s="230">
        <f>(SUM('1.  LRAMVA Summary'!H$54:H$65)+SUM('1.  LRAMVA Summary'!H$66:H$67)*(MONTH($E83)-1)/12)*$H83</f>
        <v>20.689201521046787</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600.35632588910107</v>
      </c>
    </row>
    <row r="84" spans="2:23" s="9" customFormat="1">
      <c r="B84" s="66"/>
      <c r="E84" s="214">
        <v>42278</v>
      </c>
      <c r="F84" s="214" t="s">
        <v>181</v>
      </c>
      <c r="G84" s="215" t="s">
        <v>69</v>
      </c>
      <c r="H84" s="229">
        <f>C$34/12</f>
        <v>9.1666666666666665E-4</v>
      </c>
      <c r="I84" s="230">
        <f>(SUM('1.  LRAMVA Summary'!D$54:D$65)+SUM('1.  LRAMVA Summary'!D$66:D$67)*(MONTH($E84)-1)/12)*$H84</f>
        <v>317.56943789999997</v>
      </c>
      <c r="J84" s="230">
        <f>(SUM('1.  LRAMVA Summary'!E$54:E$65)+SUM('1.  LRAMVA Summary'!E$66:E$67)*(MONTH($E84)-1)/12)*$H84</f>
        <v>133.12506916522173</v>
      </c>
      <c r="K84" s="230">
        <f>(SUM('1.  LRAMVA Summary'!F$54:F$65)+SUM('1.  LRAMVA Summary'!F$66:F$67)*(MONTH($E84)-1)/12)*$H84</f>
        <v>160.88165674599205</v>
      </c>
      <c r="L84" s="230">
        <f>(SUM('1.  LRAMVA Summary'!G$54:G$65)+SUM('1.  LRAMVA Summary'!G$66:G$67)*(MONTH($E84)-1)/12)*$H84</f>
        <v>40.549351102847275</v>
      </c>
      <c r="M84" s="230">
        <f>(SUM('1.  LRAMVA Summary'!H$54:H$65)+SUM('1.  LRAMVA Summary'!H$66:H$67)*(MONTH($E84)-1)/12)*$H84</f>
        <v>23.275351711177638</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675.40086662523868</v>
      </c>
    </row>
    <row r="85" spans="2:23" s="9" customFormat="1">
      <c r="B85" s="66"/>
      <c r="E85" s="214">
        <v>42309</v>
      </c>
      <c r="F85" s="214" t="s">
        <v>181</v>
      </c>
      <c r="G85" s="215" t="s">
        <v>69</v>
      </c>
      <c r="H85" s="229">
        <f t="shared" ref="H85:H86" si="24">C$34/12</f>
        <v>9.1666666666666665E-4</v>
      </c>
      <c r="I85" s="230">
        <f>(SUM('1.  LRAMVA Summary'!D$54:D$65)+SUM('1.  LRAMVA Summary'!D$66:D$67)*(MONTH($E85)-1)/12)*$H85</f>
        <v>352.85493100000002</v>
      </c>
      <c r="J85" s="230">
        <f>(SUM('1.  LRAMVA Summary'!E$54:E$65)+SUM('1.  LRAMVA Summary'!E$66:E$67)*(MONTH($E85)-1)/12)*$H85</f>
        <v>147.91674351691302</v>
      </c>
      <c r="K85" s="230">
        <f>(SUM('1.  LRAMVA Summary'!F$54:F$65)+SUM('1.  LRAMVA Summary'!F$66:F$67)*(MONTH($E85)-1)/12)*$H85</f>
        <v>178.75739638443562</v>
      </c>
      <c r="L85" s="230">
        <f>(SUM('1.  LRAMVA Summary'!G$54:G$65)+SUM('1.  LRAMVA Summary'!G$66:G$67)*(MONTH($E85)-1)/12)*$H85</f>
        <v>45.0548345587192</v>
      </c>
      <c r="M85" s="230">
        <f>(SUM('1.  LRAMVA Summary'!H$54:H$65)+SUM('1.  LRAMVA Summary'!H$66:H$67)*(MONTH($E85)-1)/12)*$H85</f>
        <v>25.861501901308483</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750.44540736137628</v>
      </c>
    </row>
    <row r="86" spans="2:23" s="9" customFormat="1">
      <c r="B86" s="66"/>
      <c r="E86" s="214">
        <v>42339</v>
      </c>
      <c r="F86" s="214" t="s">
        <v>181</v>
      </c>
      <c r="G86" s="215" t="s">
        <v>69</v>
      </c>
      <c r="H86" s="229">
        <f t="shared" si="24"/>
        <v>9.1666666666666665E-4</v>
      </c>
      <c r="I86" s="230">
        <f>(SUM('1.  LRAMVA Summary'!D$54:D$65)+SUM('1.  LRAMVA Summary'!D$66:D$67)*(MONTH($E86)-1)/12)*$H86</f>
        <v>388.14042410000002</v>
      </c>
      <c r="J86" s="230">
        <f>(SUM('1.  LRAMVA Summary'!E$54:E$65)+SUM('1.  LRAMVA Summary'!E$66:E$67)*(MONTH($E86)-1)/12)*$H86</f>
        <v>162.7084178686043</v>
      </c>
      <c r="K86" s="230">
        <f>(SUM('1.  LRAMVA Summary'!F$54:F$65)+SUM('1.  LRAMVA Summary'!F$66:F$67)*(MONTH($E86)-1)/12)*$H86</f>
        <v>196.63313602287917</v>
      </c>
      <c r="L86" s="230">
        <f>(SUM('1.  LRAMVA Summary'!G$54:G$65)+SUM('1.  LRAMVA Summary'!G$66:G$67)*(MONTH($E86)-1)/12)*$H86</f>
        <v>49.560318014591118</v>
      </c>
      <c r="M86" s="230">
        <f>(SUM('1.  LRAMVA Summary'!H$54:H$65)+SUM('1.  LRAMVA Summary'!H$66:H$67)*(MONTH($E86)-1)/12)*$H86</f>
        <v>28.447652091439334</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825.48994809751389</v>
      </c>
    </row>
    <row r="87" spans="2:23" s="9" customFormat="1" ht="15" thickBot="1">
      <c r="B87" s="66"/>
      <c r="E87" s="216" t="s">
        <v>464</v>
      </c>
      <c r="F87" s="216"/>
      <c r="G87" s="217"/>
      <c r="H87" s="218"/>
      <c r="I87" s="219">
        <f>SUM(I74:I86)</f>
        <v>2364.4488149099998</v>
      </c>
      <c r="J87" s="219">
        <f>SUM(J74:J86)</f>
        <v>991.17665133015066</v>
      </c>
      <c r="K87" s="219">
        <f t="shared" ref="K87:O87" si="25">SUM(K74:K86)</f>
        <v>1197.8370624997046</v>
      </c>
      <c r="L87" s="219">
        <f t="shared" si="25"/>
        <v>301.90835048392654</v>
      </c>
      <c r="M87" s="219">
        <f t="shared" si="25"/>
        <v>173.29557319504073</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5028.6664524188218</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2364.4488149099998</v>
      </c>
      <c r="J89" s="228">
        <f t="shared" ref="J89" si="27">J87+J88</f>
        <v>991.17665133015066</v>
      </c>
      <c r="K89" s="228">
        <f t="shared" ref="K89" si="28">K87+K88</f>
        <v>1197.8370624997046</v>
      </c>
      <c r="L89" s="228">
        <f t="shared" ref="L89" si="29">L87+L88</f>
        <v>301.90835048392654</v>
      </c>
      <c r="M89" s="228">
        <f t="shared" ref="M89" si="30">M87+M88</f>
        <v>173.29557319504073</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5028.6664524188218</v>
      </c>
    </row>
    <row r="90" spans="2:23" s="9" customFormat="1">
      <c r="B90" s="66"/>
      <c r="E90" s="214">
        <v>42370</v>
      </c>
      <c r="F90" s="214" t="s">
        <v>183</v>
      </c>
      <c r="G90" s="215" t="s">
        <v>65</v>
      </c>
      <c r="H90" s="229">
        <f>$C$35/12</f>
        <v>9.1666666666666665E-4</v>
      </c>
      <c r="I90" s="230">
        <f>(SUM('1.  LRAMVA Summary'!D$54:D$68)+SUM('1.  LRAMVA Summary'!D$69:D$70)*(MONTH($E90)-1)/12)*$H90</f>
        <v>423.42591719999996</v>
      </c>
      <c r="J90" s="230">
        <f>(SUM('1.  LRAMVA Summary'!E$54:E$68)+SUM('1.  LRAMVA Summary'!E$69:E$70)*(MONTH($E90)-1)/12)*$H90</f>
        <v>177.50009222029561</v>
      </c>
      <c r="K90" s="230">
        <f>(SUM('1.  LRAMVA Summary'!F$54:F$68)+SUM('1.  LRAMVA Summary'!F$69:F$70)*(MONTH($E90)-1)/12)*$H90</f>
        <v>214.50887566132272</v>
      </c>
      <c r="L90" s="230">
        <f>(SUM('1.  LRAMVA Summary'!G$54:G$68)+SUM('1.  LRAMVA Summary'!G$69:G$70)*(MONTH($E90)-1)/12)*$H90</f>
        <v>54.065801470463036</v>
      </c>
      <c r="M90" s="230">
        <f>(SUM('1.  LRAMVA Summary'!H$54:H$68)+SUM('1.  LRAMVA Summary'!H$69:H$70)*(MONTH($E90)-1)/12)*$H90</f>
        <v>31.033802281570182</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900.53448883365149</v>
      </c>
    </row>
    <row r="91" spans="2:23" s="9" customFormat="1">
      <c r="B91" s="66"/>
      <c r="E91" s="214">
        <v>42401</v>
      </c>
      <c r="F91" s="214" t="s">
        <v>183</v>
      </c>
      <c r="G91" s="215" t="s">
        <v>65</v>
      </c>
      <c r="H91" s="229">
        <f t="shared" ref="H91:H92" si="35">$C$35/12</f>
        <v>9.1666666666666665E-4</v>
      </c>
      <c r="I91" s="230">
        <f>(SUM('1.  LRAMVA Summary'!D$54:D$68)+SUM('1.  LRAMVA Summary'!D$69:D$70)*(MONTH($E91)-1)/12)*$H91</f>
        <v>423.42591719999996</v>
      </c>
      <c r="J91" s="230">
        <f>(SUM('1.  LRAMVA Summary'!E$54:E$68)+SUM('1.  LRAMVA Summary'!E$69:E$70)*(MONTH($E91)-1)/12)*$H91</f>
        <v>177.50009222029561</v>
      </c>
      <c r="K91" s="230">
        <f>(SUM('1.  LRAMVA Summary'!F$54:F$68)+SUM('1.  LRAMVA Summary'!F$69:F$70)*(MONTH($E91)-1)/12)*$H91</f>
        <v>214.50887566132272</v>
      </c>
      <c r="L91" s="230">
        <f>(SUM('1.  LRAMVA Summary'!G$54:G$68)+SUM('1.  LRAMVA Summary'!G$69:G$70)*(MONTH($E91)-1)/12)*$H91</f>
        <v>54.065801470463036</v>
      </c>
      <c r="M91" s="230">
        <f>(SUM('1.  LRAMVA Summary'!H$54:H$68)+SUM('1.  LRAMVA Summary'!H$69:H$70)*(MONTH($E91)-1)/12)*$H91</f>
        <v>31.033802281570182</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900.53448883365149</v>
      </c>
    </row>
    <row r="92" spans="2:23" s="9" customFormat="1" ht="14.25" customHeight="1">
      <c r="B92" s="66"/>
      <c r="E92" s="214">
        <v>42430</v>
      </c>
      <c r="F92" s="214" t="s">
        <v>183</v>
      </c>
      <c r="G92" s="215" t="s">
        <v>65</v>
      </c>
      <c r="H92" s="229">
        <f t="shared" si="35"/>
        <v>9.1666666666666665E-4</v>
      </c>
      <c r="I92" s="230">
        <f>(SUM('1.  LRAMVA Summary'!D$54:D$68)+SUM('1.  LRAMVA Summary'!D$69:D$70)*(MONTH($E92)-1)/12)*$H92</f>
        <v>423.42591719999996</v>
      </c>
      <c r="J92" s="230">
        <f>(SUM('1.  LRAMVA Summary'!E$54:E$68)+SUM('1.  LRAMVA Summary'!E$69:E$70)*(MONTH($E92)-1)/12)*$H92</f>
        <v>177.50009222029561</v>
      </c>
      <c r="K92" s="230">
        <f>(SUM('1.  LRAMVA Summary'!F$54:F$68)+SUM('1.  LRAMVA Summary'!F$69:F$70)*(MONTH($E92)-1)/12)*$H92</f>
        <v>214.50887566132272</v>
      </c>
      <c r="L92" s="230">
        <f>(SUM('1.  LRAMVA Summary'!G$54:G$68)+SUM('1.  LRAMVA Summary'!G$69:G$70)*(MONTH($E92)-1)/12)*$H92</f>
        <v>54.065801470463036</v>
      </c>
      <c r="M92" s="230">
        <f>(SUM('1.  LRAMVA Summary'!H$54:H$68)+SUM('1.  LRAMVA Summary'!H$69:H$70)*(MONTH($E92)-1)/12)*$H92</f>
        <v>31.033802281570182</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900.53448883365149</v>
      </c>
    </row>
    <row r="93" spans="2:23" s="8" customFormat="1">
      <c r="B93" s="239"/>
      <c r="D93" s="9"/>
      <c r="E93" s="214">
        <v>42461</v>
      </c>
      <c r="F93" s="214" t="s">
        <v>183</v>
      </c>
      <c r="G93" s="215" t="s">
        <v>66</v>
      </c>
      <c r="H93" s="229">
        <f>$C$36/12</f>
        <v>9.1666666666666665E-4</v>
      </c>
      <c r="I93" s="230">
        <f>(SUM('1.  LRAMVA Summary'!D$54:D$68)+SUM('1.  LRAMVA Summary'!D$69:D$70)*(MONTH($E93)-1)/12)*$H93</f>
        <v>423.42591719999996</v>
      </c>
      <c r="J93" s="230">
        <f>(SUM('1.  LRAMVA Summary'!E$54:E$68)+SUM('1.  LRAMVA Summary'!E$69:E$70)*(MONTH($E93)-1)/12)*$H93</f>
        <v>177.50009222029561</v>
      </c>
      <c r="K93" s="230">
        <f>(SUM('1.  LRAMVA Summary'!F$54:F$68)+SUM('1.  LRAMVA Summary'!F$69:F$70)*(MONTH($E93)-1)/12)*$H93</f>
        <v>214.50887566132272</v>
      </c>
      <c r="L93" s="230">
        <f>(SUM('1.  LRAMVA Summary'!G$54:G$68)+SUM('1.  LRAMVA Summary'!G$69:G$70)*(MONTH($E93)-1)/12)*$H93</f>
        <v>54.065801470463036</v>
      </c>
      <c r="M93" s="230">
        <f>(SUM('1.  LRAMVA Summary'!H$54:H$68)+SUM('1.  LRAMVA Summary'!H$69:H$70)*(MONTH($E93)-1)/12)*$H93</f>
        <v>31.033802281570182</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900.53448883365149</v>
      </c>
    </row>
    <row r="94" spans="2:23" s="9" customFormat="1">
      <c r="B94" s="66"/>
      <c r="E94" s="214">
        <v>42491</v>
      </c>
      <c r="F94" s="214" t="s">
        <v>183</v>
      </c>
      <c r="G94" s="215" t="s">
        <v>66</v>
      </c>
      <c r="H94" s="229">
        <f t="shared" ref="H94:H95" si="37">$C$36/12</f>
        <v>9.1666666666666665E-4</v>
      </c>
      <c r="I94" s="230">
        <f>(SUM('1.  LRAMVA Summary'!D$54:D$68)+SUM('1.  LRAMVA Summary'!D$69:D$70)*(MONTH($E94)-1)/12)*$H94</f>
        <v>423.42591719999996</v>
      </c>
      <c r="J94" s="230">
        <f>(SUM('1.  LRAMVA Summary'!E$54:E$68)+SUM('1.  LRAMVA Summary'!E$69:E$70)*(MONTH($E94)-1)/12)*$H94</f>
        <v>177.50009222029561</v>
      </c>
      <c r="K94" s="230">
        <f>(SUM('1.  LRAMVA Summary'!F$54:F$68)+SUM('1.  LRAMVA Summary'!F$69:F$70)*(MONTH($E94)-1)/12)*$H94</f>
        <v>214.50887566132272</v>
      </c>
      <c r="L94" s="230">
        <f>(SUM('1.  LRAMVA Summary'!G$54:G$68)+SUM('1.  LRAMVA Summary'!G$69:G$70)*(MONTH($E94)-1)/12)*$H94</f>
        <v>54.065801470463036</v>
      </c>
      <c r="M94" s="230">
        <f>(SUM('1.  LRAMVA Summary'!H$54:H$68)+SUM('1.  LRAMVA Summary'!H$69:H$70)*(MONTH($E94)-1)/12)*$H94</f>
        <v>31.033802281570182</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900.53448883365149</v>
      </c>
    </row>
    <row r="95" spans="2:23" s="238" customFormat="1">
      <c r="B95" s="237"/>
      <c r="D95" s="9"/>
      <c r="E95" s="214">
        <v>42522</v>
      </c>
      <c r="F95" s="214" t="s">
        <v>183</v>
      </c>
      <c r="G95" s="215" t="s">
        <v>66</v>
      </c>
      <c r="H95" s="229">
        <f t="shared" si="37"/>
        <v>9.1666666666666665E-4</v>
      </c>
      <c r="I95" s="230">
        <f>(SUM('1.  LRAMVA Summary'!D$54:D$68)+SUM('1.  LRAMVA Summary'!D$69:D$70)*(MONTH($E95)-1)/12)*$H95</f>
        <v>423.42591719999996</v>
      </c>
      <c r="J95" s="230">
        <f>(SUM('1.  LRAMVA Summary'!E$54:E$68)+SUM('1.  LRAMVA Summary'!E$69:E$70)*(MONTH($E95)-1)/12)*$H95</f>
        <v>177.50009222029561</v>
      </c>
      <c r="K95" s="230">
        <f>(SUM('1.  LRAMVA Summary'!F$54:F$68)+SUM('1.  LRAMVA Summary'!F$69:F$70)*(MONTH($E95)-1)/12)*$H95</f>
        <v>214.50887566132272</v>
      </c>
      <c r="L95" s="230">
        <f>(SUM('1.  LRAMVA Summary'!G$54:G$68)+SUM('1.  LRAMVA Summary'!G$69:G$70)*(MONTH($E95)-1)/12)*$H95</f>
        <v>54.065801470463036</v>
      </c>
      <c r="M95" s="230">
        <f>(SUM('1.  LRAMVA Summary'!H$54:H$68)+SUM('1.  LRAMVA Summary'!H$69:H$70)*(MONTH($E95)-1)/12)*$H95</f>
        <v>31.033802281570182</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900.53448883365149</v>
      </c>
    </row>
    <row r="96" spans="2:23" s="9" customFormat="1">
      <c r="B96" s="66"/>
      <c r="E96" s="214">
        <v>42552</v>
      </c>
      <c r="F96" s="214" t="s">
        <v>183</v>
      </c>
      <c r="G96" s="215" t="s">
        <v>68</v>
      </c>
      <c r="H96" s="229">
        <f>$C$37/12</f>
        <v>9.1666666666666665E-4</v>
      </c>
      <c r="I96" s="230">
        <f>(SUM('1.  LRAMVA Summary'!D$54:D$68)+SUM('1.  LRAMVA Summary'!D$69:D$70)*(MONTH($E96)-1)/12)*$H96</f>
        <v>423.42591719999996</v>
      </c>
      <c r="J96" s="230">
        <f>(SUM('1.  LRAMVA Summary'!E$54:E$68)+SUM('1.  LRAMVA Summary'!E$69:E$70)*(MONTH($E96)-1)/12)*$H96</f>
        <v>177.50009222029561</v>
      </c>
      <c r="K96" s="230">
        <f>(SUM('1.  LRAMVA Summary'!F$54:F$68)+SUM('1.  LRAMVA Summary'!F$69:F$70)*(MONTH($E96)-1)/12)*$H96</f>
        <v>214.50887566132272</v>
      </c>
      <c r="L96" s="230">
        <f>(SUM('1.  LRAMVA Summary'!G$54:G$68)+SUM('1.  LRAMVA Summary'!G$69:G$70)*(MONTH($E96)-1)/12)*$H96</f>
        <v>54.065801470463036</v>
      </c>
      <c r="M96" s="230">
        <f>(SUM('1.  LRAMVA Summary'!H$54:H$68)+SUM('1.  LRAMVA Summary'!H$69:H$70)*(MONTH($E96)-1)/12)*$H96</f>
        <v>31.033802281570182</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900.53448883365149</v>
      </c>
    </row>
    <row r="97" spans="2:23" s="9" customFormat="1">
      <c r="B97" s="66"/>
      <c r="E97" s="214">
        <v>42583</v>
      </c>
      <c r="F97" s="214" t="s">
        <v>183</v>
      </c>
      <c r="G97" s="215" t="s">
        <v>68</v>
      </c>
      <c r="H97" s="229">
        <f t="shared" ref="H97:H98" si="38">$C$37/12</f>
        <v>9.1666666666666665E-4</v>
      </c>
      <c r="I97" s="230">
        <f>(SUM('1.  LRAMVA Summary'!D$54:D$68)+SUM('1.  LRAMVA Summary'!D$69:D$70)*(MONTH($E97)-1)/12)*$H97</f>
        <v>423.42591719999996</v>
      </c>
      <c r="J97" s="230">
        <f>(SUM('1.  LRAMVA Summary'!E$54:E$68)+SUM('1.  LRAMVA Summary'!E$69:E$70)*(MONTH($E97)-1)/12)*$H97</f>
        <v>177.50009222029561</v>
      </c>
      <c r="K97" s="230">
        <f>(SUM('1.  LRAMVA Summary'!F$54:F$68)+SUM('1.  LRAMVA Summary'!F$69:F$70)*(MONTH($E97)-1)/12)*$H97</f>
        <v>214.50887566132272</v>
      </c>
      <c r="L97" s="230">
        <f>(SUM('1.  LRAMVA Summary'!G$54:G$68)+SUM('1.  LRAMVA Summary'!G$69:G$70)*(MONTH($E97)-1)/12)*$H97</f>
        <v>54.065801470463036</v>
      </c>
      <c r="M97" s="230">
        <f>(SUM('1.  LRAMVA Summary'!H$54:H$68)+SUM('1.  LRAMVA Summary'!H$69:H$70)*(MONTH($E97)-1)/12)*$H97</f>
        <v>31.033802281570182</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900.53448883365149</v>
      </c>
    </row>
    <row r="98" spans="2:23" s="9" customFormat="1">
      <c r="B98" s="66"/>
      <c r="E98" s="214">
        <v>42614</v>
      </c>
      <c r="F98" s="214" t="s">
        <v>183</v>
      </c>
      <c r="G98" s="215" t="s">
        <v>68</v>
      </c>
      <c r="H98" s="229">
        <f t="shared" si="38"/>
        <v>9.1666666666666665E-4</v>
      </c>
      <c r="I98" s="230">
        <f>(SUM('1.  LRAMVA Summary'!D$54:D$68)+SUM('1.  LRAMVA Summary'!D$69:D$70)*(MONTH($E98)-1)/12)*$H98</f>
        <v>423.42591719999996</v>
      </c>
      <c r="J98" s="230">
        <f>(SUM('1.  LRAMVA Summary'!E$54:E$68)+SUM('1.  LRAMVA Summary'!E$69:E$70)*(MONTH($E98)-1)/12)*$H98</f>
        <v>177.50009222029561</v>
      </c>
      <c r="K98" s="230">
        <f>(SUM('1.  LRAMVA Summary'!F$54:F$68)+SUM('1.  LRAMVA Summary'!F$69:F$70)*(MONTH($E98)-1)/12)*$H98</f>
        <v>214.50887566132272</v>
      </c>
      <c r="L98" s="230">
        <f>(SUM('1.  LRAMVA Summary'!G$54:G$68)+SUM('1.  LRAMVA Summary'!G$69:G$70)*(MONTH($E98)-1)/12)*$H98</f>
        <v>54.065801470463036</v>
      </c>
      <c r="M98" s="230">
        <f>(SUM('1.  LRAMVA Summary'!H$54:H$68)+SUM('1.  LRAMVA Summary'!H$69:H$70)*(MONTH($E98)-1)/12)*$H98</f>
        <v>31.033802281570182</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900.53448883365149</v>
      </c>
    </row>
    <row r="99" spans="2:23" s="9" customFormat="1">
      <c r="B99" s="66"/>
      <c r="E99" s="214">
        <v>42644</v>
      </c>
      <c r="F99" s="214" t="s">
        <v>183</v>
      </c>
      <c r="G99" s="215" t="s">
        <v>69</v>
      </c>
      <c r="H99" s="210">
        <f>$C$38/12</f>
        <v>9.1666666666666665E-4</v>
      </c>
      <c r="I99" s="230">
        <f>(SUM('1.  LRAMVA Summary'!D$54:D$68)+SUM('1.  LRAMVA Summary'!D$69:D$70)*(MONTH($E99)-1)/12)*$H99</f>
        <v>423.42591719999996</v>
      </c>
      <c r="J99" s="230">
        <f>(SUM('1.  LRAMVA Summary'!E$54:E$68)+SUM('1.  LRAMVA Summary'!E$69:E$70)*(MONTH($E99)-1)/12)*$H99</f>
        <v>177.50009222029561</v>
      </c>
      <c r="K99" s="230">
        <f>(SUM('1.  LRAMVA Summary'!F$54:F$68)+SUM('1.  LRAMVA Summary'!F$69:F$70)*(MONTH($E99)-1)/12)*$H99</f>
        <v>214.50887566132272</v>
      </c>
      <c r="L99" s="230">
        <f>(SUM('1.  LRAMVA Summary'!G$54:G$68)+SUM('1.  LRAMVA Summary'!G$69:G$70)*(MONTH($E99)-1)/12)*$H99</f>
        <v>54.065801470463036</v>
      </c>
      <c r="M99" s="230">
        <f>(SUM('1.  LRAMVA Summary'!H$54:H$68)+SUM('1.  LRAMVA Summary'!H$69:H$70)*(MONTH($E99)-1)/12)*$H99</f>
        <v>31.033802281570182</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900.53448883365149</v>
      </c>
    </row>
    <row r="100" spans="2:23" s="9" customFormat="1">
      <c r="B100" s="66"/>
      <c r="E100" s="214">
        <v>42675</v>
      </c>
      <c r="F100" s="214" t="s">
        <v>183</v>
      </c>
      <c r="G100" s="215" t="s">
        <v>69</v>
      </c>
      <c r="H100" s="210">
        <f t="shared" ref="H100:H101" si="39">$C$38/12</f>
        <v>9.1666666666666665E-4</v>
      </c>
      <c r="I100" s="230">
        <f>(SUM('1.  LRAMVA Summary'!D$54:D$68)+SUM('1.  LRAMVA Summary'!D$69:D$70)*(MONTH($E100)-1)/12)*$H100</f>
        <v>423.42591719999996</v>
      </c>
      <c r="J100" s="230">
        <f>(SUM('1.  LRAMVA Summary'!E$54:E$68)+SUM('1.  LRAMVA Summary'!E$69:E$70)*(MONTH($E100)-1)/12)*$H100</f>
        <v>177.50009222029561</v>
      </c>
      <c r="K100" s="230">
        <f>(SUM('1.  LRAMVA Summary'!F$54:F$68)+SUM('1.  LRAMVA Summary'!F$69:F$70)*(MONTH($E100)-1)/12)*$H100</f>
        <v>214.50887566132272</v>
      </c>
      <c r="L100" s="230">
        <f>(SUM('1.  LRAMVA Summary'!G$54:G$68)+SUM('1.  LRAMVA Summary'!G$69:G$70)*(MONTH($E100)-1)/12)*$H100</f>
        <v>54.065801470463036</v>
      </c>
      <c r="M100" s="230">
        <f>(SUM('1.  LRAMVA Summary'!H$54:H$68)+SUM('1.  LRAMVA Summary'!H$69:H$70)*(MONTH($E100)-1)/12)*$H100</f>
        <v>31.033802281570182</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900.53448883365149</v>
      </c>
    </row>
    <row r="101" spans="2:23" s="9" customFormat="1">
      <c r="B101" s="66"/>
      <c r="E101" s="214">
        <v>42705</v>
      </c>
      <c r="F101" s="214" t="s">
        <v>183</v>
      </c>
      <c r="G101" s="215" t="s">
        <v>69</v>
      </c>
      <c r="H101" s="210">
        <f t="shared" si="39"/>
        <v>9.1666666666666665E-4</v>
      </c>
      <c r="I101" s="230">
        <f>(SUM('1.  LRAMVA Summary'!D$54:D$68)+SUM('1.  LRAMVA Summary'!D$69:D$70)*(MONTH($E101)-1)/12)*$H101</f>
        <v>423.42591719999996</v>
      </c>
      <c r="J101" s="230">
        <f>(SUM('1.  LRAMVA Summary'!E$54:E$68)+SUM('1.  LRAMVA Summary'!E$69:E$70)*(MONTH($E101)-1)/12)*$H101</f>
        <v>177.50009222029561</v>
      </c>
      <c r="K101" s="230">
        <f>(SUM('1.  LRAMVA Summary'!F$54:F$68)+SUM('1.  LRAMVA Summary'!F$69:F$70)*(MONTH($E101)-1)/12)*$H101</f>
        <v>214.50887566132272</v>
      </c>
      <c r="L101" s="230">
        <f>(SUM('1.  LRAMVA Summary'!G$54:G$68)+SUM('1.  LRAMVA Summary'!G$69:G$70)*(MONTH($E101)-1)/12)*$H101</f>
        <v>54.065801470463036</v>
      </c>
      <c r="M101" s="230">
        <f>(SUM('1.  LRAMVA Summary'!H$54:H$68)+SUM('1.  LRAMVA Summary'!H$69:H$70)*(MONTH($E101)-1)/12)*$H101</f>
        <v>31.033802281570182</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900.53448883365149</v>
      </c>
    </row>
    <row r="102" spans="2:23" s="9" customFormat="1" ht="15" thickBot="1">
      <c r="B102" s="66"/>
      <c r="E102" s="216" t="s">
        <v>465</v>
      </c>
      <c r="F102" s="216"/>
      <c r="G102" s="217"/>
      <c r="H102" s="218"/>
      <c r="I102" s="219">
        <f>SUM(I89:I101)</f>
        <v>7445.559821310002</v>
      </c>
      <c r="J102" s="219">
        <f>SUM(J89:J101)</f>
        <v>3121.1777579736986</v>
      </c>
      <c r="K102" s="219">
        <f t="shared" ref="K102:O102" si="40">SUM(K89:K101)</f>
        <v>3771.9435704355769</v>
      </c>
      <c r="L102" s="219">
        <f t="shared" si="40"/>
        <v>950.697968129483</v>
      </c>
      <c r="M102" s="219">
        <f t="shared" si="40"/>
        <v>545.70120057388272</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15835.080318422637</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7445.559821310002</v>
      </c>
      <c r="J104" s="228">
        <f t="shared" ref="J104" si="42">J102+J103</f>
        <v>3121.1777579736986</v>
      </c>
      <c r="K104" s="228">
        <f t="shared" ref="K104" si="43">K102+K103</f>
        <v>3771.9435704355769</v>
      </c>
      <c r="L104" s="228">
        <f t="shared" ref="L104" si="44">L102+L103</f>
        <v>950.697968129483</v>
      </c>
      <c r="M104" s="228">
        <f t="shared" ref="M104" si="45">M102+M103</f>
        <v>545.70120057388272</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15835.080318422637</v>
      </c>
    </row>
    <row r="105" spans="2:23" s="9" customFormat="1">
      <c r="B105" s="66"/>
      <c r="E105" s="214">
        <v>42736</v>
      </c>
      <c r="F105" s="214" t="s">
        <v>184</v>
      </c>
      <c r="G105" s="215" t="s">
        <v>65</v>
      </c>
      <c r="H105" s="240">
        <f>$C$39/12</f>
        <v>9.1666666666666665E-4</v>
      </c>
      <c r="I105" s="230">
        <f>(SUM('1.  LRAMVA Summary'!D$54:D$71)+SUM('1.  LRAMVA Summary'!D$72:D$73)*(MONTH($E105)-1)/12)*$H105</f>
        <v>423.42591719999996</v>
      </c>
      <c r="J105" s="230">
        <f>(SUM('1.  LRAMVA Summary'!E$54:E$71)+SUM('1.  LRAMVA Summary'!E$72:E$73)*(MONTH($E105)-1)/12)*$H105</f>
        <v>177.50009222029561</v>
      </c>
      <c r="K105" s="230">
        <f>(SUM('1.  LRAMVA Summary'!F$54:F$71)+SUM('1.  LRAMVA Summary'!F$72:F$73)*(MONTH($E105)-1)/12)*$H105</f>
        <v>214.50887566132272</v>
      </c>
      <c r="L105" s="230">
        <f>(SUM('1.  LRAMVA Summary'!G$54:G$71)+SUM('1.  LRAMVA Summary'!G$72:G$73)*(MONTH($E105)-1)/12)*$H105</f>
        <v>54.065801470463036</v>
      </c>
      <c r="M105" s="230">
        <f>(SUM('1.  LRAMVA Summary'!H$54:H$71)+SUM('1.  LRAMVA Summary'!H$72:H$73)*(MONTH($E105)-1)/12)*$H105</f>
        <v>31.033802281570182</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900.53448883365149</v>
      </c>
    </row>
    <row r="106" spans="2:23" s="9" customFormat="1">
      <c r="B106" s="66"/>
      <c r="E106" s="214">
        <v>42767</v>
      </c>
      <c r="F106" s="214" t="s">
        <v>184</v>
      </c>
      <c r="G106" s="215" t="s">
        <v>65</v>
      </c>
      <c r="H106" s="240">
        <f t="shared" ref="H106:H107" si="49">$C$39/12</f>
        <v>9.1666666666666665E-4</v>
      </c>
      <c r="I106" s="230">
        <f>(SUM('1.  LRAMVA Summary'!D$54:D$71)+SUM('1.  LRAMVA Summary'!D$72:D$73)*(MONTH($E106)-1)/12)*$H106</f>
        <v>423.42591719999996</v>
      </c>
      <c r="J106" s="230">
        <f>(SUM('1.  LRAMVA Summary'!E$54:E$71)+SUM('1.  LRAMVA Summary'!E$72:E$73)*(MONTH($E106)-1)/12)*$H106</f>
        <v>177.50009222029561</v>
      </c>
      <c r="K106" s="230">
        <f>(SUM('1.  LRAMVA Summary'!F$54:F$71)+SUM('1.  LRAMVA Summary'!F$72:F$73)*(MONTH($E106)-1)/12)*$H106</f>
        <v>214.50887566132272</v>
      </c>
      <c r="L106" s="230">
        <f>(SUM('1.  LRAMVA Summary'!G$54:G$71)+SUM('1.  LRAMVA Summary'!G$72:G$73)*(MONTH($E106)-1)/12)*$H106</f>
        <v>54.065801470463036</v>
      </c>
      <c r="M106" s="230">
        <f>(SUM('1.  LRAMVA Summary'!H$54:H$71)+SUM('1.  LRAMVA Summary'!H$72:H$73)*(MONTH($E106)-1)/12)*$H106</f>
        <v>31.033802281570182</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900.53448883365149</v>
      </c>
    </row>
    <row r="107" spans="2:23" s="9" customFormat="1">
      <c r="B107" s="66"/>
      <c r="E107" s="214">
        <v>42795</v>
      </c>
      <c r="F107" s="214" t="s">
        <v>184</v>
      </c>
      <c r="G107" s="215" t="s">
        <v>65</v>
      </c>
      <c r="H107" s="240">
        <f t="shared" si="49"/>
        <v>9.1666666666666665E-4</v>
      </c>
      <c r="I107" s="230">
        <f>(SUM('1.  LRAMVA Summary'!D$54:D$71)+SUM('1.  LRAMVA Summary'!D$72:D$73)*(MONTH($E107)-1)/12)*$H107</f>
        <v>423.42591719999996</v>
      </c>
      <c r="J107" s="230">
        <f>(SUM('1.  LRAMVA Summary'!E$54:E$71)+SUM('1.  LRAMVA Summary'!E$72:E$73)*(MONTH($E107)-1)/12)*$H107</f>
        <v>177.50009222029561</v>
      </c>
      <c r="K107" s="230">
        <f>(SUM('1.  LRAMVA Summary'!F$54:F$71)+SUM('1.  LRAMVA Summary'!F$72:F$73)*(MONTH($E107)-1)/12)*$H107</f>
        <v>214.50887566132272</v>
      </c>
      <c r="L107" s="230">
        <f>(SUM('1.  LRAMVA Summary'!G$54:G$71)+SUM('1.  LRAMVA Summary'!G$72:G$73)*(MONTH($E107)-1)/12)*$H107</f>
        <v>54.065801470463036</v>
      </c>
      <c r="M107" s="230">
        <f>(SUM('1.  LRAMVA Summary'!H$54:H$71)+SUM('1.  LRAMVA Summary'!H$72:H$73)*(MONTH($E107)-1)/12)*$H107</f>
        <v>31.033802281570182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900.53448883365149</v>
      </c>
    </row>
    <row r="108" spans="2:23" s="8" customFormat="1">
      <c r="B108" s="239"/>
      <c r="E108" s="214">
        <v>42826</v>
      </c>
      <c r="F108" s="214" t="s">
        <v>184</v>
      </c>
      <c r="G108" s="215" t="s">
        <v>66</v>
      </c>
      <c r="H108" s="240">
        <f>$C$40/12</f>
        <v>9.1666666666666665E-4</v>
      </c>
      <c r="I108" s="230">
        <f>(SUM('1.  LRAMVA Summary'!D$54:D$71)+SUM('1.  LRAMVA Summary'!D$72:D$73)*(MONTH($E108)-1)/12)*$H108</f>
        <v>423.42591719999996</v>
      </c>
      <c r="J108" s="230">
        <f>(SUM('1.  LRAMVA Summary'!E$54:E$71)+SUM('1.  LRAMVA Summary'!E$72:E$73)*(MONTH($E108)-1)/12)*$H108</f>
        <v>177.50009222029561</v>
      </c>
      <c r="K108" s="230">
        <f>(SUM('1.  LRAMVA Summary'!F$54:F$71)+SUM('1.  LRAMVA Summary'!F$72:F$73)*(MONTH($E108)-1)/12)*$H108</f>
        <v>214.50887566132272</v>
      </c>
      <c r="L108" s="230">
        <f>(SUM('1.  LRAMVA Summary'!G$54:G$71)+SUM('1.  LRAMVA Summary'!G$72:G$73)*(MONTH($E108)-1)/12)*$H108</f>
        <v>54.065801470463036</v>
      </c>
      <c r="M108" s="230">
        <f>(SUM('1.  LRAMVA Summary'!H$54:H$71)+SUM('1.  LRAMVA Summary'!H$72:H$73)*(MONTH($E108)-1)/12)*$H108</f>
        <v>31.033802281570182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900.53448883365149</v>
      </c>
    </row>
    <row r="109" spans="2:23" s="9" customFormat="1">
      <c r="B109" s="66"/>
      <c r="E109" s="214">
        <v>42856</v>
      </c>
      <c r="F109" s="214" t="s">
        <v>184</v>
      </c>
      <c r="G109" s="215" t="s">
        <v>66</v>
      </c>
      <c r="H109" s="240">
        <f t="shared" ref="H109:H110" si="51">$C$40/12</f>
        <v>9.1666666666666665E-4</v>
      </c>
      <c r="I109" s="230">
        <f>(SUM('1.  LRAMVA Summary'!D$54:D$71)+SUM('1.  LRAMVA Summary'!D$72:D$73)*(MONTH($E109)-1)/12)*$H109</f>
        <v>423.42591719999996</v>
      </c>
      <c r="J109" s="230">
        <f>(SUM('1.  LRAMVA Summary'!E$54:E$71)+SUM('1.  LRAMVA Summary'!E$72:E$73)*(MONTH($E109)-1)/12)*$H109</f>
        <v>177.50009222029561</v>
      </c>
      <c r="K109" s="230">
        <f>(SUM('1.  LRAMVA Summary'!F$54:F$71)+SUM('1.  LRAMVA Summary'!F$72:F$73)*(MONTH($E109)-1)/12)*$H109</f>
        <v>214.50887566132272</v>
      </c>
      <c r="L109" s="230">
        <f>(SUM('1.  LRAMVA Summary'!G$54:G$71)+SUM('1.  LRAMVA Summary'!G$72:G$73)*(MONTH($E109)-1)/12)*$H109</f>
        <v>54.065801470463036</v>
      </c>
      <c r="M109" s="230">
        <f>(SUM('1.  LRAMVA Summary'!H$54:H$71)+SUM('1.  LRAMVA Summary'!H$72:H$73)*(MONTH($E109)-1)/12)*$H109</f>
        <v>31.033802281570182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900.53448883365149</v>
      </c>
    </row>
    <row r="110" spans="2:23" s="238" customFormat="1">
      <c r="B110" s="237"/>
      <c r="E110" s="214">
        <v>42887</v>
      </c>
      <c r="F110" s="214" t="s">
        <v>184</v>
      </c>
      <c r="G110" s="215" t="s">
        <v>66</v>
      </c>
      <c r="H110" s="240">
        <f t="shared" si="51"/>
        <v>9.1666666666666665E-4</v>
      </c>
      <c r="I110" s="230">
        <f>(SUM('1.  LRAMVA Summary'!D$54:D$71)+SUM('1.  LRAMVA Summary'!D$72:D$73)*(MONTH($E110)-1)/12)*$H110</f>
        <v>423.42591719999996</v>
      </c>
      <c r="J110" s="230">
        <f>(SUM('1.  LRAMVA Summary'!E$54:E$71)+SUM('1.  LRAMVA Summary'!E$72:E$73)*(MONTH($E110)-1)/12)*$H110</f>
        <v>177.50009222029561</v>
      </c>
      <c r="K110" s="230">
        <f>(SUM('1.  LRAMVA Summary'!F$54:F$71)+SUM('1.  LRAMVA Summary'!F$72:F$73)*(MONTH($E110)-1)/12)*$H110</f>
        <v>214.50887566132272</v>
      </c>
      <c r="L110" s="230">
        <f>(SUM('1.  LRAMVA Summary'!G$54:G$71)+SUM('1.  LRAMVA Summary'!G$72:G$73)*(MONTH($E110)-1)/12)*$H110</f>
        <v>54.065801470463036</v>
      </c>
      <c r="M110" s="230">
        <f>(SUM('1.  LRAMVA Summary'!H$54:H$71)+SUM('1.  LRAMVA Summary'!H$72:H$73)*(MONTH($E110)-1)/12)*$H110</f>
        <v>31.033802281570182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900.53448883365149</v>
      </c>
    </row>
    <row r="111" spans="2:23" s="9" customFormat="1">
      <c r="B111" s="66"/>
      <c r="E111" s="214">
        <v>42917</v>
      </c>
      <c r="F111" s="214" t="s">
        <v>184</v>
      </c>
      <c r="G111" s="215" t="s">
        <v>68</v>
      </c>
      <c r="H111" s="240">
        <f>$C$41/12</f>
        <v>9.1666666666666665E-4</v>
      </c>
      <c r="I111" s="230">
        <f>(SUM('1.  LRAMVA Summary'!D$54:D$71)+SUM('1.  LRAMVA Summary'!D$72:D$73)*(MONTH($E111)-1)/12)*$H111</f>
        <v>423.42591719999996</v>
      </c>
      <c r="J111" s="230">
        <f>(SUM('1.  LRAMVA Summary'!E$54:E$71)+SUM('1.  LRAMVA Summary'!E$72:E$73)*(MONTH($E111)-1)/12)*$H111</f>
        <v>177.50009222029561</v>
      </c>
      <c r="K111" s="230">
        <f>(SUM('1.  LRAMVA Summary'!F$54:F$71)+SUM('1.  LRAMVA Summary'!F$72:F$73)*(MONTH($E111)-1)/12)*$H111</f>
        <v>214.50887566132272</v>
      </c>
      <c r="L111" s="230">
        <f>(SUM('1.  LRAMVA Summary'!G$54:G$71)+SUM('1.  LRAMVA Summary'!G$72:G$73)*(MONTH($E111)-1)/12)*$H111</f>
        <v>54.065801470463036</v>
      </c>
      <c r="M111" s="230">
        <f>(SUM('1.  LRAMVA Summary'!H$54:H$71)+SUM('1.  LRAMVA Summary'!H$72:H$73)*(MONTH($E111)-1)/12)*$H111</f>
        <v>31.033802281570182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900.53448883365149</v>
      </c>
    </row>
    <row r="112" spans="2:23" s="9" customFormat="1">
      <c r="B112" s="66"/>
      <c r="E112" s="214">
        <v>42948</v>
      </c>
      <c r="F112" s="214" t="s">
        <v>184</v>
      </c>
      <c r="G112" s="215" t="s">
        <v>68</v>
      </c>
      <c r="H112" s="240">
        <f t="shared" ref="H112:H113" si="52">$C$41/12</f>
        <v>9.1666666666666665E-4</v>
      </c>
      <c r="I112" s="230">
        <f>(SUM('1.  LRAMVA Summary'!D$54:D$71)+SUM('1.  LRAMVA Summary'!D$72:D$73)*(MONTH($E112)-1)/12)*$H112</f>
        <v>423.42591719999996</v>
      </c>
      <c r="J112" s="230">
        <f>(SUM('1.  LRAMVA Summary'!E$54:E$71)+SUM('1.  LRAMVA Summary'!E$72:E$73)*(MONTH($E112)-1)/12)*$H112</f>
        <v>177.50009222029561</v>
      </c>
      <c r="K112" s="230">
        <f>(SUM('1.  LRAMVA Summary'!F$54:F$71)+SUM('1.  LRAMVA Summary'!F$72:F$73)*(MONTH($E112)-1)/12)*$H112</f>
        <v>214.50887566132272</v>
      </c>
      <c r="L112" s="230">
        <f>(SUM('1.  LRAMVA Summary'!G$54:G$71)+SUM('1.  LRAMVA Summary'!G$72:G$73)*(MONTH($E112)-1)/12)*$H112</f>
        <v>54.065801470463036</v>
      </c>
      <c r="M112" s="230">
        <f>(SUM('1.  LRAMVA Summary'!H$54:H$71)+SUM('1.  LRAMVA Summary'!H$72:H$73)*(MONTH($E112)-1)/12)*$H112</f>
        <v>31.033802281570182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900.53448883365149</v>
      </c>
    </row>
    <row r="113" spans="2:23" s="9" customFormat="1">
      <c r="B113" s="66"/>
      <c r="E113" s="214">
        <v>42979</v>
      </c>
      <c r="F113" s="214" t="s">
        <v>184</v>
      </c>
      <c r="G113" s="215" t="s">
        <v>68</v>
      </c>
      <c r="H113" s="240">
        <f t="shared" si="52"/>
        <v>9.1666666666666665E-4</v>
      </c>
      <c r="I113" s="230">
        <f>(SUM('1.  LRAMVA Summary'!D$54:D$71)+SUM('1.  LRAMVA Summary'!D$72:D$73)*(MONTH($E113)-1)/12)*$H113</f>
        <v>423.42591719999996</v>
      </c>
      <c r="J113" s="230">
        <f>(SUM('1.  LRAMVA Summary'!E$54:E$71)+SUM('1.  LRAMVA Summary'!E$72:E$73)*(MONTH($E113)-1)/12)*$H113</f>
        <v>177.50009222029561</v>
      </c>
      <c r="K113" s="230">
        <f>(SUM('1.  LRAMVA Summary'!F$54:F$71)+SUM('1.  LRAMVA Summary'!F$72:F$73)*(MONTH($E113)-1)/12)*$H113</f>
        <v>214.50887566132272</v>
      </c>
      <c r="L113" s="230">
        <f>(SUM('1.  LRAMVA Summary'!G$54:G$71)+SUM('1.  LRAMVA Summary'!G$72:G$73)*(MONTH($E113)-1)/12)*$H113</f>
        <v>54.065801470463036</v>
      </c>
      <c r="M113" s="230">
        <f>(SUM('1.  LRAMVA Summary'!H$54:H$71)+SUM('1.  LRAMVA Summary'!H$72:H$73)*(MONTH($E113)-1)/12)*$H113</f>
        <v>31.033802281570182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900.53448883365149</v>
      </c>
    </row>
    <row r="114" spans="2:23" s="9" customFormat="1">
      <c r="B114" s="66"/>
      <c r="E114" s="214">
        <v>43009</v>
      </c>
      <c r="F114" s="214" t="s">
        <v>184</v>
      </c>
      <c r="G114" s="215" t="s">
        <v>69</v>
      </c>
      <c r="H114" s="240">
        <f>$C$42/12</f>
        <v>1.25E-3</v>
      </c>
      <c r="I114" s="230">
        <f>(SUM('1.  LRAMVA Summary'!D$54:D$71)+SUM('1.  LRAMVA Summary'!D$72:D$73)*(MONTH($E114)-1)/12)*$H114</f>
        <v>577.39897800000006</v>
      </c>
      <c r="J114" s="230">
        <f>(SUM('1.  LRAMVA Summary'!E$54:E$71)+SUM('1.  LRAMVA Summary'!E$72:E$73)*(MONTH($E114)-1)/12)*$H114</f>
        <v>242.04558030040312</v>
      </c>
      <c r="K114" s="230">
        <f>(SUM('1.  LRAMVA Summary'!F$54:F$71)+SUM('1.  LRAMVA Summary'!F$72:F$73)*(MONTH($E114)-1)/12)*$H114</f>
        <v>292.51210317453103</v>
      </c>
      <c r="L114" s="230">
        <f>(SUM('1.  LRAMVA Summary'!G$54:G$71)+SUM('1.  LRAMVA Summary'!G$72:G$73)*(MONTH($E114)-1)/12)*$H114</f>
        <v>73.726092914267781</v>
      </c>
      <c r="M114" s="230">
        <f>(SUM('1.  LRAMVA Summary'!H$54:H$71)+SUM('1.  LRAMVA Summary'!H$72:H$73)*(MONTH($E114)-1)/12)*$H114</f>
        <v>42.318821293050249</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1228.0015756822522</v>
      </c>
    </row>
    <row r="115" spans="2:23" s="9" customFormat="1">
      <c r="B115" s="66"/>
      <c r="E115" s="214">
        <v>43040</v>
      </c>
      <c r="F115" s="214" t="s">
        <v>184</v>
      </c>
      <c r="G115" s="215" t="s">
        <v>69</v>
      </c>
      <c r="H115" s="240">
        <f t="shared" ref="H115:H116" si="53">$C$42/12</f>
        <v>1.25E-3</v>
      </c>
      <c r="I115" s="230">
        <f>(SUM('1.  LRAMVA Summary'!D$54:D$71)+SUM('1.  LRAMVA Summary'!D$72:D$73)*(MONTH($E115)-1)/12)*$H115</f>
        <v>577.39897800000006</v>
      </c>
      <c r="J115" s="230">
        <f>(SUM('1.  LRAMVA Summary'!E$54:E$71)+SUM('1.  LRAMVA Summary'!E$72:E$73)*(MONTH($E115)-1)/12)*$H115</f>
        <v>242.04558030040312</v>
      </c>
      <c r="K115" s="230">
        <f>(SUM('1.  LRAMVA Summary'!F$54:F$71)+SUM('1.  LRAMVA Summary'!F$72:F$73)*(MONTH($E115)-1)/12)*$H115</f>
        <v>292.51210317453103</v>
      </c>
      <c r="L115" s="230">
        <f>(SUM('1.  LRAMVA Summary'!G$54:G$71)+SUM('1.  LRAMVA Summary'!G$72:G$73)*(MONTH($E115)-1)/12)*$H115</f>
        <v>73.726092914267781</v>
      </c>
      <c r="M115" s="230">
        <f>(SUM('1.  LRAMVA Summary'!H$54:H$71)+SUM('1.  LRAMVA Summary'!H$72:H$73)*(MONTH($E115)-1)/12)*$H115</f>
        <v>42.318821293050249</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1228.0015756822522</v>
      </c>
    </row>
    <row r="116" spans="2:23" s="9" customFormat="1">
      <c r="B116" s="66"/>
      <c r="E116" s="214">
        <v>43070</v>
      </c>
      <c r="F116" s="214" t="s">
        <v>184</v>
      </c>
      <c r="G116" s="215" t="s">
        <v>69</v>
      </c>
      <c r="H116" s="240">
        <f t="shared" si="53"/>
        <v>1.25E-3</v>
      </c>
      <c r="I116" s="230">
        <f>(SUM('1.  LRAMVA Summary'!D$54:D$71)+SUM('1.  LRAMVA Summary'!D$72:D$73)*(MONTH($E116)-1)/12)*$H116</f>
        <v>577.39897800000006</v>
      </c>
      <c r="J116" s="230">
        <f>(SUM('1.  LRAMVA Summary'!E$54:E$71)+SUM('1.  LRAMVA Summary'!E$72:E$73)*(MONTH($E116)-1)/12)*$H116</f>
        <v>242.04558030040312</v>
      </c>
      <c r="K116" s="230">
        <f>(SUM('1.  LRAMVA Summary'!F$54:F$71)+SUM('1.  LRAMVA Summary'!F$72:F$73)*(MONTH($E116)-1)/12)*$H116</f>
        <v>292.51210317453103</v>
      </c>
      <c r="L116" s="230">
        <f>(SUM('1.  LRAMVA Summary'!G$54:G$71)+SUM('1.  LRAMVA Summary'!G$72:G$73)*(MONTH($E116)-1)/12)*$H116</f>
        <v>73.726092914267781</v>
      </c>
      <c r="M116" s="230">
        <f>(SUM('1.  LRAMVA Summary'!H$54:H$71)+SUM('1.  LRAMVA Summary'!H$72:H$73)*(MONTH($E116)-1)/12)*$H116</f>
        <v>42.318821293050249</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1228.0015756822522</v>
      </c>
    </row>
    <row r="117" spans="2:23" s="9" customFormat="1" ht="15" thickBot="1">
      <c r="B117" s="66"/>
      <c r="E117" s="216" t="s">
        <v>466</v>
      </c>
      <c r="F117" s="216"/>
      <c r="G117" s="217"/>
      <c r="H117" s="218"/>
      <c r="I117" s="219">
        <f>SUM(I104:I116)</f>
        <v>12988.590010110001</v>
      </c>
      <c r="J117" s="219">
        <f>SUM(J104:J116)</f>
        <v>5444.8153288575686</v>
      </c>
      <c r="K117" s="219">
        <f t="shared" ref="K117:O117" si="54">SUM(K104:K116)</f>
        <v>6580.0597609110782</v>
      </c>
      <c r="L117" s="219">
        <f t="shared" si="54"/>
        <v>1658.468460106453</v>
      </c>
      <c r="M117" s="219">
        <f t="shared" si="54"/>
        <v>951.96188498716504</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27623.895444972259</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12988.590010110001</v>
      </c>
      <c r="J119" s="228">
        <f t="shared" ref="J119" si="56">J117+J118</f>
        <v>5444.8153288575686</v>
      </c>
      <c r="K119" s="228">
        <f t="shared" ref="K119" si="57">K117+K118</f>
        <v>6580.0597609110782</v>
      </c>
      <c r="L119" s="228">
        <f t="shared" ref="L119" si="58">L117+L118</f>
        <v>1658.468460106453</v>
      </c>
      <c r="M119" s="228">
        <f t="shared" ref="M119" si="59">M117+M118</f>
        <v>951.96188498716504</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27623.895444972259</v>
      </c>
    </row>
    <row r="120" spans="2:23" s="9" customFormat="1">
      <c r="B120" s="66"/>
      <c r="E120" s="214">
        <v>43101</v>
      </c>
      <c r="F120" s="214" t="s">
        <v>185</v>
      </c>
      <c r="G120" s="215" t="s">
        <v>65</v>
      </c>
      <c r="H120" s="240">
        <f>$C$43/12</f>
        <v>1.25E-3</v>
      </c>
      <c r="I120" s="230">
        <f>(SUM('1.  LRAMVA Summary'!D$54:D$74)+SUM('1.  LRAMVA Summary'!D$75:D$76)*(MONTH($E120)-1)/12)*$H120</f>
        <v>577.39897800000006</v>
      </c>
      <c r="J120" s="230">
        <f>(SUM('1.  LRAMVA Summary'!E$54:E$74)+SUM('1.  LRAMVA Summary'!E$75:E$76)*(MONTH($E120)-1)/12)*$H120</f>
        <v>242.04558030040312</v>
      </c>
      <c r="K120" s="230">
        <f>(SUM('1.  LRAMVA Summary'!F$54:F$74)+SUM('1.  LRAMVA Summary'!F$75:F$76)*(MONTH($E120)-1)/12)*$H120</f>
        <v>292.51210317453103</v>
      </c>
      <c r="L120" s="230">
        <f>(SUM('1.  LRAMVA Summary'!G$54:G$74)+SUM('1.  LRAMVA Summary'!G$75:G$76)*(MONTH($E120)-1)/12)*$H120</f>
        <v>73.726092914267781</v>
      </c>
      <c r="M120" s="230">
        <f>(SUM('1.  LRAMVA Summary'!H$54:H$74)+SUM('1.  LRAMVA Summary'!H$75:H$76)*(MONTH($E120)-1)/12)*$H120</f>
        <v>42.318821293050249</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1228.0015756822522</v>
      </c>
    </row>
    <row r="121" spans="2:23" s="9" customFormat="1">
      <c r="B121" s="66"/>
      <c r="E121" s="214">
        <v>43132</v>
      </c>
      <c r="F121" s="214" t="s">
        <v>185</v>
      </c>
      <c r="G121" s="215" t="s">
        <v>65</v>
      </c>
      <c r="H121" s="240">
        <f t="shared" ref="H121:H122" si="63">$C$43/12</f>
        <v>1.25E-3</v>
      </c>
      <c r="I121" s="230">
        <f>(SUM('1.  LRAMVA Summary'!D$54:D$74)+SUM('1.  LRAMVA Summary'!D$75:D$76)*(MONTH($E121)-1)/12)*$H121</f>
        <v>577.39897800000006</v>
      </c>
      <c r="J121" s="230">
        <f>(SUM('1.  LRAMVA Summary'!E$54:E$74)+SUM('1.  LRAMVA Summary'!E$75:E$76)*(MONTH($E121)-1)/12)*$H121</f>
        <v>242.04558030040312</v>
      </c>
      <c r="K121" s="230">
        <f>(SUM('1.  LRAMVA Summary'!F$54:F$74)+SUM('1.  LRAMVA Summary'!F$75:F$76)*(MONTH($E121)-1)/12)*$H121</f>
        <v>292.51210317453103</v>
      </c>
      <c r="L121" s="230">
        <f>(SUM('1.  LRAMVA Summary'!G$54:G$74)+SUM('1.  LRAMVA Summary'!G$75:G$76)*(MONTH($E121)-1)/12)*$H121</f>
        <v>73.726092914267781</v>
      </c>
      <c r="M121" s="230">
        <f>(SUM('1.  LRAMVA Summary'!H$54:H$74)+SUM('1.  LRAMVA Summary'!H$75:H$76)*(MONTH($E121)-1)/12)*$H121</f>
        <v>42.318821293050249</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1228.0015756822522</v>
      </c>
    </row>
    <row r="122" spans="2:23" s="9" customFormat="1">
      <c r="B122" s="66"/>
      <c r="E122" s="214">
        <v>43160</v>
      </c>
      <c r="F122" s="214" t="s">
        <v>185</v>
      </c>
      <c r="G122" s="215" t="s">
        <v>65</v>
      </c>
      <c r="H122" s="240">
        <f t="shared" si="63"/>
        <v>1.25E-3</v>
      </c>
      <c r="I122" s="230">
        <f>(SUM('1.  LRAMVA Summary'!D$54:D$74)+SUM('1.  LRAMVA Summary'!D$75:D$76)*(MONTH($E122)-1)/12)*$H122</f>
        <v>577.39897800000006</v>
      </c>
      <c r="J122" s="230">
        <f>(SUM('1.  LRAMVA Summary'!E$54:E$74)+SUM('1.  LRAMVA Summary'!E$75:E$76)*(MONTH($E122)-1)/12)*$H122</f>
        <v>242.04558030040312</v>
      </c>
      <c r="K122" s="230">
        <f>(SUM('1.  LRAMVA Summary'!F$54:F$74)+SUM('1.  LRAMVA Summary'!F$75:F$76)*(MONTH($E122)-1)/12)*$H122</f>
        <v>292.51210317453103</v>
      </c>
      <c r="L122" s="230">
        <f>(SUM('1.  LRAMVA Summary'!G$54:G$74)+SUM('1.  LRAMVA Summary'!G$75:G$76)*(MONTH($E122)-1)/12)*$H122</f>
        <v>73.726092914267781</v>
      </c>
      <c r="M122" s="230">
        <f>(SUM('1.  LRAMVA Summary'!H$54:H$74)+SUM('1.  LRAMVA Summary'!H$75:H$76)*(MONTH($E122)-1)/12)*$H122</f>
        <v>42.318821293050249</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1228.0015756822522</v>
      </c>
    </row>
    <row r="123" spans="2:23" s="8" customFormat="1">
      <c r="B123" s="239"/>
      <c r="E123" s="214">
        <v>43191</v>
      </c>
      <c r="F123" s="214" t="s">
        <v>185</v>
      </c>
      <c r="G123" s="215" t="s">
        <v>66</v>
      </c>
      <c r="H123" s="240">
        <f>$C$44/12</f>
        <v>1.575E-3</v>
      </c>
      <c r="I123" s="230">
        <f>(SUM('1.  LRAMVA Summary'!D$54:D$74)+SUM('1.  LRAMVA Summary'!D$75:D$76)*(MONTH($E123)-1)/12)*$H123</f>
        <v>727.52271227999995</v>
      </c>
      <c r="J123" s="230">
        <f>(SUM('1.  LRAMVA Summary'!E$54:E$74)+SUM('1.  LRAMVA Summary'!E$75:E$76)*(MONTH($E123)-1)/12)*$H123</f>
        <v>304.97743117850791</v>
      </c>
      <c r="K123" s="230">
        <f>(SUM('1.  LRAMVA Summary'!F$54:F$74)+SUM('1.  LRAMVA Summary'!F$75:F$76)*(MONTH($E123)-1)/12)*$H123</f>
        <v>368.56524999990904</v>
      </c>
      <c r="L123" s="230">
        <f>(SUM('1.  LRAMVA Summary'!G$54:G$74)+SUM('1.  LRAMVA Summary'!G$75:G$76)*(MONTH($E123)-1)/12)*$H123</f>
        <v>92.89487707197739</v>
      </c>
      <c r="M123" s="230">
        <f>(SUM('1.  LRAMVA Summary'!H$54:H$74)+SUM('1.  LRAMVA Summary'!H$75:H$76)*(MONTH($E123)-1)/12)*$H123</f>
        <v>53.321714829243319</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1547.2819853596377</v>
      </c>
    </row>
    <row r="124" spans="2:23" s="9" customFormat="1">
      <c r="B124" s="66"/>
      <c r="E124" s="214">
        <v>43221</v>
      </c>
      <c r="F124" s="214" t="s">
        <v>185</v>
      </c>
      <c r="G124" s="215" t="s">
        <v>66</v>
      </c>
      <c r="H124" s="240">
        <f t="shared" ref="H124:H125" si="65">$C$44/12</f>
        <v>1.575E-3</v>
      </c>
      <c r="I124" s="230">
        <f>(SUM('1.  LRAMVA Summary'!D$54:D$74)+SUM('1.  LRAMVA Summary'!D$75:D$76)*(MONTH($E124)-1)/12)*$H124</f>
        <v>727.52271227999995</v>
      </c>
      <c r="J124" s="230">
        <f>(SUM('1.  LRAMVA Summary'!E$54:E$74)+SUM('1.  LRAMVA Summary'!E$75:E$76)*(MONTH($E124)-1)/12)*$H124</f>
        <v>304.97743117850791</v>
      </c>
      <c r="K124" s="230">
        <f>(SUM('1.  LRAMVA Summary'!F$54:F$74)+SUM('1.  LRAMVA Summary'!F$75:F$76)*(MONTH($E124)-1)/12)*$H124</f>
        <v>368.56524999990904</v>
      </c>
      <c r="L124" s="230">
        <f>(SUM('1.  LRAMVA Summary'!G$54:G$74)+SUM('1.  LRAMVA Summary'!G$75:G$76)*(MONTH($E124)-1)/12)*$H124</f>
        <v>92.89487707197739</v>
      </c>
      <c r="M124" s="230">
        <f>(SUM('1.  LRAMVA Summary'!H$54:H$74)+SUM('1.  LRAMVA Summary'!H$75:H$76)*(MONTH($E124)-1)/12)*$H124</f>
        <v>53.321714829243319</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1547.2819853596377</v>
      </c>
    </row>
    <row r="125" spans="2:23" s="238" customFormat="1">
      <c r="B125" s="237"/>
      <c r="E125" s="214">
        <v>43252</v>
      </c>
      <c r="F125" s="214" t="s">
        <v>185</v>
      </c>
      <c r="G125" s="215" t="s">
        <v>66</v>
      </c>
      <c r="H125" s="240">
        <f t="shared" si="65"/>
        <v>1.575E-3</v>
      </c>
      <c r="I125" s="230">
        <f>(SUM('1.  LRAMVA Summary'!D$54:D$74)+SUM('1.  LRAMVA Summary'!D$75:D$76)*(MONTH($E125)-1)/12)*$H125</f>
        <v>727.52271227999995</v>
      </c>
      <c r="J125" s="230">
        <f>(SUM('1.  LRAMVA Summary'!E$54:E$74)+SUM('1.  LRAMVA Summary'!E$75:E$76)*(MONTH($E125)-1)/12)*$H125</f>
        <v>304.97743117850791</v>
      </c>
      <c r="K125" s="230">
        <f>(SUM('1.  LRAMVA Summary'!F$54:F$74)+SUM('1.  LRAMVA Summary'!F$75:F$76)*(MONTH($E125)-1)/12)*$H125</f>
        <v>368.56524999990904</v>
      </c>
      <c r="L125" s="230">
        <f>(SUM('1.  LRAMVA Summary'!G$54:G$74)+SUM('1.  LRAMVA Summary'!G$75:G$76)*(MONTH($E125)-1)/12)*$H125</f>
        <v>92.89487707197739</v>
      </c>
      <c r="M125" s="230">
        <f>(SUM('1.  LRAMVA Summary'!H$54:H$74)+SUM('1.  LRAMVA Summary'!H$75:H$76)*(MONTH($E125)-1)/12)*$H125</f>
        <v>53.321714829243319</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1547.2819853596377</v>
      </c>
    </row>
    <row r="126" spans="2:23" s="9" customFormat="1">
      <c r="B126" s="66"/>
      <c r="E126" s="214">
        <v>43282</v>
      </c>
      <c r="F126" s="214" t="s">
        <v>185</v>
      </c>
      <c r="G126" s="215" t="s">
        <v>68</v>
      </c>
      <c r="H126" s="240">
        <f>$C$45/12</f>
        <v>1.575E-3</v>
      </c>
      <c r="I126" s="230">
        <f>(SUM('1.  LRAMVA Summary'!D$54:D$74)+SUM('1.  LRAMVA Summary'!D$75:D$76)*(MONTH($E126)-1)/12)*$H126</f>
        <v>727.52271227999995</v>
      </c>
      <c r="J126" s="230">
        <f>(SUM('1.  LRAMVA Summary'!E$54:E$74)+SUM('1.  LRAMVA Summary'!E$75:E$76)*(MONTH($E126)-1)/12)*$H126</f>
        <v>304.97743117850791</v>
      </c>
      <c r="K126" s="230">
        <f>(SUM('1.  LRAMVA Summary'!F$54:F$74)+SUM('1.  LRAMVA Summary'!F$75:F$76)*(MONTH($E126)-1)/12)*$H126</f>
        <v>368.56524999990904</v>
      </c>
      <c r="L126" s="230">
        <f>(SUM('1.  LRAMVA Summary'!G$54:G$74)+SUM('1.  LRAMVA Summary'!G$75:G$76)*(MONTH($E126)-1)/12)*$H126</f>
        <v>92.89487707197739</v>
      </c>
      <c r="M126" s="230">
        <f>(SUM('1.  LRAMVA Summary'!H$54:H$74)+SUM('1.  LRAMVA Summary'!H$75:H$76)*(MONTH($E126)-1)/12)*$H126</f>
        <v>53.321714829243319</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1547.2819853596377</v>
      </c>
    </row>
    <row r="127" spans="2:23" s="9" customFormat="1">
      <c r="B127" s="66"/>
      <c r="E127" s="214">
        <v>43313</v>
      </c>
      <c r="F127" s="214" t="s">
        <v>185</v>
      </c>
      <c r="G127" s="215" t="s">
        <v>68</v>
      </c>
      <c r="H127" s="240">
        <f t="shared" ref="H127:H128" si="66">$C$45/12</f>
        <v>1.575E-3</v>
      </c>
      <c r="I127" s="230">
        <f>(SUM('1.  LRAMVA Summary'!D$54:D$74)+SUM('1.  LRAMVA Summary'!D$75:D$76)*(MONTH($E127)-1)/12)*$H127</f>
        <v>727.52271227999995</v>
      </c>
      <c r="J127" s="230">
        <f>(SUM('1.  LRAMVA Summary'!E$54:E$74)+SUM('1.  LRAMVA Summary'!E$75:E$76)*(MONTH($E127)-1)/12)*$H127</f>
        <v>304.97743117850791</v>
      </c>
      <c r="K127" s="230">
        <f>(SUM('1.  LRAMVA Summary'!F$54:F$74)+SUM('1.  LRAMVA Summary'!F$75:F$76)*(MONTH($E127)-1)/12)*$H127</f>
        <v>368.56524999990904</v>
      </c>
      <c r="L127" s="230">
        <f>(SUM('1.  LRAMVA Summary'!G$54:G$74)+SUM('1.  LRAMVA Summary'!G$75:G$76)*(MONTH($E127)-1)/12)*$H127</f>
        <v>92.89487707197739</v>
      </c>
      <c r="M127" s="230">
        <f>(SUM('1.  LRAMVA Summary'!H$54:H$74)+SUM('1.  LRAMVA Summary'!H$75:H$76)*(MONTH($E127)-1)/12)*$H127</f>
        <v>53.321714829243319</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1547.2819853596377</v>
      </c>
    </row>
    <row r="128" spans="2:23" s="9" customFormat="1">
      <c r="B128" s="66"/>
      <c r="E128" s="214">
        <v>43344</v>
      </c>
      <c r="F128" s="214" t="s">
        <v>185</v>
      </c>
      <c r="G128" s="215" t="s">
        <v>68</v>
      </c>
      <c r="H128" s="240">
        <f t="shared" si="66"/>
        <v>1.575E-3</v>
      </c>
      <c r="I128" s="230">
        <f>(SUM('1.  LRAMVA Summary'!D$54:D$74)+SUM('1.  LRAMVA Summary'!D$75:D$76)*(MONTH($E128)-1)/12)*$H128</f>
        <v>727.52271227999995</v>
      </c>
      <c r="J128" s="230">
        <f>(SUM('1.  LRAMVA Summary'!E$54:E$74)+SUM('1.  LRAMVA Summary'!E$75:E$76)*(MONTH($E128)-1)/12)*$H128</f>
        <v>304.97743117850791</v>
      </c>
      <c r="K128" s="230">
        <f>(SUM('1.  LRAMVA Summary'!F$54:F$74)+SUM('1.  LRAMVA Summary'!F$75:F$76)*(MONTH($E128)-1)/12)*$H128</f>
        <v>368.56524999990904</v>
      </c>
      <c r="L128" s="230">
        <f>(SUM('1.  LRAMVA Summary'!G$54:G$74)+SUM('1.  LRAMVA Summary'!G$75:G$76)*(MONTH($E128)-1)/12)*$H128</f>
        <v>92.89487707197739</v>
      </c>
      <c r="M128" s="230">
        <f>(SUM('1.  LRAMVA Summary'!H$54:H$74)+SUM('1.  LRAMVA Summary'!H$75:H$76)*(MONTH($E128)-1)/12)*$H128</f>
        <v>53.321714829243319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1547.2819853596377</v>
      </c>
    </row>
    <row r="129" spans="2:23" s="9" customFormat="1">
      <c r="B129" s="66"/>
      <c r="E129" s="214">
        <v>43374</v>
      </c>
      <c r="F129" s="214" t="s">
        <v>185</v>
      </c>
      <c r="G129" s="215" t="s">
        <v>69</v>
      </c>
      <c r="H129" s="240">
        <f>$C$46/12</f>
        <v>1.8083333333333335E-3</v>
      </c>
      <c r="I129" s="230">
        <f>(SUM('1.  LRAMVA Summary'!D$54:D$74)+SUM('1.  LRAMVA Summary'!D$75:D$76)*(MONTH($E129)-1)/12)*$H129</f>
        <v>835.30385483999999</v>
      </c>
      <c r="J129" s="230">
        <f>(SUM('1.  LRAMVA Summary'!E$54:E$74)+SUM('1.  LRAMVA Summary'!E$75:E$76)*(MONTH($E129)-1)/12)*$H129</f>
        <v>350.15927283458319</v>
      </c>
      <c r="K129" s="230">
        <f>(SUM('1.  LRAMVA Summary'!F$54:F$74)+SUM('1.  LRAMVA Summary'!F$75:F$76)*(MONTH($E129)-1)/12)*$H129</f>
        <v>423.16750925915488</v>
      </c>
      <c r="L129" s="230">
        <f>(SUM('1.  LRAMVA Summary'!G$54:G$74)+SUM('1.  LRAMVA Summary'!G$75:G$76)*(MONTH($E129)-1)/12)*$H129</f>
        <v>106.65708108264072</v>
      </c>
      <c r="M129" s="230">
        <f>(SUM('1.  LRAMVA Summary'!H$54:H$74)+SUM('1.  LRAMVA Summary'!H$75:H$76)*(MONTH($E129)-1)/12)*$H129</f>
        <v>61.221228137279368</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1776.5089461536581</v>
      </c>
    </row>
    <row r="130" spans="2:23" s="9" customFormat="1">
      <c r="B130" s="66"/>
      <c r="E130" s="214">
        <v>43405</v>
      </c>
      <c r="F130" s="214" t="s">
        <v>185</v>
      </c>
      <c r="G130" s="215" t="s">
        <v>69</v>
      </c>
      <c r="H130" s="240">
        <f t="shared" ref="H130:H131" si="67">$C$46/12</f>
        <v>1.8083333333333335E-3</v>
      </c>
      <c r="I130" s="230">
        <f>(SUM('1.  LRAMVA Summary'!D$54:D$74)+SUM('1.  LRAMVA Summary'!D$75:D$76)*(MONTH($E130)-1)/12)*$H130</f>
        <v>835.30385483999999</v>
      </c>
      <c r="J130" s="230">
        <f>(SUM('1.  LRAMVA Summary'!E$54:E$74)+SUM('1.  LRAMVA Summary'!E$75:E$76)*(MONTH($E130)-1)/12)*$H130</f>
        <v>350.15927283458319</v>
      </c>
      <c r="K130" s="230">
        <f>(SUM('1.  LRAMVA Summary'!F$54:F$74)+SUM('1.  LRAMVA Summary'!F$75:F$76)*(MONTH($E130)-1)/12)*$H130</f>
        <v>423.16750925915488</v>
      </c>
      <c r="L130" s="230">
        <f>(SUM('1.  LRAMVA Summary'!G$54:G$74)+SUM('1.  LRAMVA Summary'!G$75:G$76)*(MONTH($E130)-1)/12)*$H130</f>
        <v>106.65708108264072</v>
      </c>
      <c r="M130" s="230">
        <f>(SUM('1.  LRAMVA Summary'!H$54:H$74)+SUM('1.  LRAMVA Summary'!H$75:H$76)*(MONTH($E130)-1)/12)*$H130</f>
        <v>61.221228137279368</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1776.5089461536581</v>
      </c>
    </row>
    <row r="131" spans="2:23" s="9" customFormat="1">
      <c r="B131" s="66"/>
      <c r="E131" s="214">
        <v>43435</v>
      </c>
      <c r="F131" s="214" t="s">
        <v>185</v>
      </c>
      <c r="G131" s="215" t="s">
        <v>69</v>
      </c>
      <c r="H131" s="240">
        <f t="shared" si="67"/>
        <v>1.8083333333333335E-3</v>
      </c>
      <c r="I131" s="230">
        <f>(SUM('1.  LRAMVA Summary'!D$54:D$74)+SUM('1.  LRAMVA Summary'!D$75:D$76)*(MONTH($E131)-1)/12)*$H131</f>
        <v>835.30385483999999</v>
      </c>
      <c r="J131" s="230">
        <f>(SUM('1.  LRAMVA Summary'!E$54:E$74)+SUM('1.  LRAMVA Summary'!E$75:E$76)*(MONTH($E131)-1)/12)*$H131</f>
        <v>350.15927283458319</v>
      </c>
      <c r="K131" s="230">
        <f>(SUM('1.  LRAMVA Summary'!F$54:F$74)+SUM('1.  LRAMVA Summary'!F$75:F$76)*(MONTH($E131)-1)/12)*$H131</f>
        <v>423.16750925915488</v>
      </c>
      <c r="L131" s="230">
        <f>(SUM('1.  LRAMVA Summary'!G$54:G$74)+SUM('1.  LRAMVA Summary'!G$75:G$76)*(MONTH($E131)-1)/12)*$H131</f>
        <v>106.65708108264072</v>
      </c>
      <c r="M131" s="230">
        <f>(SUM('1.  LRAMVA Summary'!H$54:H$74)+SUM('1.  LRAMVA Summary'!H$75:H$76)*(MONTH($E131)-1)/12)*$H131</f>
        <v>61.221228137279368</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1776.5089461536581</v>
      </c>
    </row>
    <row r="132" spans="2:23" s="9" customFormat="1" ht="15" thickBot="1">
      <c r="B132" s="66"/>
      <c r="E132" s="216" t="s">
        <v>467</v>
      </c>
      <c r="F132" s="216"/>
      <c r="G132" s="217"/>
      <c r="H132" s="218"/>
      <c r="I132" s="219">
        <f>SUM(I119:I131)</f>
        <v>21591.834782309998</v>
      </c>
      <c r="J132" s="219">
        <f>SUM(J119:J131)</f>
        <v>9051.294475333576</v>
      </c>
      <c r="K132" s="219">
        <f t="shared" ref="K132:O132" si="68">SUM(K119:K131)</f>
        <v>10938.490098211587</v>
      </c>
      <c r="L132" s="219">
        <f t="shared" si="68"/>
        <v>2756.9872445290434</v>
      </c>
      <c r="M132" s="219">
        <f t="shared" si="68"/>
        <v>1582.512322253614</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45921.118922637812</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21591.834782309998</v>
      </c>
      <c r="J134" s="228">
        <f t="shared" ref="J134" si="70">J132+J133</f>
        <v>9051.294475333576</v>
      </c>
      <c r="K134" s="228">
        <f t="shared" ref="K134" si="71">K132+K133</f>
        <v>10938.490098211587</v>
      </c>
      <c r="L134" s="228">
        <f t="shared" ref="L134" si="72">L132+L133</f>
        <v>2756.9872445290434</v>
      </c>
      <c r="M134" s="228">
        <f t="shared" ref="M134" si="73">M132+M133</f>
        <v>1582.512322253614</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45921.118922637812</v>
      </c>
    </row>
    <row r="135" spans="2:23" s="9" customFormat="1">
      <c r="B135" s="66"/>
      <c r="E135" s="214">
        <v>43466</v>
      </c>
      <c r="F135" s="214" t="s">
        <v>186</v>
      </c>
      <c r="G135" s="215" t="s">
        <v>65</v>
      </c>
      <c r="H135" s="240">
        <f>$C$47/12</f>
        <v>2.0416666666666669E-3</v>
      </c>
      <c r="I135" s="230">
        <f>(SUM('1.  LRAMVA Summary'!D$54:D$77)+SUM('1.  LRAMVA Summary'!D$78:D$79)*(MONTH($E135)-1)/12)*$H135</f>
        <v>943.08499740000013</v>
      </c>
      <c r="J135" s="230">
        <f>(SUM('1.  LRAMVA Summary'!E$54:E$77)+SUM('1.  LRAMVA Summary'!E$78:E$79)*(MONTH($E135)-1)/12)*$H135</f>
        <v>395.34111449065847</v>
      </c>
      <c r="K135" s="230">
        <f>(SUM('1.  LRAMVA Summary'!F$54:F$77)+SUM('1.  LRAMVA Summary'!F$78:F$79)*(MONTH($E135)-1)/12)*$H135</f>
        <v>477.76976851840067</v>
      </c>
      <c r="L135" s="230">
        <f>(SUM('1.  LRAMVA Summary'!G$54:G$77)+SUM('1.  LRAMVA Summary'!G$78:G$79)*(MONTH($E135)-1)/12)*$H135</f>
        <v>120.41928509330404</v>
      </c>
      <c r="M135" s="230">
        <f>(SUM('1.  LRAMVA Summary'!H$54:H$77)+SUM('1.  LRAMVA Summary'!H$78:H$79)*(MONTH($E135)-1)/12)*$H135</f>
        <v>69.120741445315417</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2005.7359069476788</v>
      </c>
    </row>
    <row r="136" spans="2:23" s="9" customFormat="1">
      <c r="B136" s="66"/>
      <c r="E136" s="214">
        <v>43497</v>
      </c>
      <c r="F136" s="214" t="s">
        <v>186</v>
      </c>
      <c r="G136" s="215" t="s">
        <v>65</v>
      </c>
      <c r="H136" s="240">
        <f t="shared" ref="H136:H137" si="76">$C$47/12</f>
        <v>2.0416666666666669E-3</v>
      </c>
      <c r="I136" s="230">
        <f>(SUM('1.  LRAMVA Summary'!D$54:D$77)+SUM('1.  LRAMVA Summary'!D$78:D$79)*(MONTH($E136)-1)/12)*$H136</f>
        <v>943.08499740000013</v>
      </c>
      <c r="J136" s="230">
        <f>(SUM('1.  LRAMVA Summary'!E$54:E$77)+SUM('1.  LRAMVA Summary'!E$78:E$79)*(MONTH($E136)-1)/12)*$H136</f>
        <v>395.34111449065847</v>
      </c>
      <c r="K136" s="230">
        <f>(SUM('1.  LRAMVA Summary'!F$54:F$77)+SUM('1.  LRAMVA Summary'!F$78:F$79)*(MONTH($E136)-1)/12)*$H136</f>
        <v>477.76976851840067</v>
      </c>
      <c r="L136" s="230">
        <f>(SUM('1.  LRAMVA Summary'!G$54:G$77)+SUM('1.  LRAMVA Summary'!G$78:G$79)*(MONTH($E136)-1)/12)*$H136</f>
        <v>120.41928509330404</v>
      </c>
      <c r="M136" s="230">
        <f>(SUM('1.  LRAMVA Summary'!H$54:H$77)+SUM('1.  LRAMVA Summary'!H$78:H$79)*(MONTH($E136)-1)/12)*$H136</f>
        <v>69.120741445315417</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2005.7359069476788</v>
      </c>
    </row>
    <row r="137" spans="2:23" s="9" customFormat="1">
      <c r="B137" s="66"/>
      <c r="E137" s="214">
        <v>43525</v>
      </c>
      <c r="F137" s="214" t="s">
        <v>186</v>
      </c>
      <c r="G137" s="215" t="s">
        <v>65</v>
      </c>
      <c r="H137" s="240">
        <f t="shared" si="76"/>
        <v>2.0416666666666669E-3</v>
      </c>
      <c r="I137" s="230">
        <f>(SUM('1.  LRAMVA Summary'!D$54:D$77)+SUM('1.  LRAMVA Summary'!D$78:D$79)*(MONTH($E137)-1)/12)*$H137</f>
        <v>943.08499740000013</v>
      </c>
      <c r="J137" s="230">
        <f>(SUM('1.  LRAMVA Summary'!E$54:E$77)+SUM('1.  LRAMVA Summary'!E$78:E$79)*(MONTH($E137)-1)/12)*$H137</f>
        <v>395.34111449065847</v>
      </c>
      <c r="K137" s="230">
        <f>(SUM('1.  LRAMVA Summary'!F$54:F$77)+SUM('1.  LRAMVA Summary'!F$78:F$79)*(MONTH($E137)-1)/12)*$H137</f>
        <v>477.76976851840067</v>
      </c>
      <c r="L137" s="230">
        <f>(SUM('1.  LRAMVA Summary'!G$54:G$77)+SUM('1.  LRAMVA Summary'!G$78:G$79)*(MONTH($E137)-1)/12)*$H137</f>
        <v>120.41928509330404</v>
      </c>
      <c r="M137" s="230">
        <f>(SUM('1.  LRAMVA Summary'!H$54:H$77)+SUM('1.  LRAMVA Summary'!H$78:H$79)*(MONTH($E137)-1)/12)*$H137</f>
        <v>69.120741445315417</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2005.7359069476788</v>
      </c>
    </row>
    <row r="138" spans="2:23" s="8" customFormat="1">
      <c r="B138" s="239"/>
      <c r="E138" s="214">
        <v>43556</v>
      </c>
      <c r="F138" s="214" t="s">
        <v>186</v>
      </c>
      <c r="G138" s="215" t="s">
        <v>66</v>
      </c>
      <c r="H138" s="240">
        <f>$C$48/12</f>
        <v>1.8166666666666667E-3</v>
      </c>
      <c r="I138" s="230">
        <f>(SUM('1.  LRAMVA Summary'!D$54:D$77)+SUM('1.  LRAMVA Summary'!D$78:D$79)*(MONTH($E138)-1)/12)*$H138</f>
        <v>839.15318135999996</v>
      </c>
      <c r="J138" s="230">
        <f>(SUM('1.  LRAMVA Summary'!E$54:E$77)+SUM('1.  LRAMVA Summary'!E$78:E$79)*(MONTH($E138)-1)/12)*$H138</f>
        <v>351.77291003658587</v>
      </c>
      <c r="K138" s="230">
        <f>(SUM('1.  LRAMVA Summary'!F$54:F$77)+SUM('1.  LRAMVA Summary'!F$78:F$79)*(MONTH($E138)-1)/12)*$H138</f>
        <v>425.11758994698505</v>
      </c>
      <c r="L138" s="230">
        <f>(SUM('1.  LRAMVA Summary'!G$54:G$77)+SUM('1.  LRAMVA Summary'!G$78:G$79)*(MONTH($E138)-1)/12)*$H138</f>
        <v>107.14858836873583</v>
      </c>
      <c r="M138" s="230">
        <f>(SUM('1.  LRAMVA Summary'!H$54:H$77)+SUM('1.  LRAMVA Summary'!H$78:H$79)*(MONTH($E138)-1)/12)*$H138</f>
        <v>61.503353612566364</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1784.6956233248729</v>
      </c>
    </row>
    <row r="139" spans="2:23" s="9" customFormat="1">
      <c r="B139" s="66"/>
      <c r="E139" s="214">
        <v>43586</v>
      </c>
      <c r="F139" s="214" t="s">
        <v>186</v>
      </c>
      <c r="G139" s="215" t="s">
        <v>66</v>
      </c>
      <c r="H139" s="240">
        <f>$C$48/12</f>
        <v>1.8166666666666667E-3</v>
      </c>
      <c r="I139" s="230">
        <f>(SUM('1.  LRAMVA Summary'!D$54:D$77)+SUM('1.  LRAMVA Summary'!D$78:D$79)*(MONTH($E139)-1)/12)*$H139</f>
        <v>839.15318135999996</v>
      </c>
      <c r="J139" s="230">
        <f>(SUM('1.  LRAMVA Summary'!E$54:E$77)+SUM('1.  LRAMVA Summary'!E$78:E$79)*(MONTH($E139)-1)/12)*$H139</f>
        <v>351.77291003658587</v>
      </c>
      <c r="K139" s="230">
        <f>(SUM('1.  LRAMVA Summary'!F$54:F$77)+SUM('1.  LRAMVA Summary'!F$78:F$79)*(MONTH($E139)-1)/12)*$H139</f>
        <v>425.11758994698505</v>
      </c>
      <c r="L139" s="230">
        <f>(SUM('1.  LRAMVA Summary'!G$54:G$77)+SUM('1.  LRAMVA Summary'!G$78:G$79)*(MONTH($E139)-1)/12)*$H139</f>
        <v>107.14858836873583</v>
      </c>
      <c r="M139" s="230">
        <f>(SUM('1.  LRAMVA Summary'!H$54:H$77)+SUM('1.  LRAMVA Summary'!H$78:H$79)*(MONTH($E139)-1)/12)*$H139</f>
        <v>61.503353612566364</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1784.6956233248729</v>
      </c>
    </row>
    <row r="140" spans="2:23" s="9" customFormat="1">
      <c r="B140" s="66"/>
      <c r="E140" s="214">
        <v>43617</v>
      </c>
      <c r="F140" s="214" t="s">
        <v>186</v>
      </c>
      <c r="G140" s="215" t="s">
        <v>66</v>
      </c>
      <c r="H140" s="240">
        <f t="shared" ref="H140" si="78">$C$48/12</f>
        <v>1.8166666666666667E-3</v>
      </c>
      <c r="I140" s="230">
        <f>(SUM('1.  LRAMVA Summary'!D$54:D$77)+SUM('1.  LRAMVA Summary'!D$78:D$79)*(MONTH($E140)-1)/12)*$H140</f>
        <v>839.15318135999996</v>
      </c>
      <c r="J140" s="230">
        <f>(SUM('1.  LRAMVA Summary'!E$54:E$77)+SUM('1.  LRAMVA Summary'!E$78:E$79)*(MONTH($E140)-1)/12)*$H140</f>
        <v>351.77291003658587</v>
      </c>
      <c r="K140" s="230">
        <f>(SUM('1.  LRAMVA Summary'!F$54:F$77)+SUM('1.  LRAMVA Summary'!F$78:F$79)*(MONTH($E140)-1)/12)*$H140</f>
        <v>425.11758994698505</v>
      </c>
      <c r="L140" s="230">
        <f>(SUM('1.  LRAMVA Summary'!G$54:G$77)+SUM('1.  LRAMVA Summary'!G$78:G$79)*(MONTH($E140)-1)/12)*$H140</f>
        <v>107.14858836873583</v>
      </c>
      <c r="M140" s="230">
        <f>(SUM('1.  LRAMVA Summary'!H$54:H$77)+SUM('1.  LRAMVA Summary'!H$78:H$79)*(MONTH($E140)-1)/12)*$H140</f>
        <v>61.503353612566364</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1784.6956233248729</v>
      </c>
    </row>
    <row r="141" spans="2:23" s="9" customFormat="1">
      <c r="B141" s="66"/>
      <c r="E141" s="214">
        <v>43647</v>
      </c>
      <c r="F141" s="214" t="s">
        <v>186</v>
      </c>
      <c r="G141" s="215" t="s">
        <v>68</v>
      </c>
      <c r="H141" s="240">
        <f>$C$49/12</f>
        <v>1.8166666666666667E-3</v>
      </c>
      <c r="I141" s="230">
        <f>(SUM('1.  LRAMVA Summary'!D$54:D$77)+SUM('1.  LRAMVA Summary'!D$78:D$79)*(MONTH($E141)-1)/12)*$H141</f>
        <v>839.15318135999996</v>
      </c>
      <c r="J141" s="230">
        <f>(SUM('1.  LRAMVA Summary'!E$54:E$77)+SUM('1.  LRAMVA Summary'!E$78:E$79)*(MONTH($E141)-1)/12)*$H141</f>
        <v>351.77291003658587</v>
      </c>
      <c r="K141" s="230">
        <f>(SUM('1.  LRAMVA Summary'!F$54:F$77)+SUM('1.  LRAMVA Summary'!F$78:F$79)*(MONTH($E141)-1)/12)*$H141</f>
        <v>425.11758994698505</v>
      </c>
      <c r="L141" s="230">
        <f>(SUM('1.  LRAMVA Summary'!G$54:G$77)+SUM('1.  LRAMVA Summary'!G$78:G$79)*(MONTH($E141)-1)/12)*$H141</f>
        <v>107.14858836873583</v>
      </c>
      <c r="M141" s="230">
        <f>(SUM('1.  LRAMVA Summary'!H$54:H$77)+SUM('1.  LRAMVA Summary'!H$78:H$79)*(MONTH($E141)-1)/12)*$H141</f>
        <v>61.503353612566364</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1784.6956233248729</v>
      </c>
    </row>
    <row r="142" spans="2:23" s="9" customFormat="1">
      <c r="B142" s="66"/>
      <c r="E142" s="214">
        <v>43678</v>
      </c>
      <c r="F142" s="214" t="s">
        <v>186</v>
      </c>
      <c r="G142" s="215" t="s">
        <v>68</v>
      </c>
      <c r="H142" s="240">
        <f t="shared" ref="H142" si="79">$C$49/12</f>
        <v>1.8166666666666667E-3</v>
      </c>
      <c r="I142" s="230">
        <f>(SUM('1.  LRAMVA Summary'!D$54:D$77)+SUM('1.  LRAMVA Summary'!D$78:D$79)*(MONTH($E142)-1)/12)*$H142</f>
        <v>839.15318135999996</v>
      </c>
      <c r="J142" s="230">
        <f>(SUM('1.  LRAMVA Summary'!E$54:E$77)+SUM('1.  LRAMVA Summary'!E$78:E$79)*(MONTH($E142)-1)/12)*$H142</f>
        <v>351.77291003658587</v>
      </c>
      <c r="K142" s="230">
        <f>(SUM('1.  LRAMVA Summary'!F$54:F$77)+SUM('1.  LRAMVA Summary'!F$78:F$79)*(MONTH($E142)-1)/12)*$H142</f>
        <v>425.11758994698505</v>
      </c>
      <c r="L142" s="230">
        <f>(SUM('1.  LRAMVA Summary'!G$54:G$77)+SUM('1.  LRAMVA Summary'!G$78:G$79)*(MONTH($E142)-1)/12)*$H142</f>
        <v>107.14858836873583</v>
      </c>
      <c r="M142" s="230">
        <f>(SUM('1.  LRAMVA Summary'!H$54:H$77)+SUM('1.  LRAMVA Summary'!H$78:H$79)*(MONTH($E142)-1)/12)*$H142</f>
        <v>61.503353612566364</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1784.6956233248729</v>
      </c>
    </row>
    <row r="143" spans="2:23" s="9" customFormat="1">
      <c r="B143" s="66"/>
      <c r="E143" s="214">
        <v>43709</v>
      </c>
      <c r="F143" s="214" t="s">
        <v>186</v>
      </c>
      <c r="G143" s="215" t="s">
        <v>68</v>
      </c>
      <c r="H143" s="240">
        <f>$C$49/12</f>
        <v>1.8166666666666667E-3</v>
      </c>
      <c r="I143" s="230">
        <f>(SUM('1.  LRAMVA Summary'!D$54:D$77)+SUM('1.  LRAMVA Summary'!D$78:D$79)*(MONTH($E143)-1)/12)*$H143</f>
        <v>839.15318135999996</v>
      </c>
      <c r="J143" s="230">
        <f>(SUM('1.  LRAMVA Summary'!E$54:E$77)+SUM('1.  LRAMVA Summary'!E$78:E$79)*(MONTH($E143)-1)/12)*$H143</f>
        <v>351.77291003658587</v>
      </c>
      <c r="K143" s="230">
        <f>(SUM('1.  LRAMVA Summary'!F$54:F$77)+SUM('1.  LRAMVA Summary'!F$78:F$79)*(MONTH($E143)-1)/12)*$H143</f>
        <v>425.11758994698505</v>
      </c>
      <c r="L143" s="230">
        <f>(SUM('1.  LRAMVA Summary'!G$54:G$77)+SUM('1.  LRAMVA Summary'!G$78:G$79)*(MONTH($E143)-1)/12)*$H143</f>
        <v>107.14858836873583</v>
      </c>
      <c r="M143" s="230">
        <f>(SUM('1.  LRAMVA Summary'!H$54:H$77)+SUM('1.  LRAMVA Summary'!H$78:H$79)*(MONTH($E143)-1)/12)*$H143</f>
        <v>61.503353612566364</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1784.6956233248729</v>
      </c>
    </row>
    <row r="144" spans="2:23" s="9" customFormat="1">
      <c r="B144" s="66"/>
      <c r="E144" s="214">
        <v>43739</v>
      </c>
      <c r="F144" s="214" t="s">
        <v>186</v>
      </c>
      <c r="G144" s="215" t="s">
        <v>69</v>
      </c>
      <c r="H144" s="240">
        <f>$C$50/12</f>
        <v>1.8166666666666667E-3</v>
      </c>
      <c r="I144" s="230">
        <f>(SUM('1.  LRAMVA Summary'!D$54:D$77)+SUM('1.  LRAMVA Summary'!D$78:D$79)*(MONTH($E144)-1)/12)*$H144</f>
        <v>839.15318135999996</v>
      </c>
      <c r="J144" s="230">
        <f>(SUM('1.  LRAMVA Summary'!E$54:E$77)+SUM('1.  LRAMVA Summary'!E$78:E$79)*(MONTH($E144)-1)/12)*$H144</f>
        <v>351.77291003658587</v>
      </c>
      <c r="K144" s="230">
        <f>(SUM('1.  LRAMVA Summary'!F$54:F$77)+SUM('1.  LRAMVA Summary'!F$78:F$79)*(MONTH($E144)-1)/12)*$H144</f>
        <v>425.11758994698505</v>
      </c>
      <c r="L144" s="230">
        <f>(SUM('1.  LRAMVA Summary'!G$54:G$77)+SUM('1.  LRAMVA Summary'!G$78:G$79)*(MONTH($E144)-1)/12)*$H144</f>
        <v>107.14858836873583</v>
      </c>
      <c r="M144" s="230">
        <f>(SUM('1.  LRAMVA Summary'!H$54:H$77)+SUM('1.  LRAMVA Summary'!H$78:H$79)*(MONTH($E144)-1)/12)*$H144</f>
        <v>61.503353612566364</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1784.6956233248729</v>
      </c>
    </row>
    <row r="145" spans="2:23" s="9" customFormat="1">
      <c r="B145" s="66"/>
      <c r="E145" s="214">
        <v>43770</v>
      </c>
      <c r="F145" s="214" t="s">
        <v>186</v>
      </c>
      <c r="G145" s="215" t="s">
        <v>69</v>
      </c>
      <c r="H145" s="240">
        <f t="shared" ref="H145:H146" si="80">$C$50/12</f>
        <v>1.8166666666666667E-3</v>
      </c>
      <c r="I145" s="230">
        <f>(SUM('1.  LRAMVA Summary'!D$54:D$77)+SUM('1.  LRAMVA Summary'!D$78:D$79)*(MONTH($E145)-1)/12)*$H145</f>
        <v>839.15318135999996</v>
      </c>
      <c r="J145" s="230">
        <f>(SUM('1.  LRAMVA Summary'!E$54:E$77)+SUM('1.  LRAMVA Summary'!E$78:E$79)*(MONTH($E145)-1)/12)*$H145</f>
        <v>351.77291003658587</v>
      </c>
      <c r="K145" s="230">
        <f>(SUM('1.  LRAMVA Summary'!F$54:F$77)+SUM('1.  LRAMVA Summary'!F$78:F$79)*(MONTH($E145)-1)/12)*$H145</f>
        <v>425.11758994698505</v>
      </c>
      <c r="L145" s="230">
        <f>(SUM('1.  LRAMVA Summary'!G$54:G$77)+SUM('1.  LRAMVA Summary'!G$78:G$79)*(MONTH($E145)-1)/12)*$H145</f>
        <v>107.14858836873583</v>
      </c>
      <c r="M145" s="230">
        <f>(SUM('1.  LRAMVA Summary'!H$54:H$77)+SUM('1.  LRAMVA Summary'!H$78:H$79)*(MONTH($E145)-1)/12)*$H145</f>
        <v>61.503353612566364</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1784.6956233248729</v>
      </c>
    </row>
    <row r="146" spans="2:23" s="9" customFormat="1">
      <c r="B146" s="66"/>
      <c r="E146" s="214">
        <v>43800</v>
      </c>
      <c r="F146" s="214" t="s">
        <v>186</v>
      </c>
      <c r="G146" s="215" t="s">
        <v>69</v>
      </c>
      <c r="H146" s="240">
        <f t="shared" si="80"/>
        <v>1.8166666666666667E-3</v>
      </c>
      <c r="I146" s="230">
        <f>(SUM('1.  LRAMVA Summary'!D$54:D$77)+SUM('1.  LRAMVA Summary'!D$78:D$79)*(MONTH($E146)-1)/12)*$H146</f>
        <v>839.15318135999996</v>
      </c>
      <c r="J146" s="230">
        <f>(SUM('1.  LRAMVA Summary'!E$54:E$77)+SUM('1.  LRAMVA Summary'!E$78:E$79)*(MONTH($E146)-1)/12)*$H146</f>
        <v>351.77291003658587</v>
      </c>
      <c r="K146" s="230">
        <f>(SUM('1.  LRAMVA Summary'!F$54:F$77)+SUM('1.  LRAMVA Summary'!F$78:F$79)*(MONTH($E146)-1)/12)*$H146</f>
        <v>425.11758994698505</v>
      </c>
      <c r="L146" s="230">
        <f>(SUM('1.  LRAMVA Summary'!G$54:G$77)+SUM('1.  LRAMVA Summary'!G$78:G$79)*(MONTH($E146)-1)/12)*$H146</f>
        <v>107.14858836873583</v>
      </c>
      <c r="M146" s="230">
        <f>(SUM('1.  LRAMVA Summary'!H$54:H$77)+SUM('1.  LRAMVA Summary'!H$78:H$79)*(MONTH($E146)-1)/12)*$H146</f>
        <v>61.503353612566364</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1784.6956233248729</v>
      </c>
    </row>
    <row r="147" spans="2:23" s="9" customFormat="1" ht="15" thickBot="1">
      <c r="B147" s="66"/>
      <c r="E147" s="216" t="s">
        <v>468</v>
      </c>
      <c r="F147" s="216"/>
      <c r="G147" s="217"/>
      <c r="H147" s="218"/>
      <c r="I147" s="219">
        <f>SUM(I134:I146)</f>
        <v>31973.468406750013</v>
      </c>
      <c r="J147" s="219">
        <f>SUM(J134:J146)</f>
        <v>13403.274009134817</v>
      </c>
      <c r="K147" s="219">
        <f t="shared" ref="K147:O147" si="81">SUM(K134:K146)</f>
        <v>16197.857713289659</v>
      </c>
      <c r="L147" s="219">
        <f t="shared" si="81"/>
        <v>4082.5823951275797</v>
      </c>
      <c r="M147" s="219">
        <f t="shared" si="81"/>
        <v>2343.4047291026582</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68000.587253404708</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31973.468406750013</v>
      </c>
      <c r="J149" s="228">
        <f t="shared" ref="J149" si="83">J147+J148</f>
        <v>13403.274009134817</v>
      </c>
      <c r="K149" s="228">
        <f t="shared" ref="K149" si="84">K147+K148</f>
        <v>16197.857713289659</v>
      </c>
      <c r="L149" s="228">
        <f t="shared" ref="L149" si="85">L147+L148</f>
        <v>4082.5823951275797</v>
      </c>
      <c r="M149" s="228">
        <f t="shared" ref="M149" si="86">M147+M148</f>
        <v>2343.4047291026582</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68000.587253404708</v>
      </c>
    </row>
    <row r="150" spans="2:23" s="9" customFormat="1">
      <c r="B150" s="66"/>
      <c r="E150" s="214">
        <v>43831</v>
      </c>
      <c r="F150" s="214" t="s">
        <v>187</v>
      </c>
      <c r="G150" s="215" t="s">
        <v>65</v>
      </c>
      <c r="H150" s="240">
        <f>$C$51/12</f>
        <v>1.8166666666666667E-3</v>
      </c>
      <c r="I150" s="230">
        <f>(SUM('1.  LRAMVA Summary'!D$54:D$80)+SUM('1.  LRAMVA Summary'!D$81:D$82)*(MONTH($E150)-1)/12)*$H150</f>
        <v>839.15318135999996</v>
      </c>
      <c r="J150" s="230">
        <f>(SUM('1.  LRAMVA Summary'!E$54:E$80)+SUM('1.  LRAMVA Summary'!E$81:E$82)*(MONTH($E150)-1)/12)*$H150</f>
        <v>351.77291003658587</v>
      </c>
      <c r="K150" s="230">
        <f>(SUM('1.  LRAMVA Summary'!F$54:F$80)+SUM('1.  LRAMVA Summary'!F$81:F$82)*(MONTH($E150)-1)/12)*$H150</f>
        <v>425.11758994698505</v>
      </c>
      <c r="L150" s="230">
        <f>(SUM('1.  LRAMVA Summary'!G$54:G$80)+SUM('1.  LRAMVA Summary'!G$81:G$82)*(MONTH($E150)-1)/12)*$H150</f>
        <v>107.14858836873583</v>
      </c>
      <c r="M150" s="230">
        <f>(SUM('1.  LRAMVA Summary'!H$54:H$80)+SUM('1.  LRAMVA Summary'!H$81:H$82)*(MONTH($E150)-1)/12)*$H150</f>
        <v>61.503353612566364</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1784.6956233248729</v>
      </c>
    </row>
    <row r="151" spans="2:23" s="9" customFormat="1">
      <c r="B151" s="66"/>
      <c r="E151" s="214">
        <v>43862</v>
      </c>
      <c r="F151" s="214" t="s">
        <v>187</v>
      </c>
      <c r="G151" s="215" t="s">
        <v>65</v>
      </c>
      <c r="H151" s="240">
        <f t="shared" ref="H151:H152" si="89">$C$51/12</f>
        <v>1.8166666666666667E-3</v>
      </c>
      <c r="I151" s="230">
        <f>(SUM('1.  LRAMVA Summary'!D$54:D$80)+SUM('1.  LRAMVA Summary'!D$81:D$82)*(MONTH($E151)-1)/12)*$H151</f>
        <v>839.15318135999996</v>
      </c>
      <c r="J151" s="230">
        <f>(SUM('1.  LRAMVA Summary'!E$54:E$80)+SUM('1.  LRAMVA Summary'!E$81:E$82)*(MONTH($E151)-1)/12)*$H151</f>
        <v>351.77291003658587</v>
      </c>
      <c r="K151" s="230">
        <f>(SUM('1.  LRAMVA Summary'!F$54:F$80)+SUM('1.  LRAMVA Summary'!F$81:F$82)*(MONTH($E151)-1)/12)*$H151</f>
        <v>425.11758994698505</v>
      </c>
      <c r="L151" s="230">
        <f>(SUM('1.  LRAMVA Summary'!G$54:G$80)+SUM('1.  LRAMVA Summary'!G$81:G$82)*(MONTH($E151)-1)/12)*$H151</f>
        <v>107.14858836873583</v>
      </c>
      <c r="M151" s="230">
        <f>(SUM('1.  LRAMVA Summary'!H$54:H$80)+SUM('1.  LRAMVA Summary'!H$81:H$82)*(MONTH($E151)-1)/12)*$H151</f>
        <v>61.503353612566364</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1784.6956233248729</v>
      </c>
    </row>
    <row r="152" spans="2:23" s="9" customFormat="1">
      <c r="B152" s="66"/>
      <c r="E152" s="214">
        <v>43891</v>
      </c>
      <c r="F152" s="214" t="s">
        <v>187</v>
      </c>
      <c r="G152" s="215" t="s">
        <v>65</v>
      </c>
      <c r="H152" s="240">
        <f t="shared" si="89"/>
        <v>1.8166666666666667E-3</v>
      </c>
      <c r="I152" s="230">
        <f>(SUM('1.  LRAMVA Summary'!D$54:D$80)+SUM('1.  LRAMVA Summary'!D$81:D$82)*(MONTH($E152)-1)/12)*$H152</f>
        <v>839.15318135999996</v>
      </c>
      <c r="J152" s="230">
        <f>(SUM('1.  LRAMVA Summary'!E$54:E$80)+SUM('1.  LRAMVA Summary'!E$81:E$82)*(MONTH($E152)-1)/12)*$H152</f>
        <v>351.77291003658587</v>
      </c>
      <c r="K152" s="230">
        <f>(SUM('1.  LRAMVA Summary'!F$54:F$80)+SUM('1.  LRAMVA Summary'!F$81:F$82)*(MONTH($E152)-1)/12)*$H152</f>
        <v>425.11758994698505</v>
      </c>
      <c r="L152" s="230">
        <f>(SUM('1.  LRAMVA Summary'!G$54:G$80)+SUM('1.  LRAMVA Summary'!G$81:G$82)*(MONTH($E152)-1)/12)*$H152</f>
        <v>107.14858836873583</v>
      </c>
      <c r="M152" s="230">
        <f>(SUM('1.  LRAMVA Summary'!H$54:H$80)+SUM('1.  LRAMVA Summary'!H$81:H$82)*(MONTH($E152)-1)/12)*$H152</f>
        <v>61.503353612566364</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1784.6956233248729</v>
      </c>
    </row>
    <row r="153" spans="2:23" s="9" customFormat="1">
      <c r="B153" s="66"/>
      <c r="E153" s="214">
        <v>43922</v>
      </c>
      <c r="F153" s="214" t="s">
        <v>187</v>
      </c>
      <c r="G153" s="215" t="s">
        <v>66</v>
      </c>
      <c r="H153" s="240">
        <f>$C$52/12</f>
        <v>1.8166666666666667E-3</v>
      </c>
      <c r="I153" s="230">
        <f>(SUM('1.  LRAMVA Summary'!D$54:D$80)+SUM('1.  LRAMVA Summary'!D$81:D$82)*(MONTH($E153)-1)/12)*$H153</f>
        <v>839.15318135999996</v>
      </c>
      <c r="J153" s="230">
        <f>(SUM('1.  LRAMVA Summary'!E$54:E$80)+SUM('1.  LRAMVA Summary'!E$81:E$82)*(MONTH($E153)-1)/12)*$H153</f>
        <v>351.77291003658587</v>
      </c>
      <c r="K153" s="230">
        <f>(SUM('1.  LRAMVA Summary'!F$54:F$80)+SUM('1.  LRAMVA Summary'!F$81:F$82)*(MONTH($E153)-1)/12)*$H153</f>
        <v>425.11758994698505</v>
      </c>
      <c r="L153" s="230">
        <f>(SUM('1.  LRAMVA Summary'!G$54:G$80)+SUM('1.  LRAMVA Summary'!G$81:G$82)*(MONTH($E153)-1)/12)*$H153</f>
        <v>107.14858836873583</v>
      </c>
      <c r="M153" s="230">
        <f>(SUM('1.  LRAMVA Summary'!H$54:H$80)+SUM('1.  LRAMVA Summary'!H$81:H$82)*(MONTH($E153)-1)/12)*$H153</f>
        <v>61.503353612566364</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1784.6956233248729</v>
      </c>
    </row>
    <row r="154" spans="2:23" s="9" customFormat="1">
      <c r="B154" s="66"/>
      <c r="E154" s="214">
        <v>43952</v>
      </c>
      <c r="F154" s="214" t="s">
        <v>187</v>
      </c>
      <c r="G154" s="215" t="s">
        <v>66</v>
      </c>
      <c r="H154" s="240">
        <f t="shared" ref="H154:H155" si="91">$C$52/12</f>
        <v>1.8166666666666667E-3</v>
      </c>
      <c r="I154" s="230">
        <f>(SUM('1.  LRAMVA Summary'!D$54:D$80)+SUM('1.  LRAMVA Summary'!D$81:D$82)*(MONTH($E154)-1)/12)*$H154</f>
        <v>839.15318135999996</v>
      </c>
      <c r="J154" s="230">
        <f>(SUM('1.  LRAMVA Summary'!E$54:E$80)+SUM('1.  LRAMVA Summary'!E$81:E$82)*(MONTH($E154)-1)/12)*$H154</f>
        <v>351.77291003658587</v>
      </c>
      <c r="K154" s="230">
        <f>(SUM('1.  LRAMVA Summary'!F$54:F$80)+SUM('1.  LRAMVA Summary'!F$81:F$82)*(MONTH($E154)-1)/12)*$H154</f>
        <v>425.11758994698505</v>
      </c>
      <c r="L154" s="230">
        <f>(SUM('1.  LRAMVA Summary'!G$54:G$80)+SUM('1.  LRAMVA Summary'!G$81:G$82)*(MONTH($E154)-1)/12)*$H154</f>
        <v>107.14858836873583</v>
      </c>
      <c r="M154" s="230">
        <f>(SUM('1.  LRAMVA Summary'!H$54:H$80)+SUM('1.  LRAMVA Summary'!H$81:H$82)*(MONTH($E154)-1)/12)*$H154</f>
        <v>61.503353612566364</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1784.6956233248729</v>
      </c>
    </row>
    <row r="155" spans="2:23" s="9" customFormat="1">
      <c r="B155" s="66"/>
      <c r="E155" s="214">
        <v>43983</v>
      </c>
      <c r="F155" s="214" t="s">
        <v>187</v>
      </c>
      <c r="G155" s="215" t="s">
        <v>66</v>
      </c>
      <c r="H155" s="240">
        <f t="shared" si="91"/>
        <v>1.8166666666666667E-3</v>
      </c>
      <c r="I155" s="230">
        <f>(SUM('1.  LRAMVA Summary'!D$54:D$80)+SUM('1.  LRAMVA Summary'!D$81:D$82)*(MONTH($E155)-1)/12)*$H155</f>
        <v>839.15318135999996</v>
      </c>
      <c r="J155" s="230">
        <f>(SUM('1.  LRAMVA Summary'!E$54:E$80)+SUM('1.  LRAMVA Summary'!E$81:E$82)*(MONTH($E155)-1)/12)*$H155</f>
        <v>351.77291003658587</v>
      </c>
      <c r="K155" s="230">
        <f>(SUM('1.  LRAMVA Summary'!F$54:F$80)+SUM('1.  LRAMVA Summary'!F$81:F$82)*(MONTH($E155)-1)/12)*$H155</f>
        <v>425.11758994698505</v>
      </c>
      <c r="L155" s="230">
        <f>(SUM('1.  LRAMVA Summary'!G$54:G$80)+SUM('1.  LRAMVA Summary'!G$81:G$82)*(MONTH($E155)-1)/12)*$H155</f>
        <v>107.14858836873583</v>
      </c>
      <c r="M155" s="230">
        <f>(SUM('1.  LRAMVA Summary'!H$54:H$80)+SUM('1.  LRAMVA Summary'!H$81:H$82)*(MONTH($E155)-1)/12)*$H155</f>
        <v>61.503353612566364</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1784.6956233248729</v>
      </c>
    </row>
    <row r="156" spans="2:23" s="9" customFormat="1">
      <c r="B156" s="66"/>
      <c r="E156" s="214">
        <v>44013</v>
      </c>
      <c r="F156" s="214" t="s">
        <v>187</v>
      </c>
      <c r="G156" s="215" t="s">
        <v>68</v>
      </c>
      <c r="H156" s="240">
        <f>$C$53/12</f>
        <v>1.8166666666666667E-3</v>
      </c>
      <c r="I156" s="230">
        <f>(SUM('1.  LRAMVA Summary'!D$54:D$80)+SUM('1.  LRAMVA Summary'!D$81:D$82)*(MONTH($E156)-1)/12)*$H156</f>
        <v>839.15318135999996</v>
      </c>
      <c r="J156" s="230">
        <f>(SUM('1.  LRAMVA Summary'!E$54:E$80)+SUM('1.  LRAMVA Summary'!E$81:E$82)*(MONTH($E156)-1)/12)*$H156</f>
        <v>351.77291003658587</v>
      </c>
      <c r="K156" s="230">
        <f>(SUM('1.  LRAMVA Summary'!F$54:F$80)+SUM('1.  LRAMVA Summary'!F$81:F$82)*(MONTH($E156)-1)/12)*$H156</f>
        <v>425.11758994698505</v>
      </c>
      <c r="L156" s="230">
        <f>(SUM('1.  LRAMVA Summary'!G$54:G$80)+SUM('1.  LRAMVA Summary'!G$81:G$82)*(MONTH($E156)-1)/12)*$H156</f>
        <v>107.14858836873583</v>
      </c>
      <c r="M156" s="230">
        <f>(SUM('1.  LRAMVA Summary'!H$54:H$80)+SUM('1.  LRAMVA Summary'!H$81:H$82)*(MONTH($E156)-1)/12)*$H156</f>
        <v>61.503353612566364</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1784.6956233248729</v>
      </c>
    </row>
    <row r="157" spans="2:23" s="9" customFormat="1">
      <c r="B157" s="66"/>
      <c r="E157" s="214">
        <v>44044</v>
      </c>
      <c r="F157" s="214" t="s">
        <v>187</v>
      </c>
      <c r="G157" s="215" t="s">
        <v>68</v>
      </c>
      <c r="H157" s="240">
        <f t="shared" ref="H157:H158" si="92">$C$53/12</f>
        <v>1.8166666666666667E-3</v>
      </c>
      <c r="I157" s="230">
        <f>(SUM('1.  LRAMVA Summary'!D$54:D$80)+SUM('1.  LRAMVA Summary'!D$81:D$82)*(MONTH($E157)-1)/12)*$H157</f>
        <v>839.15318135999996</v>
      </c>
      <c r="J157" s="230">
        <f>(SUM('1.  LRAMVA Summary'!E$54:E$80)+SUM('1.  LRAMVA Summary'!E$81:E$82)*(MONTH($E157)-1)/12)*$H157</f>
        <v>351.77291003658587</v>
      </c>
      <c r="K157" s="230">
        <f>(SUM('1.  LRAMVA Summary'!F$54:F$80)+SUM('1.  LRAMVA Summary'!F$81:F$82)*(MONTH($E157)-1)/12)*$H157</f>
        <v>425.11758994698505</v>
      </c>
      <c r="L157" s="230">
        <f>(SUM('1.  LRAMVA Summary'!G$54:G$80)+SUM('1.  LRAMVA Summary'!G$81:G$82)*(MONTH($E157)-1)/12)*$H157</f>
        <v>107.14858836873583</v>
      </c>
      <c r="M157" s="230">
        <f>(SUM('1.  LRAMVA Summary'!H$54:H$80)+SUM('1.  LRAMVA Summary'!H$81:H$82)*(MONTH($E157)-1)/12)*$H157</f>
        <v>61.503353612566364</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1784.6956233248729</v>
      </c>
    </row>
    <row r="158" spans="2:23" s="9" customFormat="1">
      <c r="B158" s="66"/>
      <c r="E158" s="214">
        <v>44075</v>
      </c>
      <c r="F158" s="214" t="s">
        <v>187</v>
      </c>
      <c r="G158" s="215" t="s">
        <v>68</v>
      </c>
      <c r="H158" s="240">
        <f t="shared" si="92"/>
        <v>1.8166666666666667E-3</v>
      </c>
      <c r="I158" s="230">
        <f>(SUM('1.  LRAMVA Summary'!D$54:D$80)+SUM('1.  LRAMVA Summary'!D$81:D$82)*(MONTH($E158)-1)/12)*$H158</f>
        <v>839.15318135999996</v>
      </c>
      <c r="J158" s="230">
        <f>(SUM('1.  LRAMVA Summary'!E$54:E$80)+SUM('1.  LRAMVA Summary'!E$81:E$82)*(MONTH($E158)-1)/12)*$H158</f>
        <v>351.77291003658587</v>
      </c>
      <c r="K158" s="230">
        <f>(SUM('1.  LRAMVA Summary'!F$54:F$80)+SUM('1.  LRAMVA Summary'!F$81:F$82)*(MONTH($E158)-1)/12)*$H158</f>
        <v>425.11758994698505</v>
      </c>
      <c r="L158" s="230">
        <f>(SUM('1.  LRAMVA Summary'!G$54:G$80)+SUM('1.  LRAMVA Summary'!G$81:G$82)*(MONTH($E158)-1)/12)*$H158</f>
        <v>107.14858836873583</v>
      </c>
      <c r="M158" s="230">
        <f>(SUM('1.  LRAMVA Summary'!H$54:H$80)+SUM('1.  LRAMVA Summary'!H$81:H$82)*(MONTH($E158)-1)/12)*$H158</f>
        <v>61.503353612566364</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1784.6956233248729</v>
      </c>
    </row>
    <row r="159" spans="2:23" s="9" customFormat="1">
      <c r="B159" s="66"/>
      <c r="E159" s="214">
        <v>44105</v>
      </c>
      <c r="F159" s="214" t="s">
        <v>187</v>
      </c>
      <c r="G159" s="215" t="s">
        <v>69</v>
      </c>
      <c r="H159" s="240">
        <f>$C$54/12</f>
        <v>1.8166666666666667E-3</v>
      </c>
      <c r="I159" s="230">
        <f>(SUM('1.  LRAMVA Summary'!D$54:D$80)+SUM('1.  LRAMVA Summary'!D$81:D$82)*(MONTH($E159)-1)/12)*$H159</f>
        <v>839.15318135999996</v>
      </c>
      <c r="J159" s="230">
        <f>(SUM('1.  LRAMVA Summary'!E$54:E$80)+SUM('1.  LRAMVA Summary'!E$81:E$82)*(MONTH($E159)-1)/12)*$H159</f>
        <v>351.77291003658587</v>
      </c>
      <c r="K159" s="230">
        <f>(SUM('1.  LRAMVA Summary'!F$54:F$80)+SUM('1.  LRAMVA Summary'!F$81:F$82)*(MONTH($E159)-1)/12)*$H159</f>
        <v>425.11758994698505</v>
      </c>
      <c r="L159" s="230">
        <f>(SUM('1.  LRAMVA Summary'!G$54:G$80)+SUM('1.  LRAMVA Summary'!G$81:G$82)*(MONTH($E159)-1)/12)*$H159</f>
        <v>107.14858836873583</v>
      </c>
      <c r="M159" s="230">
        <f>(SUM('1.  LRAMVA Summary'!H$54:H$80)+SUM('1.  LRAMVA Summary'!H$81:H$82)*(MONTH($E159)-1)/12)*$H159</f>
        <v>61.503353612566364</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1784.6956233248729</v>
      </c>
    </row>
    <row r="160" spans="2:23" s="9" customFormat="1">
      <c r="B160" s="66"/>
      <c r="E160" s="214">
        <v>44136</v>
      </c>
      <c r="F160" s="214" t="s">
        <v>187</v>
      </c>
      <c r="G160" s="215" t="s">
        <v>69</v>
      </c>
      <c r="H160" s="240">
        <f t="shared" ref="H160:H161" si="93">$C$54/12</f>
        <v>1.8166666666666667E-3</v>
      </c>
      <c r="I160" s="230">
        <f>(SUM('1.  LRAMVA Summary'!D$54:D$80)+SUM('1.  LRAMVA Summary'!D$81:D$82)*(MONTH($E160)-1)/12)*$H160</f>
        <v>839.15318135999996</v>
      </c>
      <c r="J160" s="230">
        <f>(SUM('1.  LRAMVA Summary'!E$54:E$80)+SUM('1.  LRAMVA Summary'!E$81:E$82)*(MONTH($E160)-1)/12)*$H160</f>
        <v>351.77291003658587</v>
      </c>
      <c r="K160" s="230">
        <f>(SUM('1.  LRAMVA Summary'!F$54:F$80)+SUM('1.  LRAMVA Summary'!F$81:F$82)*(MONTH($E160)-1)/12)*$H160</f>
        <v>425.11758994698505</v>
      </c>
      <c r="L160" s="230">
        <f>(SUM('1.  LRAMVA Summary'!G$54:G$80)+SUM('1.  LRAMVA Summary'!G$81:G$82)*(MONTH($E160)-1)/12)*$H160</f>
        <v>107.14858836873583</v>
      </c>
      <c r="M160" s="230">
        <f>(SUM('1.  LRAMVA Summary'!H$54:H$80)+SUM('1.  LRAMVA Summary'!H$81:H$82)*(MONTH($E160)-1)/12)*$H160</f>
        <v>61.503353612566364</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1784.6956233248729</v>
      </c>
    </row>
    <row r="161" spans="2:23" s="9" customFormat="1">
      <c r="B161" s="66"/>
      <c r="E161" s="214">
        <v>44166</v>
      </c>
      <c r="F161" s="214" t="s">
        <v>187</v>
      </c>
      <c r="G161" s="215" t="s">
        <v>69</v>
      </c>
      <c r="H161" s="240">
        <f t="shared" si="93"/>
        <v>1.8166666666666667E-3</v>
      </c>
      <c r="I161" s="230">
        <f>(SUM('1.  LRAMVA Summary'!D$54:D$80)+SUM('1.  LRAMVA Summary'!D$81:D$82)*(MONTH($E161)-1)/12)*$H161</f>
        <v>839.15318135999996</v>
      </c>
      <c r="J161" s="230">
        <f>(SUM('1.  LRAMVA Summary'!E$54:E$80)+SUM('1.  LRAMVA Summary'!E$81:E$82)*(MONTH($E161)-1)/12)*$H161</f>
        <v>351.77291003658587</v>
      </c>
      <c r="K161" s="230">
        <f>(SUM('1.  LRAMVA Summary'!F$54:F$80)+SUM('1.  LRAMVA Summary'!F$81:F$82)*(MONTH($E161)-1)/12)*$H161</f>
        <v>425.11758994698505</v>
      </c>
      <c r="L161" s="230">
        <f>(SUM('1.  LRAMVA Summary'!G$54:G$80)+SUM('1.  LRAMVA Summary'!G$81:G$82)*(MONTH($E161)-1)/12)*$H161</f>
        <v>107.14858836873583</v>
      </c>
      <c r="M161" s="230">
        <f>(SUM('1.  LRAMVA Summary'!H$54:H$80)+SUM('1.  LRAMVA Summary'!H$81:H$82)*(MONTH($E161)-1)/12)*$H161</f>
        <v>61.503353612566364</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1784.6956233248729</v>
      </c>
    </row>
    <row r="162" spans="2:23" s="9" customFormat="1" ht="15" thickBot="1">
      <c r="B162" s="66"/>
      <c r="E162" s="216" t="s">
        <v>469</v>
      </c>
      <c r="F162" s="216"/>
      <c r="G162" s="217"/>
      <c r="H162" s="218"/>
      <c r="I162" s="219">
        <f>SUM(I149:I161)</f>
        <v>42043.306583070029</v>
      </c>
      <c r="J162" s="219">
        <f>SUM(J149:J161)</f>
        <v>17624.548929573844</v>
      </c>
      <c r="K162" s="219">
        <f t="shared" ref="K162:O162" si="94">SUM(K149:K161)</f>
        <v>21299.268792653482</v>
      </c>
      <c r="L162" s="219">
        <f t="shared" si="94"/>
        <v>5368.3654555524063</v>
      </c>
      <c r="M162" s="219">
        <f t="shared" si="94"/>
        <v>3081.444972453457</v>
      </c>
      <c r="N162" s="219">
        <f t="shared" si="94"/>
        <v>0</v>
      </c>
      <c r="O162" s="219">
        <f t="shared" si="94"/>
        <v>0</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89416.934733303249</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22"/>
  <sheetViews>
    <sheetView topLeftCell="B7" zoomScaleNormal="100" workbookViewId="0">
      <selection activeCell="D90" sqref="D90"/>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35"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0"/>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596</v>
      </c>
      <c r="H23" s="10"/>
      <c r="I23" s="10"/>
      <c r="J23" s="10"/>
    </row>
    <row r="24" spans="2:73" s="670" customFormat="1" ht="21" customHeight="1">
      <c r="B24" s="702" t="s">
        <v>600</v>
      </c>
      <c r="C24" s="824" t="s">
        <v>601</v>
      </c>
      <c r="D24" s="824"/>
      <c r="E24" s="824"/>
      <c r="F24" s="824"/>
      <c r="G24" s="824"/>
      <c r="H24" s="678" t="s">
        <v>598</v>
      </c>
      <c r="I24" s="678" t="s">
        <v>597</v>
      </c>
      <c r="J24" s="678" t="s">
        <v>599</v>
      </c>
      <c r="K24" s="669"/>
      <c r="L24" s="670" t="s">
        <v>601</v>
      </c>
      <c r="AQ24" s="670" t="s">
        <v>601</v>
      </c>
      <c r="BU24" s="669"/>
    </row>
    <row r="25" spans="2:73" s="250" customFormat="1" ht="49.5" customHeight="1">
      <c r="B25" s="245" t="s">
        <v>472</v>
      </c>
      <c r="C25" s="245" t="s">
        <v>211</v>
      </c>
      <c r="D25" s="628" t="s">
        <v>473</v>
      </c>
      <c r="E25" s="245" t="s">
        <v>208</v>
      </c>
      <c r="F25" s="245" t="s">
        <v>474</v>
      </c>
      <c r="G25" s="245" t="s">
        <v>475</v>
      </c>
      <c r="H25" s="628" t="s">
        <v>476</v>
      </c>
      <c r="I25" s="636" t="s">
        <v>589</v>
      </c>
      <c r="J25" s="643" t="s">
        <v>590</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692">
        <v>7</v>
      </c>
      <c r="D27" s="692" t="s">
        <v>118</v>
      </c>
      <c r="E27" s="692" t="s">
        <v>732</v>
      </c>
      <c r="F27" s="692"/>
      <c r="G27" s="692"/>
      <c r="H27" s="692">
        <v>2015</v>
      </c>
      <c r="I27" s="644" t="s">
        <v>581</v>
      </c>
      <c r="J27" s="644" t="s">
        <v>595</v>
      </c>
      <c r="K27" s="633"/>
      <c r="L27" s="696"/>
      <c r="M27" s="697"/>
      <c r="N27" s="697"/>
      <c r="O27" s="697"/>
      <c r="P27" s="697">
        <v>190</v>
      </c>
      <c r="Q27" s="697">
        <v>190</v>
      </c>
      <c r="R27" s="697">
        <v>185</v>
      </c>
      <c r="S27" s="697">
        <v>185</v>
      </c>
      <c r="T27" s="697">
        <v>185</v>
      </c>
      <c r="U27" s="697">
        <v>184</v>
      </c>
      <c r="V27" s="697">
        <v>175</v>
      </c>
      <c r="W27" s="697">
        <v>175</v>
      </c>
      <c r="X27" s="697">
        <v>173</v>
      </c>
      <c r="Y27" s="697">
        <v>142</v>
      </c>
      <c r="Z27" s="697">
        <v>63</v>
      </c>
      <c r="AA27" s="697">
        <v>63</v>
      </c>
      <c r="AB27" s="697">
        <v>54</v>
      </c>
      <c r="AC27" s="697">
        <v>53</v>
      </c>
      <c r="AD27" s="697">
        <v>53</v>
      </c>
      <c r="AE27" s="697">
        <v>42</v>
      </c>
      <c r="AF27" s="697">
        <v>30</v>
      </c>
      <c r="AG27" s="697">
        <v>30</v>
      </c>
      <c r="AH27" s="697">
        <v>30</v>
      </c>
      <c r="AI27" s="697">
        <v>30</v>
      </c>
      <c r="AJ27" s="697">
        <v>0</v>
      </c>
      <c r="AK27" s="697">
        <v>0</v>
      </c>
      <c r="AL27" s="697">
        <v>0</v>
      </c>
      <c r="AM27" s="697">
        <v>0</v>
      </c>
      <c r="AN27" s="697">
        <v>0</v>
      </c>
      <c r="AO27" s="698">
        <v>0</v>
      </c>
      <c r="AP27" s="633"/>
      <c r="AQ27" s="696"/>
      <c r="AR27" s="697"/>
      <c r="AS27" s="697"/>
      <c r="AT27" s="697"/>
      <c r="AU27" s="697">
        <v>1541118</v>
      </c>
      <c r="AV27" s="697">
        <v>1541118</v>
      </c>
      <c r="AW27" s="697">
        <v>1524334</v>
      </c>
      <c r="AX27" s="697">
        <v>1524334</v>
      </c>
      <c r="AY27" s="697">
        <v>1524334</v>
      </c>
      <c r="AZ27" s="697">
        <v>1523822</v>
      </c>
      <c r="BA27" s="697">
        <v>1464713</v>
      </c>
      <c r="BB27" s="697">
        <v>1464713</v>
      </c>
      <c r="BC27" s="697">
        <v>1449370</v>
      </c>
      <c r="BD27" s="697">
        <v>1252271</v>
      </c>
      <c r="BE27" s="697">
        <v>720567</v>
      </c>
      <c r="BF27" s="697">
        <v>689654</v>
      </c>
      <c r="BG27" s="697">
        <v>296111</v>
      </c>
      <c r="BH27" s="697">
        <v>293800</v>
      </c>
      <c r="BI27" s="697">
        <v>293800</v>
      </c>
      <c r="BJ27" s="697">
        <v>214238</v>
      </c>
      <c r="BK27" s="697">
        <v>71739</v>
      </c>
      <c r="BL27" s="697">
        <v>71739</v>
      </c>
      <c r="BM27" s="697">
        <v>71739</v>
      </c>
      <c r="BN27" s="697">
        <v>71739</v>
      </c>
      <c r="BO27" s="697">
        <v>0</v>
      </c>
      <c r="BP27" s="697">
        <v>0</v>
      </c>
      <c r="BQ27" s="697">
        <v>0</v>
      </c>
      <c r="BR27" s="697">
        <v>0</v>
      </c>
      <c r="BS27" s="697">
        <v>0</v>
      </c>
      <c r="BT27" s="698">
        <v>0</v>
      </c>
      <c r="BU27" s="16"/>
    </row>
    <row r="28" spans="2:73" s="17" customFormat="1" ht="15.5">
      <c r="B28" s="692"/>
      <c r="C28" s="692">
        <v>62</v>
      </c>
      <c r="D28" s="692" t="s">
        <v>109</v>
      </c>
      <c r="E28" s="692" t="s">
        <v>732</v>
      </c>
      <c r="F28" s="692"/>
      <c r="G28" s="692"/>
      <c r="H28" s="692">
        <v>2015</v>
      </c>
      <c r="I28" s="644" t="s">
        <v>581</v>
      </c>
      <c r="J28" s="644" t="s">
        <v>595</v>
      </c>
      <c r="K28" s="633"/>
      <c r="L28" s="696"/>
      <c r="M28" s="697"/>
      <c r="N28" s="697"/>
      <c r="O28" s="697"/>
      <c r="P28" s="697">
        <v>89</v>
      </c>
      <c r="Q28" s="697">
        <v>89</v>
      </c>
      <c r="R28" s="697">
        <v>89</v>
      </c>
      <c r="S28" s="697">
        <v>89</v>
      </c>
      <c r="T28" s="697">
        <v>89</v>
      </c>
      <c r="U28" s="697">
        <v>89</v>
      </c>
      <c r="V28" s="697">
        <v>89</v>
      </c>
      <c r="W28" s="697">
        <v>89</v>
      </c>
      <c r="X28" s="697">
        <v>89</v>
      </c>
      <c r="Y28" s="697">
        <v>89</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c r="AR28" s="697"/>
      <c r="AS28" s="697"/>
      <c r="AT28" s="697"/>
      <c r="AU28" s="697">
        <v>1137198</v>
      </c>
      <c r="AV28" s="697">
        <v>1137198</v>
      </c>
      <c r="AW28" s="697">
        <v>1137198</v>
      </c>
      <c r="AX28" s="697">
        <v>1137198</v>
      </c>
      <c r="AY28" s="697">
        <v>1137198</v>
      </c>
      <c r="AZ28" s="697">
        <v>1137198</v>
      </c>
      <c r="BA28" s="697">
        <v>1137198</v>
      </c>
      <c r="BB28" s="697">
        <v>1137198</v>
      </c>
      <c r="BC28" s="697">
        <v>1137198</v>
      </c>
      <c r="BD28" s="697">
        <v>1137198</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c r="C29" s="692">
        <v>67</v>
      </c>
      <c r="D29" s="692" t="s">
        <v>97</v>
      </c>
      <c r="E29" s="692" t="s">
        <v>732</v>
      </c>
      <c r="F29" s="692"/>
      <c r="G29" s="692"/>
      <c r="H29" s="692">
        <v>2015</v>
      </c>
      <c r="I29" s="644" t="s">
        <v>581</v>
      </c>
      <c r="J29" s="644" t="s">
        <v>595</v>
      </c>
      <c r="K29" s="633"/>
      <c r="L29" s="696"/>
      <c r="M29" s="697"/>
      <c r="N29" s="697"/>
      <c r="O29" s="697"/>
      <c r="P29" s="697">
        <v>57</v>
      </c>
      <c r="Q29" s="697">
        <v>57</v>
      </c>
      <c r="R29" s="697">
        <v>57</v>
      </c>
      <c r="S29" s="697">
        <v>56</v>
      </c>
      <c r="T29" s="697">
        <v>32</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c r="AR29" s="697"/>
      <c r="AS29" s="697"/>
      <c r="AT29" s="697"/>
      <c r="AU29" s="697">
        <v>373322</v>
      </c>
      <c r="AV29" s="697">
        <v>373322</v>
      </c>
      <c r="AW29" s="697">
        <v>373322</v>
      </c>
      <c r="AX29" s="697">
        <v>372278</v>
      </c>
      <c r="AY29" s="697">
        <v>220987</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5">
      <c r="B30" s="692"/>
      <c r="C30" s="692">
        <v>68</v>
      </c>
      <c r="D30" s="692" t="s">
        <v>95</v>
      </c>
      <c r="E30" s="692" t="s">
        <v>732</v>
      </c>
      <c r="F30" s="692"/>
      <c r="G30" s="692"/>
      <c r="H30" s="692">
        <v>2015</v>
      </c>
      <c r="I30" s="644" t="s">
        <v>581</v>
      </c>
      <c r="J30" s="644" t="s">
        <v>595</v>
      </c>
      <c r="K30" s="633"/>
      <c r="L30" s="696"/>
      <c r="M30" s="697"/>
      <c r="N30" s="697"/>
      <c r="O30" s="697"/>
      <c r="P30" s="697">
        <v>303</v>
      </c>
      <c r="Q30" s="697">
        <v>301</v>
      </c>
      <c r="R30" s="697">
        <v>301</v>
      </c>
      <c r="S30" s="697">
        <v>301</v>
      </c>
      <c r="T30" s="697">
        <v>301</v>
      </c>
      <c r="U30" s="697">
        <v>301</v>
      </c>
      <c r="V30" s="697">
        <v>301</v>
      </c>
      <c r="W30" s="697">
        <v>301</v>
      </c>
      <c r="X30" s="697">
        <v>301</v>
      </c>
      <c r="Y30" s="697">
        <v>301</v>
      </c>
      <c r="Z30" s="697">
        <v>277</v>
      </c>
      <c r="AA30" s="697">
        <v>277</v>
      </c>
      <c r="AB30" s="697">
        <v>277</v>
      </c>
      <c r="AC30" s="697">
        <v>277</v>
      </c>
      <c r="AD30" s="697">
        <v>277</v>
      </c>
      <c r="AE30" s="697">
        <v>277</v>
      </c>
      <c r="AF30" s="697">
        <v>99</v>
      </c>
      <c r="AG30" s="697">
        <v>99</v>
      </c>
      <c r="AH30" s="697">
        <v>99</v>
      </c>
      <c r="AI30" s="697">
        <v>99</v>
      </c>
      <c r="AJ30" s="697">
        <v>0</v>
      </c>
      <c r="AK30" s="697">
        <v>0</v>
      </c>
      <c r="AL30" s="697">
        <v>0</v>
      </c>
      <c r="AM30" s="697">
        <v>0</v>
      </c>
      <c r="AN30" s="697">
        <v>0</v>
      </c>
      <c r="AO30" s="698">
        <v>0</v>
      </c>
      <c r="AP30" s="633"/>
      <c r="AQ30" s="696"/>
      <c r="AR30" s="697"/>
      <c r="AS30" s="697"/>
      <c r="AT30" s="697"/>
      <c r="AU30" s="697">
        <v>4706527</v>
      </c>
      <c r="AV30" s="697">
        <v>4669408</v>
      </c>
      <c r="AW30" s="697">
        <v>4669408</v>
      </c>
      <c r="AX30" s="697">
        <v>4669408</v>
      </c>
      <c r="AY30" s="697">
        <v>4669408</v>
      </c>
      <c r="AZ30" s="697">
        <v>4669408</v>
      </c>
      <c r="BA30" s="697">
        <v>4669408</v>
      </c>
      <c r="BB30" s="697">
        <v>4667743</v>
      </c>
      <c r="BC30" s="697">
        <v>4667743</v>
      </c>
      <c r="BD30" s="697">
        <v>4667743</v>
      </c>
      <c r="BE30" s="697">
        <v>4439997</v>
      </c>
      <c r="BF30" s="697">
        <v>4417776</v>
      </c>
      <c r="BG30" s="697">
        <v>4417776</v>
      </c>
      <c r="BH30" s="697">
        <v>4406947</v>
      </c>
      <c r="BI30" s="697">
        <v>4406947</v>
      </c>
      <c r="BJ30" s="697">
        <v>4405397</v>
      </c>
      <c r="BK30" s="697">
        <v>1572528</v>
      </c>
      <c r="BL30" s="697">
        <v>1572528</v>
      </c>
      <c r="BM30" s="697">
        <v>1572528</v>
      </c>
      <c r="BN30" s="697">
        <v>1572528</v>
      </c>
      <c r="BO30" s="697">
        <v>0</v>
      </c>
      <c r="BP30" s="697">
        <v>0</v>
      </c>
      <c r="BQ30" s="697">
        <v>0</v>
      </c>
      <c r="BR30" s="697">
        <v>0</v>
      </c>
      <c r="BS30" s="697">
        <v>0</v>
      </c>
      <c r="BT30" s="698">
        <v>0</v>
      </c>
      <c r="BU30" s="16"/>
    </row>
    <row r="31" spans="2:73" s="17" customFormat="1" ht="15.5">
      <c r="B31" s="692"/>
      <c r="C31" s="692">
        <v>69</v>
      </c>
      <c r="D31" s="692" t="s">
        <v>96</v>
      </c>
      <c r="E31" s="692" t="s">
        <v>732</v>
      </c>
      <c r="F31" s="692"/>
      <c r="G31" s="692"/>
      <c r="H31" s="692">
        <v>2015</v>
      </c>
      <c r="I31" s="644" t="s">
        <v>581</v>
      </c>
      <c r="J31" s="644" t="s">
        <v>595</v>
      </c>
      <c r="K31" s="633"/>
      <c r="L31" s="696"/>
      <c r="M31" s="697"/>
      <c r="N31" s="697"/>
      <c r="O31" s="697"/>
      <c r="P31" s="697">
        <v>338</v>
      </c>
      <c r="Q31" s="697">
        <v>332</v>
      </c>
      <c r="R31" s="697">
        <v>332</v>
      </c>
      <c r="S31" s="697">
        <v>332</v>
      </c>
      <c r="T31" s="697">
        <v>332</v>
      </c>
      <c r="U31" s="697">
        <v>332</v>
      </c>
      <c r="V31" s="697">
        <v>332</v>
      </c>
      <c r="W31" s="697">
        <v>332</v>
      </c>
      <c r="X31" s="697">
        <v>332</v>
      </c>
      <c r="Y31" s="697">
        <v>332</v>
      </c>
      <c r="Z31" s="697">
        <v>280</v>
      </c>
      <c r="AA31" s="697">
        <v>266</v>
      </c>
      <c r="AB31" s="697">
        <v>266</v>
      </c>
      <c r="AC31" s="697">
        <v>264</v>
      </c>
      <c r="AD31" s="697">
        <v>264</v>
      </c>
      <c r="AE31" s="697">
        <v>263</v>
      </c>
      <c r="AF31" s="697">
        <v>98</v>
      </c>
      <c r="AG31" s="697">
        <v>98</v>
      </c>
      <c r="AH31" s="697">
        <v>98</v>
      </c>
      <c r="AI31" s="697">
        <v>98</v>
      </c>
      <c r="AJ31" s="697">
        <v>0</v>
      </c>
      <c r="AK31" s="697">
        <v>0</v>
      </c>
      <c r="AL31" s="697">
        <v>0</v>
      </c>
      <c r="AM31" s="697">
        <v>0</v>
      </c>
      <c r="AN31" s="697">
        <v>0</v>
      </c>
      <c r="AO31" s="698">
        <v>0</v>
      </c>
      <c r="AP31" s="633"/>
      <c r="AQ31" s="696"/>
      <c r="AR31" s="697"/>
      <c r="AS31" s="697"/>
      <c r="AT31" s="697"/>
      <c r="AU31" s="697">
        <v>5004917</v>
      </c>
      <c r="AV31" s="697">
        <v>4915968</v>
      </c>
      <c r="AW31" s="697">
        <v>4915968</v>
      </c>
      <c r="AX31" s="697">
        <v>4915968</v>
      </c>
      <c r="AY31" s="697">
        <v>4915968</v>
      </c>
      <c r="AZ31" s="697">
        <v>4915968</v>
      </c>
      <c r="BA31" s="697">
        <v>4915968</v>
      </c>
      <c r="BB31" s="697">
        <v>4913394</v>
      </c>
      <c r="BC31" s="697">
        <v>4913394</v>
      </c>
      <c r="BD31" s="697">
        <v>4913394</v>
      </c>
      <c r="BE31" s="697">
        <v>4530855</v>
      </c>
      <c r="BF31" s="697">
        <v>4297562</v>
      </c>
      <c r="BG31" s="697">
        <v>4297562</v>
      </c>
      <c r="BH31" s="697">
        <v>4205125</v>
      </c>
      <c r="BI31" s="697">
        <v>4205125</v>
      </c>
      <c r="BJ31" s="697">
        <v>4195321</v>
      </c>
      <c r="BK31" s="697">
        <v>1554212</v>
      </c>
      <c r="BL31" s="697">
        <v>1554212</v>
      </c>
      <c r="BM31" s="697">
        <v>1554212</v>
      </c>
      <c r="BN31" s="697">
        <v>1554212</v>
      </c>
      <c r="BO31" s="697">
        <v>0</v>
      </c>
      <c r="BP31" s="697">
        <v>0</v>
      </c>
      <c r="BQ31" s="697">
        <v>0</v>
      </c>
      <c r="BR31" s="697">
        <v>0</v>
      </c>
      <c r="BS31" s="697">
        <v>0</v>
      </c>
      <c r="BT31" s="698">
        <v>0</v>
      </c>
      <c r="BU31" s="16"/>
    </row>
    <row r="32" spans="2:73" s="17" customFormat="1" ht="15.5">
      <c r="B32" s="692"/>
      <c r="C32" s="692">
        <v>70</v>
      </c>
      <c r="D32" s="692" t="s">
        <v>682</v>
      </c>
      <c r="E32" s="692" t="s">
        <v>732</v>
      </c>
      <c r="F32" s="692"/>
      <c r="G32" s="692"/>
      <c r="H32" s="692">
        <v>2015</v>
      </c>
      <c r="I32" s="644" t="s">
        <v>581</v>
      </c>
      <c r="J32" s="644" t="s">
        <v>595</v>
      </c>
      <c r="K32" s="633"/>
      <c r="L32" s="696"/>
      <c r="M32" s="697"/>
      <c r="N32" s="697"/>
      <c r="O32" s="697"/>
      <c r="P32" s="697">
        <v>2261</v>
      </c>
      <c r="Q32" s="697">
        <v>2261</v>
      </c>
      <c r="R32" s="697">
        <v>2261</v>
      </c>
      <c r="S32" s="697">
        <v>2261</v>
      </c>
      <c r="T32" s="697">
        <v>2261</v>
      </c>
      <c r="U32" s="697">
        <v>2261</v>
      </c>
      <c r="V32" s="697">
        <v>2261</v>
      </c>
      <c r="W32" s="697">
        <v>2261</v>
      </c>
      <c r="X32" s="697">
        <v>2261</v>
      </c>
      <c r="Y32" s="697">
        <v>2261</v>
      </c>
      <c r="Z32" s="697">
        <v>2261</v>
      </c>
      <c r="AA32" s="697">
        <v>2261</v>
      </c>
      <c r="AB32" s="697">
        <v>2261</v>
      </c>
      <c r="AC32" s="697">
        <v>2261</v>
      </c>
      <c r="AD32" s="697">
        <v>2261</v>
      </c>
      <c r="AE32" s="697">
        <v>2261</v>
      </c>
      <c r="AF32" s="697">
        <v>2261</v>
      </c>
      <c r="AG32" s="697">
        <v>2261</v>
      </c>
      <c r="AH32" s="697">
        <v>2087</v>
      </c>
      <c r="AI32" s="697">
        <v>0</v>
      </c>
      <c r="AJ32" s="697">
        <v>0</v>
      </c>
      <c r="AK32" s="697">
        <v>0</v>
      </c>
      <c r="AL32" s="697">
        <v>0</v>
      </c>
      <c r="AM32" s="697">
        <v>0</v>
      </c>
      <c r="AN32" s="697">
        <v>0</v>
      </c>
      <c r="AO32" s="698">
        <v>0</v>
      </c>
      <c r="AP32" s="633"/>
      <c r="AQ32" s="696"/>
      <c r="AR32" s="697"/>
      <c r="AS32" s="697"/>
      <c r="AT32" s="697"/>
      <c r="AU32" s="697">
        <v>4351035</v>
      </c>
      <c r="AV32" s="697">
        <v>4351035</v>
      </c>
      <c r="AW32" s="697">
        <v>4351035</v>
      </c>
      <c r="AX32" s="697">
        <v>4351035</v>
      </c>
      <c r="AY32" s="697">
        <v>4351035</v>
      </c>
      <c r="AZ32" s="697">
        <v>4351035</v>
      </c>
      <c r="BA32" s="697">
        <v>4351035</v>
      </c>
      <c r="BB32" s="697">
        <v>4351035</v>
      </c>
      <c r="BC32" s="697">
        <v>4351035</v>
      </c>
      <c r="BD32" s="697">
        <v>4351035</v>
      </c>
      <c r="BE32" s="697">
        <v>4351035</v>
      </c>
      <c r="BF32" s="697">
        <v>4351035</v>
      </c>
      <c r="BG32" s="697">
        <v>4351035</v>
      </c>
      <c r="BH32" s="697">
        <v>4351035</v>
      </c>
      <c r="BI32" s="697">
        <v>4351035</v>
      </c>
      <c r="BJ32" s="697">
        <v>4351035</v>
      </c>
      <c r="BK32" s="697">
        <v>4351035</v>
      </c>
      <c r="BL32" s="697">
        <v>4351035</v>
      </c>
      <c r="BM32" s="697">
        <v>4195043</v>
      </c>
      <c r="BN32" s="697">
        <v>0</v>
      </c>
      <c r="BO32" s="697">
        <v>0</v>
      </c>
      <c r="BP32" s="697">
        <v>0</v>
      </c>
      <c r="BQ32" s="697">
        <v>0</v>
      </c>
      <c r="BR32" s="697">
        <v>0</v>
      </c>
      <c r="BS32" s="697">
        <v>0</v>
      </c>
      <c r="BT32" s="698">
        <v>0</v>
      </c>
      <c r="BU32" s="16"/>
    </row>
    <row r="33" spans="2:73" s="17" customFormat="1" ht="15.5">
      <c r="B33" s="692"/>
      <c r="C33" s="692">
        <v>71</v>
      </c>
      <c r="D33" s="692" t="s">
        <v>98</v>
      </c>
      <c r="E33" s="692" t="s">
        <v>732</v>
      </c>
      <c r="F33" s="692"/>
      <c r="G33" s="692"/>
      <c r="H33" s="692">
        <v>2015</v>
      </c>
      <c r="I33" s="644" t="s">
        <v>581</v>
      </c>
      <c r="J33" s="644" t="s">
        <v>595</v>
      </c>
      <c r="K33" s="633"/>
      <c r="L33" s="696"/>
      <c r="M33" s="697"/>
      <c r="N33" s="697"/>
      <c r="O33" s="697"/>
      <c r="P33" s="697">
        <v>123</v>
      </c>
      <c r="Q33" s="697">
        <v>123</v>
      </c>
      <c r="R33" s="697">
        <v>123</v>
      </c>
      <c r="S33" s="697">
        <v>123</v>
      </c>
      <c r="T33" s="697">
        <v>123</v>
      </c>
      <c r="U33" s="697">
        <v>123</v>
      </c>
      <c r="V33" s="697">
        <v>123</v>
      </c>
      <c r="W33" s="697">
        <v>123</v>
      </c>
      <c r="X33" s="697">
        <v>123</v>
      </c>
      <c r="Y33" s="697">
        <v>123</v>
      </c>
      <c r="Z33" s="697">
        <v>123</v>
      </c>
      <c r="AA33" s="697">
        <v>123</v>
      </c>
      <c r="AB33" s="697">
        <v>123</v>
      </c>
      <c r="AC33" s="697">
        <v>123</v>
      </c>
      <c r="AD33" s="697">
        <v>123</v>
      </c>
      <c r="AE33" s="697">
        <v>123</v>
      </c>
      <c r="AF33" s="697">
        <v>123</v>
      </c>
      <c r="AG33" s="697">
        <v>123</v>
      </c>
      <c r="AH33" s="697">
        <v>122</v>
      </c>
      <c r="AI33" s="697">
        <v>122</v>
      </c>
      <c r="AJ33" s="697">
        <v>95</v>
      </c>
      <c r="AK33" s="697">
        <v>95</v>
      </c>
      <c r="AL33" s="697">
        <v>95</v>
      </c>
      <c r="AM33" s="697">
        <v>0</v>
      </c>
      <c r="AN33" s="697">
        <v>0</v>
      </c>
      <c r="AO33" s="698">
        <v>0</v>
      </c>
      <c r="AP33" s="633"/>
      <c r="AQ33" s="696"/>
      <c r="AR33" s="697"/>
      <c r="AS33" s="697"/>
      <c r="AT33" s="697"/>
      <c r="AU33" s="697">
        <v>656805</v>
      </c>
      <c r="AV33" s="697">
        <v>656805</v>
      </c>
      <c r="AW33" s="697">
        <v>656805</v>
      </c>
      <c r="AX33" s="697">
        <v>656805</v>
      </c>
      <c r="AY33" s="697">
        <v>656805</v>
      </c>
      <c r="AZ33" s="697">
        <v>656805</v>
      </c>
      <c r="BA33" s="697">
        <v>656805</v>
      </c>
      <c r="BB33" s="697">
        <v>656805</v>
      </c>
      <c r="BC33" s="697">
        <v>656805</v>
      </c>
      <c r="BD33" s="697">
        <v>656805</v>
      </c>
      <c r="BE33" s="697">
        <v>654830</v>
      </c>
      <c r="BF33" s="697">
        <v>654830</v>
      </c>
      <c r="BG33" s="697">
        <v>654830</v>
      </c>
      <c r="BH33" s="697">
        <v>654830</v>
      </c>
      <c r="BI33" s="697">
        <v>654830</v>
      </c>
      <c r="BJ33" s="697">
        <v>654830</v>
      </c>
      <c r="BK33" s="697">
        <v>654830</v>
      </c>
      <c r="BL33" s="697">
        <v>654830</v>
      </c>
      <c r="BM33" s="697">
        <v>654230</v>
      </c>
      <c r="BN33" s="697">
        <v>654230</v>
      </c>
      <c r="BO33" s="697">
        <v>243528</v>
      </c>
      <c r="BP33" s="697">
        <v>243528</v>
      </c>
      <c r="BQ33" s="697">
        <v>243528</v>
      </c>
      <c r="BR33" s="697">
        <v>0</v>
      </c>
      <c r="BS33" s="697">
        <v>0</v>
      </c>
      <c r="BT33" s="698">
        <v>0</v>
      </c>
      <c r="BU33" s="16"/>
    </row>
    <row r="34" spans="2:73" s="17" customFormat="1" ht="15.5">
      <c r="B34" s="692"/>
      <c r="C34" s="692">
        <v>72</v>
      </c>
      <c r="D34" s="692" t="s">
        <v>99</v>
      </c>
      <c r="E34" s="692" t="s">
        <v>732</v>
      </c>
      <c r="F34" s="692"/>
      <c r="G34" s="692"/>
      <c r="H34" s="692">
        <v>2015</v>
      </c>
      <c r="I34" s="644" t="s">
        <v>581</v>
      </c>
      <c r="J34" s="644" t="s">
        <v>595</v>
      </c>
      <c r="K34" s="633"/>
      <c r="L34" s="696"/>
      <c r="M34" s="697"/>
      <c r="N34" s="697"/>
      <c r="O34" s="697"/>
      <c r="P34" s="697">
        <v>736</v>
      </c>
      <c r="Q34" s="697">
        <v>736</v>
      </c>
      <c r="R34" s="697">
        <v>736</v>
      </c>
      <c r="S34" s="697">
        <v>736</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c r="AR34" s="697"/>
      <c r="AS34" s="697"/>
      <c r="AT34" s="697"/>
      <c r="AU34" s="697">
        <v>3452201</v>
      </c>
      <c r="AV34" s="697">
        <v>3452201</v>
      </c>
      <c r="AW34" s="697">
        <v>3452201</v>
      </c>
      <c r="AX34" s="697">
        <v>3452201</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5">
      <c r="B35" s="692"/>
      <c r="C35" s="692">
        <v>73</v>
      </c>
      <c r="D35" s="692" t="s">
        <v>100</v>
      </c>
      <c r="E35" s="692" t="s">
        <v>732</v>
      </c>
      <c r="F35" s="692"/>
      <c r="G35" s="692"/>
      <c r="H35" s="692">
        <v>2015</v>
      </c>
      <c r="I35" s="644" t="s">
        <v>581</v>
      </c>
      <c r="J35" s="644" t="s">
        <v>595</v>
      </c>
      <c r="K35" s="633"/>
      <c r="L35" s="696"/>
      <c r="M35" s="697"/>
      <c r="N35" s="697"/>
      <c r="O35" s="697"/>
      <c r="P35" s="697">
        <v>4824</v>
      </c>
      <c r="Q35" s="697">
        <v>4824</v>
      </c>
      <c r="R35" s="697">
        <v>4619</v>
      </c>
      <c r="S35" s="697">
        <v>4619</v>
      </c>
      <c r="T35" s="697">
        <v>4619</v>
      </c>
      <c r="U35" s="697">
        <v>4618</v>
      </c>
      <c r="V35" s="697">
        <v>4507</v>
      </c>
      <c r="W35" s="697">
        <v>4507</v>
      </c>
      <c r="X35" s="697">
        <v>4307</v>
      </c>
      <c r="Y35" s="697">
        <v>3942</v>
      </c>
      <c r="Z35" s="697">
        <v>2958</v>
      </c>
      <c r="AA35" s="697">
        <v>2881</v>
      </c>
      <c r="AB35" s="697">
        <v>2529</v>
      </c>
      <c r="AC35" s="697">
        <v>2327</v>
      </c>
      <c r="AD35" s="697">
        <v>2327</v>
      </c>
      <c r="AE35" s="697">
        <v>1710</v>
      </c>
      <c r="AF35" s="697">
        <v>419</v>
      </c>
      <c r="AG35" s="697">
        <v>419</v>
      </c>
      <c r="AH35" s="697">
        <v>419</v>
      </c>
      <c r="AI35" s="697">
        <v>419</v>
      </c>
      <c r="AJ35" s="697">
        <v>0</v>
      </c>
      <c r="AK35" s="697">
        <v>0</v>
      </c>
      <c r="AL35" s="697">
        <v>0</v>
      </c>
      <c r="AM35" s="697">
        <v>0</v>
      </c>
      <c r="AN35" s="697">
        <v>0</v>
      </c>
      <c r="AO35" s="698">
        <v>0</v>
      </c>
      <c r="AP35" s="633"/>
      <c r="AQ35" s="696"/>
      <c r="AR35" s="697"/>
      <c r="AS35" s="697"/>
      <c r="AT35" s="697"/>
      <c r="AU35" s="697">
        <v>30836699</v>
      </c>
      <c r="AV35" s="697">
        <v>30836699</v>
      </c>
      <c r="AW35" s="697">
        <v>30156595</v>
      </c>
      <c r="AX35" s="697">
        <v>30156595</v>
      </c>
      <c r="AY35" s="697">
        <v>30156595</v>
      </c>
      <c r="AZ35" s="697">
        <v>30154348</v>
      </c>
      <c r="BA35" s="697">
        <v>29373060</v>
      </c>
      <c r="BB35" s="697">
        <v>29373060</v>
      </c>
      <c r="BC35" s="697">
        <v>28560818</v>
      </c>
      <c r="BD35" s="697">
        <v>25918135</v>
      </c>
      <c r="BE35" s="697">
        <v>18838218</v>
      </c>
      <c r="BF35" s="697">
        <v>18168440</v>
      </c>
      <c r="BG35" s="697">
        <v>13130890</v>
      </c>
      <c r="BH35" s="697">
        <v>12445775</v>
      </c>
      <c r="BI35" s="697">
        <v>12445775</v>
      </c>
      <c r="BJ35" s="697">
        <v>8828529</v>
      </c>
      <c r="BK35" s="697">
        <v>1243116</v>
      </c>
      <c r="BL35" s="697">
        <v>1243116</v>
      </c>
      <c r="BM35" s="697">
        <v>1243116</v>
      </c>
      <c r="BN35" s="697">
        <v>1243116</v>
      </c>
      <c r="BO35" s="697">
        <v>0</v>
      </c>
      <c r="BP35" s="697">
        <v>0</v>
      </c>
      <c r="BQ35" s="697">
        <v>0</v>
      </c>
      <c r="BR35" s="697">
        <v>0</v>
      </c>
      <c r="BS35" s="697">
        <v>0</v>
      </c>
      <c r="BT35" s="698">
        <v>0</v>
      </c>
      <c r="BU35" s="16"/>
    </row>
    <row r="36" spans="2:73" s="17" customFormat="1" ht="15.5">
      <c r="B36" s="692"/>
      <c r="C36" s="692">
        <v>74</v>
      </c>
      <c r="D36" s="692" t="s">
        <v>101</v>
      </c>
      <c r="E36" s="692" t="s">
        <v>732</v>
      </c>
      <c r="F36" s="692"/>
      <c r="G36" s="692"/>
      <c r="H36" s="692">
        <v>2015</v>
      </c>
      <c r="I36" s="644" t="s">
        <v>581</v>
      </c>
      <c r="J36" s="644" t="s">
        <v>595</v>
      </c>
      <c r="K36" s="633"/>
      <c r="L36" s="696"/>
      <c r="M36" s="697"/>
      <c r="N36" s="697"/>
      <c r="O36" s="697"/>
      <c r="P36" s="697">
        <v>1169</v>
      </c>
      <c r="Q36" s="697">
        <v>853</v>
      </c>
      <c r="R36" s="697">
        <v>630</v>
      </c>
      <c r="S36" s="697">
        <v>629</v>
      </c>
      <c r="T36" s="697">
        <v>629</v>
      </c>
      <c r="U36" s="697">
        <v>629</v>
      </c>
      <c r="V36" s="697">
        <v>629</v>
      </c>
      <c r="W36" s="697">
        <v>629</v>
      </c>
      <c r="X36" s="697">
        <v>629</v>
      </c>
      <c r="Y36" s="697">
        <v>629</v>
      </c>
      <c r="Z36" s="697">
        <v>623</v>
      </c>
      <c r="AA36" s="697">
        <v>98</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c r="AR36" s="697"/>
      <c r="AS36" s="697"/>
      <c r="AT36" s="697"/>
      <c r="AU36" s="697">
        <v>5000195</v>
      </c>
      <c r="AV36" s="697">
        <v>3617310</v>
      </c>
      <c r="AW36" s="697">
        <v>2777250</v>
      </c>
      <c r="AX36" s="697">
        <v>2775365</v>
      </c>
      <c r="AY36" s="697">
        <v>2775365</v>
      </c>
      <c r="AZ36" s="697">
        <v>2775365</v>
      </c>
      <c r="BA36" s="697">
        <v>2775365</v>
      </c>
      <c r="BB36" s="697">
        <v>2775214</v>
      </c>
      <c r="BC36" s="697">
        <v>2775214</v>
      </c>
      <c r="BD36" s="697">
        <v>2775214</v>
      </c>
      <c r="BE36" s="697">
        <v>2705723</v>
      </c>
      <c r="BF36" s="697">
        <v>378594</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5">
      <c r="B37" s="692"/>
      <c r="C37" s="692">
        <v>75</v>
      </c>
      <c r="D37" s="692" t="s">
        <v>102</v>
      </c>
      <c r="E37" s="692" t="s">
        <v>732</v>
      </c>
      <c r="F37" s="692"/>
      <c r="G37" s="692"/>
      <c r="H37" s="692">
        <v>2015</v>
      </c>
      <c r="I37" s="644" t="s">
        <v>581</v>
      </c>
      <c r="J37" s="644" t="s">
        <v>595</v>
      </c>
      <c r="K37" s="633"/>
      <c r="L37" s="696"/>
      <c r="M37" s="697"/>
      <c r="N37" s="697"/>
      <c r="O37" s="697"/>
      <c r="P37" s="697">
        <v>52</v>
      </c>
      <c r="Q37" s="697">
        <v>52</v>
      </c>
      <c r="R37" s="697">
        <v>52</v>
      </c>
      <c r="S37" s="697">
        <v>52</v>
      </c>
      <c r="T37" s="697">
        <v>52</v>
      </c>
      <c r="U37" s="697">
        <v>52</v>
      </c>
      <c r="V37" s="697">
        <v>52</v>
      </c>
      <c r="W37" s="697">
        <v>52</v>
      </c>
      <c r="X37" s="697">
        <v>42</v>
      </c>
      <c r="Y37" s="697">
        <v>42</v>
      </c>
      <c r="Z37" s="697">
        <v>31</v>
      </c>
      <c r="AA37" s="697">
        <v>31</v>
      </c>
      <c r="AB37" s="697">
        <v>2</v>
      </c>
      <c r="AC37" s="697">
        <v>2</v>
      </c>
      <c r="AD37" s="697">
        <v>1</v>
      </c>
      <c r="AE37" s="697">
        <v>0</v>
      </c>
      <c r="AF37" s="697">
        <v>0</v>
      </c>
      <c r="AG37" s="697">
        <v>0</v>
      </c>
      <c r="AH37" s="697">
        <v>0</v>
      </c>
      <c r="AI37" s="697">
        <v>0</v>
      </c>
      <c r="AJ37" s="697">
        <v>0</v>
      </c>
      <c r="AK37" s="697">
        <v>0</v>
      </c>
      <c r="AL37" s="697">
        <v>0</v>
      </c>
      <c r="AM37" s="697">
        <v>0</v>
      </c>
      <c r="AN37" s="697">
        <v>0</v>
      </c>
      <c r="AO37" s="698">
        <v>0</v>
      </c>
      <c r="AP37" s="633"/>
      <c r="AQ37" s="696"/>
      <c r="AR37" s="697"/>
      <c r="AS37" s="697"/>
      <c r="AT37" s="697"/>
      <c r="AU37" s="697">
        <v>328413</v>
      </c>
      <c r="AV37" s="697">
        <v>328413</v>
      </c>
      <c r="AW37" s="697">
        <v>328413</v>
      </c>
      <c r="AX37" s="697">
        <v>328413</v>
      </c>
      <c r="AY37" s="697">
        <v>328413</v>
      </c>
      <c r="AZ37" s="697">
        <v>328413</v>
      </c>
      <c r="BA37" s="697">
        <v>328413</v>
      </c>
      <c r="BB37" s="697">
        <v>328413</v>
      </c>
      <c r="BC37" s="697">
        <v>293369</v>
      </c>
      <c r="BD37" s="697">
        <v>293369</v>
      </c>
      <c r="BE37" s="697">
        <v>226089</v>
      </c>
      <c r="BF37" s="697">
        <v>226089</v>
      </c>
      <c r="BG37" s="697">
        <v>19150</v>
      </c>
      <c r="BH37" s="697">
        <v>19150</v>
      </c>
      <c r="BI37" s="697">
        <v>2979</v>
      </c>
      <c r="BJ37" s="697">
        <v>0</v>
      </c>
      <c r="BK37" s="697">
        <v>0</v>
      </c>
      <c r="BL37" s="697">
        <v>0</v>
      </c>
      <c r="BM37" s="697">
        <v>0</v>
      </c>
      <c r="BN37" s="697">
        <v>0</v>
      </c>
      <c r="BO37" s="697">
        <v>0</v>
      </c>
      <c r="BP37" s="697">
        <v>0</v>
      </c>
      <c r="BQ37" s="697">
        <v>0</v>
      </c>
      <c r="BR37" s="697">
        <v>0</v>
      </c>
      <c r="BS37" s="697">
        <v>0</v>
      </c>
      <c r="BT37" s="698">
        <v>0</v>
      </c>
      <c r="BU37" s="16"/>
    </row>
    <row r="38" spans="2:73" s="17" customFormat="1" ht="15.5">
      <c r="B38" s="692"/>
      <c r="C38" s="692">
        <v>78</v>
      </c>
      <c r="D38" s="692" t="s">
        <v>106</v>
      </c>
      <c r="E38" s="692" t="s">
        <v>732</v>
      </c>
      <c r="F38" s="692"/>
      <c r="G38" s="692"/>
      <c r="H38" s="692">
        <v>2015</v>
      </c>
      <c r="I38" s="644" t="s">
        <v>581</v>
      </c>
      <c r="J38" s="644" t="s">
        <v>595</v>
      </c>
      <c r="K38" s="633"/>
      <c r="L38" s="696"/>
      <c r="M38" s="697"/>
      <c r="N38" s="697"/>
      <c r="O38" s="697"/>
      <c r="P38" s="697">
        <v>434</v>
      </c>
      <c r="Q38" s="697">
        <v>433</v>
      </c>
      <c r="R38" s="697">
        <v>433</v>
      </c>
      <c r="S38" s="697">
        <v>433</v>
      </c>
      <c r="T38" s="697">
        <v>433</v>
      </c>
      <c r="U38" s="697">
        <v>433</v>
      </c>
      <c r="V38" s="697">
        <v>433</v>
      </c>
      <c r="W38" s="697">
        <v>433</v>
      </c>
      <c r="X38" s="697">
        <v>325</v>
      </c>
      <c r="Y38" s="697">
        <v>316</v>
      </c>
      <c r="Z38" s="697">
        <v>224</v>
      </c>
      <c r="AA38" s="697">
        <v>224</v>
      </c>
      <c r="AB38" s="697">
        <v>201</v>
      </c>
      <c r="AC38" s="697">
        <v>13</v>
      </c>
      <c r="AD38" s="697">
        <v>13</v>
      </c>
      <c r="AE38" s="697">
        <v>11</v>
      </c>
      <c r="AF38" s="697">
        <v>11</v>
      </c>
      <c r="AG38" s="697">
        <v>0</v>
      </c>
      <c r="AH38" s="697">
        <v>0</v>
      </c>
      <c r="AI38" s="697">
        <v>0</v>
      </c>
      <c r="AJ38" s="697">
        <v>0</v>
      </c>
      <c r="AK38" s="697">
        <v>0</v>
      </c>
      <c r="AL38" s="697">
        <v>0</v>
      </c>
      <c r="AM38" s="697">
        <v>0</v>
      </c>
      <c r="AN38" s="697">
        <v>0</v>
      </c>
      <c r="AO38" s="698">
        <v>0</v>
      </c>
      <c r="AP38" s="633"/>
      <c r="AQ38" s="696"/>
      <c r="AR38" s="697"/>
      <c r="AS38" s="697"/>
      <c r="AT38" s="697"/>
      <c r="AU38" s="697">
        <v>3527753</v>
      </c>
      <c r="AV38" s="697">
        <v>3477653</v>
      </c>
      <c r="AW38" s="697">
        <v>3477653</v>
      </c>
      <c r="AX38" s="697">
        <v>3477653</v>
      </c>
      <c r="AY38" s="697">
        <v>3477653</v>
      </c>
      <c r="AZ38" s="697">
        <v>3477653</v>
      </c>
      <c r="BA38" s="697">
        <v>3477653</v>
      </c>
      <c r="BB38" s="697">
        <v>3477653</v>
      </c>
      <c r="BC38" s="697">
        <v>2951442</v>
      </c>
      <c r="BD38" s="697">
        <v>2914969</v>
      </c>
      <c r="BE38" s="697">
        <v>2377254</v>
      </c>
      <c r="BF38" s="697">
        <v>2377254</v>
      </c>
      <c r="BG38" s="697">
        <v>2271166</v>
      </c>
      <c r="BH38" s="697">
        <v>1153966</v>
      </c>
      <c r="BI38" s="697">
        <v>137096</v>
      </c>
      <c r="BJ38" s="697">
        <v>125304</v>
      </c>
      <c r="BK38" s="697">
        <v>125304</v>
      </c>
      <c r="BL38" s="697">
        <v>0</v>
      </c>
      <c r="BM38" s="697">
        <v>0</v>
      </c>
      <c r="BN38" s="697">
        <v>0</v>
      </c>
      <c r="BO38" s="697">
        <v>0</v>
      </c>
      <c r="BP38" s="697">
        <v>0</v>
      </c>
      <c r="BQ38" s="697">
        <v>0</v>
      </c>
      <c r="BR38" s="697">
        <v>0</v>
      </c>
      <c r="BS38" s="697">
        <v>0</v>
      </c>
      <c r="BT38" s="698">
        <v>0</v>
      </c>
      <c r="BU38" s="16"/>
    </row>
    <row r="39" spans="2:73" s="17" customFormat="1" ht="15.5">
      <c r="B39" s="692"/>
      <c r="C39" s="692">
        <v>80</v>
      </c>
      <c r="D39" s="692" t="s">
        <v>108</v>
      </c>
      <c r="E39" s="692" t="s">
        <v>732</v>
      </c>
      <c r="F39" s="692"/>
      <c r="G39" s="692"/>
      <c r="H39" s="692">
        <v>2015</v>
      </c>
      <c r="I39" s="644" t="s">
        <v>581</v>
      </c>
      <c r="J39" s="644" t="s">
        <v>595</v>
      </c>
      <c r="K39" s="633"/>
      <c r="L39" s="696"/>
      <c r="M39" s="697"/>
      <c r="N39" s="697"/>
      <c r="O39" s="697"/>
      <c r="P39" s="697">
        <v>1039</v>
      </c>
      <c r="Q39" s="697">
        <v>1030</v>
      </c>
      <c r="R39" s="697">
        <v>1029</v>
      </c>
      <c r="S39" s="697">
        <v>1028</v>
      </c>
      <c r="T39" s="697">
        <v>1028</v>
      </c>
      <c r="U39" s="697">
        <v>1028</v>
      </c>
      <c r="V39" s="697">
        <v>1027</v>
      </c>
      <c r="W39" s="697">
        <v>1027</v>
      </c>
      <c r="X39" s="697">
        <v>1014</v>
      </c>
      <c r="Y39" s="697">
        <v>1013</v>
      </c>
      <c r="Z39" s="697">
        <v>1008</v>
      </c>
      <c r="AA39" s="697">
        <v>1008</v>
      </c>
      <c r="AB39" s="697">
        <v>1008</v>
      </c>
      <c r="AC39" s="697">
        <v>1008</v>
      </c>
      <c r="AD39" s="697">
        <v>963</v>
      </c>
      <c r="AE39" s="697">
        <v>958</v>
      </c>
      <c r="AF39" s="697">
        <v>958</v>
      </c>
      <c r="AG39" s="697">
        <v>958</v>
      </c>
      <c r="AH39" s="697">
        <v>958</v>
      </c>
      <c r="AI39" s="697">
        <v>958</v>
      </c>
      <c r="AJ39" s="697">
        <v>4</v>
      </c>
      <c r="AK39" s="697">
        <v>0</v>
      </c>
      <c r="AL39" s="697">
        <v>0</v>
      </c>
      <c r="AM39" s="697">
        <v>0</v>
      </c>
      <c r="AN39" s="697">
        <v>0</v>
      </c>
      <c r="AO39" s="698">
        <v>0</v>
      </c>
      <c r="AP39" s="633"/>
      <c r="AQ39" s="696"/>
      <c r="AR39" s="697"/>
      <c r="AS39" s="697"/>
      <c r="AT39" s="697"/>
      <c r="AU39" s="697">
        <v>3472200</v>
      </c>
      <c r="AV39" s="697">
        <v>3310504</v>
      </c>
      <c r="AW39" s="697">
        <v>3283038</v>
      </c>
      <c r="AX39" s="697">
        <v>3258041</v>
      </c>
      <c r="AY39" s="697">
        <v>3257821</v>
      </c>
      <c r="AZ39" s="697">
        <v>3257821</v>
      </c>
      <c r="BA39" s="697">
        <v>3238550</v>
      </c>
      <c r="BB39" s="697">
        <v>3237814</v>
      </c>
      <c r="BC39" s="697">
        <v>2997737</v>
      </c>
      <c r="BD39" s="697">
        <v>2996626</v>
      </c>
      <c r="BE39" s="697">
        <v>2923700</v>
      </c>
      <c r="BF39" s="697">
        <v>2835372</v>
      </c>
      <c r="BG39" s="697">
        <v>2834474</v>
      </c>
      <c r="BH39" s="697">
        <v>2834474</v>
      </c>
      <c r="BI39" s="697">
        <v>2488111</v>
      </c>
      <c r="BJ39" s="697">
        <v>2443702</v>
      </c>
      <c r="BK39" s="697">
        <v>2443702</v>
      </c>
      <c r="BL39" s="697">
        <v>2443702</v>
      </c>
      <c r="BM39" s="697">
        <v>2443702</v>
      </c>
      <c r="BN39" s="697">
        <v>2443702</v>
      </c>
      <c r="BO39" s="697">
        <v>29373</v>
      </c>
      <c r="BP39" s="697">
        <v>0</v>
      </c>
      <c r="BQ39" s="697">
        <v>0</v>
      </c>
      <c r="BR39" s="697">
        <v>0</v>
      </c>
      <c r="BS39" s="697">
        <v>0</v>
      </c>
      <c r="BT39" s="698">
        <v>0</v>
      </c>
      <c r="BU39" s="16"/>
    </row>
    <row r="40" spans="2:73" s="17" customFormat="1" ht="15.5">
      <c r="B40" s="692"/>
      <c r="C40" s="692">
        <v>89</v>
      </c>
      <c r="D40" s="692" t="s">
        <v>118</v>
      </c>
      <c r="E40" s="692" t="s">
        <v>732</v>
      </c>
      <c r="F40" s="692"/>
      <c r="G40" s="692"/>
      <c r="H40" s="692">
        <v>2015</v>
      </c>
      <c r="I40" s="644" t="s">
        <v>582</v>
      </c>
      <c r="J40" s="644" t="s">
        <v>588</v>
      </c>
      <c r="K40" s="633"/>
      <c r="L40" s="696"/>
      <c r="M40" s="697"/>
      <c r="N40" s="697"/>
      <c r="O40" s="697"/>
      <c r="P40" s="697">
        <v>879</v>
      </c>
      <c r="Q40" s="697">
        <v>850</v>
      </c>
      <c r="R40" s="697">
        <v>839</v>
      </c>
      <c r="S40" s="697">
        <v>777</v>
      </c>
      <c r="T40" s="697">
        <v>777</v>
      </c>
      <c r="U40" s="697">
        <v>777</v>
      </c>
      <c r="V40" s="697">
        <v>757</v>
      </c>
      <c r="W40" s="697">
        <v>757</v>
      </c>
      <c r="X40" s="697">
        <v>721</v>
      </c>
      <c r="Y40" s="697">
        <v>656</v>
      </c>
      <c r="Z40" s="697">
        <v>484</v>
      </c>
      <c r="AA40" s="697">
        <v>381</v>
      </c>
      <c r="AB40" s="697">
        <v>329</v>
      </c>
      <c r="AC40" s="697">
        <v>329</v>
      </c>
      <c r="AD40" s="697">
        <v>329</v>
      </c>
      <c r="AE40" s="697">
        <v>231</v>
      </c>
      <c r="AF40" s="697">
        <v>21</v>
      </c>
      <c r="AG40" s="697">
        <v>21</v>
      </c>
      <c r="AH40" s="697">
        <v>21</v>
      </c>
      <c r="AI40" s="697">
        <v>21</v>
      </c>
      <c r="AJ40" s="697">
        <v>0</v>
      </c>
      <c r="AK40" s="697">
        <v>0</v>
      </c>
      <c r="AL40" s="697">
        <v>0</v>
      </c>
      <c r="AM40" s="697">
        <v>0</v>
      </c>
      <c r="AN40" s="697">
        <v>0</v>
      </c>
      <c r="AO40" s="698">
        <v>0</v>
      </c>
      <c r="AP40" s="633"/>
      <c r="AQ40" s="696"/>
      <c r="AR40" s="697"/>
      <c r="AS40" s="697"/>
      <c r="AT40" s="697"/>
      <c r="AU40" s="697">
        <v>6812419</v>
      </c>
      <c r="AV40" s="697">
        <v>6707915</v>
      </c>
      <c r="AW40" s="697">
        <v>6670838</v>
      </c>
      <c r="AX40" s="697">
        <v>6449212</v>
      </c>
      <c r="AY40" s="697">
        <v>6449212</v>
      </c>
      <c r="AZ40" s="697">
        <v>6449212</v>
      </c>
      <c r="BA40" s="697">
        <v>6342204</v>
      </c>
      <c r="BB40" s="697">
        <v>6342204</v>
      </c>
      <c r="BC40" s="697">
        <v>6220940</v>
      </c>
      <c r="BD40" s="697">
        <v>5879839</v>
      </c>
      <c r="BE40" s="697">
        <v>4897588</v>
      </c>
      <c r="BF40" s="697">
        <v>4470307</v>
      </c>
      <c r="BG40" s="697">
        <v>3610007</v>
      </c>
      <c r="BH40" s="697">
        <v>3610007</v>
      </c>
      <c r="BI40" s="697">
        <v>3610007</v>
      </c>
      <c r="BJ40" s="697">
        <v>2485523</v>
      </c>
      <c r="BK40" s="697">
        <v>16982</v>
      </c>
      <c r="BL40" s="697">
        <v>16982</v>
      </c>
      <c r="BM40" s="697">
        <v>16982</v>
      </c>
      <c r="BN40" s="697">
        <v>16982</v>
      </c>
      <c r="BO40" s="697">
        <v>0</v>
      </c>
      <c r="BP40" s="697">
        <v>0</v>
      </c>
      <c r="BQ40" s="697">
        <v>0</v>
      </c>
      <c r="BR40" s="697">
        <v>0</v>
      </c>
      <c r="BS40" s="697">
        <v>0</v>
      </c>
      <c r="BT40" s="698">
        <v>0</v>
      </c>
      <c r="BU40" s="16"/>
    </row>
    <row r="41" spans="2:73" s="17" customFormat="1" ht="15.5">
      <c r="B41" s="692"/>
      <c r="C41" s="692">
        <v>150</v>
      </c>
      <c r="D41" s="692" t="s">
        <v>95</v>
      </c>
      <c r="E41" s="692" t="s">
        <v>732</v>
      </c>
      <c r="F41" s="692"/>
      <c r="G41" s="692"/>
      <c r="H41" s="692">
        <v>2015</v>
      </c>
      <c r="I41" s="644" t="s">
        <v>582</v>
      </c>
      <c r="J41" s="644" t="s">
        <v>588</v>
      </c>
      <c r="K41" s="633"/>
      <c r="L41" s="696"/>
      <c r="M41" s="697"/>
      <c r="N41" s="697"/>
      <c r="O41" s="697"/>
      <c r="P41" s="697">
        <v>49</v>
      </c>
      <c r="Q41" s="697">
        <v>49</v>
      </c>
      <c r="R41" s="697">
        <v>49</v>
      </c>
      <c r="S41" s="697">
        <v>49</v>
      </c>
      <c r="T41" s="697">
        <v>49</v>
      </c>
      <c r="U41" s="697">
        <v>49</v>
      </c>
      <c r="V41" s="697">
        <v>49</v>
      </c>
      <c r="W41" s="697">
        <v>48</v>
      </c>
      <c r="X41" s="697">
        <v>48</v>
      </c>
      <c r="Y41" s="697">
        <v>48</v>
      </c>
      <c r="Z41" s="697">
        <v>47</v>
      </c>
      <c r="AA41" s="697">
        <v>47</v>
      </c>
      <c r="AB41" s="697">
        <v>47</v>
      </c>
      <c r="AC41" s="697">
        <v>47</v>
      </c>
      <c r="AD41" s="697">
        <v>47</v>
      </c>
      <c r="AE41" s="697">
        <v>46</v>
      </c>
      <c r="AF41" s="697">
        <v>20</v>
      </c>
      <c r="AG41" s="697">
        <v>20</v>
      </c>
      <c r="AH41" s="697">
        <v>20</v>
      </c>
      <c r="AI41" s="697">
        <v>20</v>
      </c>
      <c r="AJ41" s="697">
        <v>0</v>
      </c>
      <c r="AK41" s="697">
        <v>0</v>
      </c>
      <c r="AL41" s="697">
        <v>0</v>
      </c>
      <c r="AM41" s="697">
        <v>0</v>
      </c>
      <c r="AN41" s="697">
        <v>0</v>
      </c>
      <c r="AO41" s="698">
        <v>0</v>
      </c>
      <c r="AP41" s="633"/>
      <c r="AQ41" s="696"/>
      <c r="AR41" s="697"/>
      <c r="AS41" s="697"/>
      <c r="AT41" s="697"/>
      <c r="AU41" s="697">
        <v>777931</v>
      </c>
      <c r="AV41" s="697">
        <v>769046</v>
      </c>
      <c r="AW41" s="697">
        <v>769046</v>
      </c>
      <c r="AX41" s="697">
        <v>769046</v>
      </c>
      <c r="AY41" s="697">
        <v>769046</v>
      </c>
      <c r="AZ41" s="697">
        <v>769046</v>
      </c>
      <c r="BA41" s="697">
        <v>769046</v>
      </c>
      <c r="BB41" s="697">
        <v>767904</v>
      </c>
      <c r="BC41" s="697">
        <v>767904</v>
      </c>
      <c r="BD41" s="697">
        <v>767904</v>
      </c>
      <c r="BE41" s="697">
        <v>752474</v>
      </c>
      <c r="BF41" s="697">
        <v>744571</v>
      </c>
      <c r="BG41" s="697">
        <v>744571</v>
      </c>
      <c r="BH41" s="697">
        <v>742296</v>
      </c>
      <c r="BI41" s="697">
        <v>742296</v>
      </c>
      <c r="BJ41" s="697">
        <v>740252</v>
      </c>
      <c r="BK41" s="697">
        <v>321356</v>
      </c>
      <c r="BL41" s="697">
        <v>321356</v>
      </c>
      <c r="BM41" s="697">
        <v>321356</v>
      </c>
      <c r="BN41" s="697">
        <v>321356</v>
      </c>
      <c r="BO41" s="697">
        <v>0</v>
      </c>
      <c r="BP41" s="697">
        <v>0</v>
      </c>
      <c r="BQ41" s="697">
        <v>0</v>
      </c>
      <c r="BR41" s="697">
        <v>0</v>
      </c>
      <c r="BS41" s="697">
        <v>0</v>
      </c>
      <c r="BT41" s="698">
        <v>0</v>
      </c>
      <c r="BU41" s="16"/>
    </row>
    <row r="42" spans="2:73" s="17" customFormat="1" ht="15.5">
      <c r="B42" s="692"/>
      <c r="C42" s="692">
        <v>151</v>
      </c>
      <c r="D42" s="692" t="s">
        <v>96</v>
      </c>
      <c r="E42" s="692" t="s">
        <v>732</v>
      </c>
      <c r="F42" s="692"/>
      <c r="G42" s="692"/>
      <c r="H42" s="692">
        <v>2015</v>
      </c>
      <c r="I42" s="644" t="s">
        <v>582</v>
      </c>
      <c r="J42" s="644" t="s">
        <v>588</v>
      </c>
      <c r="K42" s="633"/>
      <c r="L42" s="696"/>
      <c r="M42" s="697"/>
      <c r="N42" s="697"/>
      <c r="O42" s="697"/>
      <c r="P42" s="697">
        <v>3</v>
      </c>
      <c r="Q42" s="697">
        <v>3</v>
      </c>
      <c r="R42" s="697">
        <v>3</v>
      </c>
      <c r="S42" s="697">
        <v>3</v>
      </c>
      <c r="T42" s="697">
        <v>3</v>
      </c>
      <c r="U42" s="697">
        <v>3</v>
      </c>
      <c r="V42" s="697">
        <v>3</v>
      </c>
      <c r="W42" s="697">
        <v>3</v>
      </c>
      <c r="X42" s="697">
        <v>3</v>
      </c>
      <c r="Y42" s="697">
        <v>3</v>
      </c>
      <c r="Z42" s="697">
        <v>3</v>
      </c>
      <c r="AA42" s="697">
        <v>3</v>
      </c>
      <c r="AB42" s="697">
        <v>3</v>
      </c>
      <c r="AC42" s="697">
        <v>3</v>
      </c>
      <c r="AD42" s="697">
        <v>3</v>
      </c>
      <c r="AE42" s="697">
        <v>3</v>
      </c>
      <c r="AF42" s="697">
        <v>1</v>
      </c>
      <c r="AG42" s="697">
        <v>1</v>
      </c>
      <c r="AH42" s="697">
        <v>1</v>
      </c>
      <c r="AI42" s="697">
        <v>1</v>
      </c>
      <c r="AJ42" s="697">
        <v>0</v>
      </c>
      <c r="AK42" s="697">
        <v>0</v>
      </c>
      <c r="AL42" s="697">
        <v>0</v>
      </c>
      <c r="AM42" s="697">
        <v>0</v>
      </c>
      <c r="AN42" s="697">
        <v>0</v>
      </c>
      <c r="AO42" s="698">
        <v>0</v>
      </c>
      <c r="AP42" s="633"/>
      <c r="AQ42" s="696"/>
      <c r="AR42" s="697"/>
      <c r="AS42" s="697"/>
      <c r="AT42" s="697"/>
      <c r="AU42" s="697">
        <v>51769</v>
      </c>
      <c r="AV42" s="697">
        <v>51162</v>
      </c>
      <c r="AW42" s="697">
        <v>51162</v>
      </c>
      <c r="AX42" s="697">
        <v>51162</v>
      </c>
      <c r="AY42" s="697">
        <v>51162</v>
      </c>
      <c r="AZ42" s="697">
        <v>51162</v>
      </c>
      <c r="BA42" s="697">
        <v>51162</v>
      </c>
      <c r="BB42" s="697">
        <v>51034</v>
      </c>
      <c r="BC42" s="697">
        <v>51034</v>
      </c>
      <c r="BD42" s="697">
        <v>51034</v>
      </c>
      <c r="BE42" s="697">
        <v>43282</v>
      </c>
      <c r="BF42" s="697">
        <v>42928</v>
      </c>
      <c r="BG42" s="697">
        <v>42928</v>
      </c>
      <c r="BH42" s="697">
        <v>41608</v>
      </c>
      <c r="BI42" s="697">
        <v>41608</v>
      </c>
      <c r="BJ42" s="697">
        <v>41455</v>
      </c>
      <c r="BK42" s="697">
        <v>17322</v>
      </c>
      <c r="BL42" s="697">
        <v>17322</v>
      </c>
      <c r="BM42" s="697">
        <v>17322</v>
      </c>
      <c r="BN42" s="697">
        <v>17322</v>
      </c>
      <c r="BO42" s="697">
        <v>0</v>
      </c>
      <c r="BP42" s="697">
        <v>0</v>
      </c>
      <c r="BQ42" s="697">
        <v>0</v>
      </c>
      <c r="BR42" s="697">
        <v>0</v>
      </c>
      <c r="BS42" s="697">
        <v>0</v>
      </c>
      <c r="BT42" s="698">
        <v>0</v>
      </c>
      <c r="BU42" s="16"/>
    </row>
    <row r="43" spans="2:73" s="17" customFormat="1" ht="15.5">
      <c r="B43" s="692"/>
      <c r="C43" s="692">
        <v>152</v>
      </c>
      <c r="D43" s="692" t="s">
        <v>682</v>
      </c>
      <c r="E43" s="692" t="s">
        <v>732</v>
      </c>
      <c r="F43" s="692"/>
      <c r="G43" s="692"/>
      <c r="H43" s="692">
        <v>2015</v>
      </c>
      <c r="I43" s="644" t="s">
        <v>582</v>
      </c>
      <c r="J43" s="644" t="s">
        <v>588</v>
      </c>
      <c r="K43" s="633"/>
      <c r="L43" s="696"/>
      <c r="M43" s="697"/>
      <c r="N43" s="697"/>
      <c r="O43" s="697"/>
      <c r="P43" s="697">
        <v>71</v>
      </c>
      <c r="Q43" s="697">
        <v>71</v>
      </c>
      <c r="R43" s="697">
        <v>71</v>
      </c>
      <c r="S43" s="697">
        <v>71</v>
      </c>
      <c r="T43" s="697">
        <v>71</v>
      </c>
      <c r="U43" s="697">
        <v>71</v>
      </c>
      <c r="V43" s="697">
        <v>71</v>
      </c>
      <c r="W43" s="697">
        <v>71</v>
      </c>
      <c r="X43" s="697">
        <v>71</v>
      </c>
      <c r="Y43" s="697">
        <v>71</v>
      </c>
      <c r="Z43" s="697">
        <v>71</v>
      </c>
      <c r="AA43" s="697">
        <v>71</v>
      </c>
      <c r="AB43" s="697">
        <v>71</v>
      </c>
      <c r="AC43" s="697">
        <v>71</v>
      </c>
      <c r="AD43" s="697">
        <v>71</v>
      </c>
      <c r="AE43" s="697">
        <v>71</v>
      </c>
      <c r="AF43" s="697">
        <v>71</v>
      </c>
      <c r="AG43" s="697">
        <v>71</v>
      </c>
      <c r="AH43" s="697">
        <v>67</v>
      </c>
      <c r="AI43" s="697">
        <v>0</v>
      </c>
      <c r="AJ43" s="697">
        <v>0</v>
      </c>
      <c r="AK43" s="697">
        <v>0</v>
      </c>
      <c r="AL43" s="697">
        <v>0</v>
      </c>
      <c r="AM43" s="697">
        <v>0</v>
      </c>
      <c r="AN43" s="697">
        <v>0</v>
      </c>
      <c r="AO43" s="698">
        <v>0</v>
      </c>
      <c r="AP43" s="633"/>
      <c r="AQ43" s="696"/>
      <c r="AR43" s="697"/>
      <c r="AS43" s="697"/>
      <c r="AT43" s="697"/>
      <c r="AU43" s="697">
        <v>137637</v>
      </c>
      <c r="AV43" s="697">
        <v>137637</v>
      </c>
      <c r="AW43" s="697">
        <v>137637</v>
      </c>
      <c r="AX43" s="697">
        <v>137637</v>
      </c>
      <c r="AY43" s="697">
        <v>137637</v>
      </c>
      <c r="AZ43" s="697">
        <v>137637</v>
      </c>
      <c r="BA43" s="697">
        <v>137637</v>
      </c>
      <c r="BB43" s="697">
        <v>137637</v>
      </c>
      <c r="BC43" s="697">
        <v>137637</v>
      </c>
      <c r="BD43" s="697">
        <v>137637</v>
      </c>
      <c r="BE43" s="697">
        <v>137637</v>
      </c>
      <c r="BF43" s="697">
        <v>137637</v>
      </c>
      <c r="BG43" s="697">
        <v>137637</v>
      </c>
      <c r="BH43" s="697">
        <v>137637</v>
      </c>
      <c r="BI43" s="697">
        <v>137637</v>
      </c>
      <c r="BJ43" s="697">
        <v>137637</v>
      </c>
      <c r="BK43" s="697">
        <v>137637</v>
      </c>
      <c r="BL43" s="697">
        <v>137637</v>
      </c>
      <c r="BM43" s="697">
        <v>134319</v>
      </c>
      <c r="BN43" s="697">
        <v>0</v>
      </c>
      <c r="BO43" s="697">
        <v>0</v>
      </c>
      <c r="BP43" s="697">
        <v>0</v>
      </c>
      <c r="BQ43" s="697">
        <v>0</v>
      </c>
      <c r="BR43" s="697">
        <v>0</v>
      </c>
      <c r="BS43" s="697">
        <v>0</v>
      </c>
      <c r="BT43" s="698">
        <v>0</v>
      </c>
      <c r="BU43" s="16"/>
    </row>
    <row r="44" spans="2:73" s="17" customFormat="1" ht="15.5">
      <c r="B44" s="692"/>
      <c r="C44" s="692">
        <v>153</v>
      </c>
      <c r="D44" s="692" t="s">
        <v>98</v>
      </c>
      <c r="E44" s="692" t="s">
        <v>732</v>
      </c>
      <c r="F44" s="692"/>
      <c r="G44" s="692"/>
      <c r="H44" s="692">
        <v>2015</v>
      </c>
      <c r="I44" s="644" t="s">
        <v>582</v>
      </c>
      <c r="J44" s="644" t="s">
        <v>588</v>
      </c>
      <c r="K44" s="633"/>
      <c r="L44" s="696"/>
      <c r="M44" s="697"/>
      <c r="N44" s="697"/>
      <c r="O44" s="697"/>
      <c r="P44" s="697">
        <v>13</v>
      </c>
      <c r="Q44" s="697">
        <v>13</v>
      </c>
      <c r="R44" s="697">
        <v>13</v>
      </c>
      <c r="S44" s="697">
        <v>13</v>
      </c>
      <c r="T44" s="697">
        <v>13</v>
      </c>
      <c r="U44" s="697">
        <v>13</v>
      </c>
      <c r="V44" s="697">
        <v>13</v>
      </c>
      <c r="W44" s="697">
        <v>13</v>
      </c>
      <c r="X44" s="697">
        <v>13</v>
      </c>
      <c r="Y44" s="697">
        <v>13</v>
      </c>
      <c r="Z44" s="697">
        <v>13</v>
      </c>
      <c r="AA44" s="697">
        <v>13</v>
      </c>
      <c r="AB44" s="697">
        <v>13</v>
      </c>
      <c r="AC44" s="697">
        <v>13</v>
      </c>
      <c r="AD44" s="697">
        <v>13</v>
      </c>
      <c r="AE44" s="697">
        <v>13</v>
      </c>
      <c r="AF44" s="697">
        <v>13</v>
      </c>
      <c r="AG44" s="697">
        <v>13</v>
      </c>
      <c r="AH44" s="697">
        <v>13</v>
      </c>
      <c r="AI44" s="697">
        <v>13</v>
      </c>
      <c r="AJ44" s="697">
        <v>1</v>
      </c>
      <c r="AK44" s="697">
        <v>1</v>
      </c>
      <c r="AL44" s="697">
        <v>1</v>
      </c>
      <c r="AM44" s="697">
        <v>0</v>
      </c>
      <c r="AN44" s="697">
        <v>0</v>
      </c>
      <c r="AO44" s="698">
        <v>0</v>
      </c>
      <c r="AP44" s="633"/>
      <c r="AQ44" s="696"/>
      <c r="AR44" s="697"/>
      <c r="AS44" s="697"/>
      <c r="AT44" s="697"/>
      <c r="AU44" s="697">
        <v>207993</v>
      </c>
      <c r="AV44" s="697">
        <v>207993</v>
      </c>
      <c r="AW44" s="697">
        <v>207993</v>
      </c>
      <c r="AX44" s="697">
        <v>207993</v>
      </c>
      <c r="AY44" s="697">
        <v>207993</v>
      </c>
      <c r="AZ44" s="697">
        <v>207993</v>
      </c>
      <c r="BA44" s="697">
        <v>207993</v>
      </c>
      <c r="BB44" s="697">
        <v>207993</v>
      </c>
      <c r="BC44" s="697">
        <v>207993</v>
      </c>
      <c r="BD44" s="697">
        <v>207993</v>
      </c>
      <c r="BE44" s="697">
        <v>207449</v>
      </c>
      <c r="BF44" s="697">
        <v>207449</v>
      </c>
      <c r="BG44" s="697">
        <v>207449</v>
      </c>
      <c r="BH44" s="697">
        <v>207449</v>
      </c>
      <c r="BI44" s="697">
        <v>207449</v>
      </c>
      <c r="BJ44" s="697">
        <v>207449</v>
      </c>
      <c r="BK44" s="697">
        <v>207449</v>
      </c>
      <c r="BL44" s="697">
        <v>207449</v>
      </c>
      <c r="BM44" s="697">
        <v>207449</v>
      </c>
      <c r="BN44" s="697">
        <v>207449</v>
      </c>
      <c r="BO44" s="697">
        <v>18473</v>
      </c>
      <c r="BP44" s="697">
        <v>18473</v>
      </c>
      <c r="BQ44" s="697">
        <v>18473</v>
      </c>
      <c r="BR44" s="697">
        <v>0</v>
      </c>
      <c r="BS44" s="697">
        <v>0</v>
      </c>
      <c r="BT44" s="698">
        <v>0</v>
      </c>
      <c r="BU44" s="16"/>
    </row>
    <row r="45" spans="2:73" s="17" customFormat="1" ht="15.5">
      <c r="B45" s="692"/>
      <c r="C45" s="692">
        <v>154</v>
      </c>
      <c r="D45" s="692" t="s">
        <v>99</v>
      </c>
      <c r="E45" s="692" t="s">
        <v>732</v>
      </c>
      <c r="F45" s="692"/>
      <c r="G45" s="692"/>
      <c r="H45" s="692">
        <v>2015</v>
      </c>
      <c r="I45" s="644" t="s">
        <v>582</v>
      </c>
      <c r="J45" s="644" t="s">
        <v>588</v>
      </c>
      <c r="K45" s="633"/>
      <c r="L45" s="696"/>
      <c r="M45" s="697"/>
      <c r="N45" s="697"/>
      <c r="O45" s="697"/>
      <c r="P45" s="697">
        <v>400</v>
      </c>
      <c r="Q45" s="697">
        <v>400</v>
      </c>
      <c r="R45" s="697">
        <v>400</v>
      </c>
      <c r="S45" s="697">
        <v>400</v>
      </c>
      <c r="T45" s="697">
        <v>1174</v>
      </c>
      <c r="U45" s="697">
        <v>1174</v>
      </c>
      <c r="V45" s="697">
        <v>1174</v>
      </c>
      <c r="W45" s="697">
        <v>1174</v>
      </c>
      <c r="X45" s="697">
        <v>1174</v>
      </c>
      <c r="Y45" s="697">
        <v>1174</v>
      </c>
      <c r="Z45" s="697">
        <v>1174</v>
      </c>
      <c r="AA45" s="697">
        <v>1174</v>
      </c>
      <c r="AB45" s="697">
        <v>1174</v>
      </c>
      <c r="AC45" s="697">
        <v>822</v>
      </c>
      <c r="AD45" s="697">
        <v>0</v>
      </c>
      <c r="AE45" s="697">
        <v>0</v>
      </c>
      <c r="AF45" s="697">
        <v>0</v>
      </c>
      <c r="AG45" s="697">
        <v>0</v>
      </c>
      <c r="AH45" s="697">
        <v>0</v>
      </c>
      <c r="AI45" s="697">
        <v>0</v>
      </c>
      <c r="AJ45" s="697">
        <v>0</v>
      </c>
      <c r="AK45" s="697">
        <v>0</v>
      </c>
      <c r="AL45" s="697">
        <v>0</v>
      </c>
      <c r="AM45" s="697">
        <v>0</v>
      </c>
      <c r="AN45" s="697">
        <v>0</v>
      </c>
      <c r="AO45" s="698">
        <v>0</v>
      </c>
      <c r="AP45" s="633"/>
      <c r="AQ45" s="696"/>
      <c r="AR45" s="697"/>
      <c r="AS45" s="697"/>
      <c r="AT45" s="697"/>
      <c r="AU45" s="697">
        <v>1878573</v>
      </c>
      <c r="AV45" s="697">
        <v>1878573</v>
      </c>
      <c r="AW45" s="697">
        <v>1878573</v>
      </c>
      <c r="AX45" s="697">
        <v>1878573</v>
      </c>
      <c r="AY45" s="697">
        <v>5330779</v>
      </c>
      <c r="AZ45" s="697">
        <v>5330779</v>
      </c>
      <c r="BA45" s="697">
        <v>5330779</v>
      </c>
      <c r="BB45" s="697">
        <v>5330779</v>
      </c>
      <c r="BC45" s="697">
        <v>5330779</v>
      </c>
      <c r="BD45" s="697">
        <v>5330779</v>
      </c>
      <c r="BE45" s="697">
        <v>5330779</v>
      </c>
      <c r="BF45" s="697">
        <v>5330779</v>
      </c>
      <c r="BG45" s="697">
        <v>5330779</v>
      </c>
      <c r="BH45" s="697">
        <v>3731546</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5">
      <c r="B46" s="692"/>
      <c r="C46" s="692">
        <v>155</v>
      </c>
      <c r="D46" s="692" t="s">
        <v>100</v>
      </c>
      <c r="E46" s="692" t="s">
        <v>732</v>
      </c>
      <c r="F46" s="692"/>
      <c r="G46" s="692"/>
      <c r="H46" s="692">
        <v>2015</v>
      </c>
      <c r="I46" s="644" t="s">
        <v>582</v>
      </c>
      <c r="J46" s="644" t="s">
        <v>588</v>
      </c>
      <c r="K46" s="633"/>
      <c r="L46" s="696"/>
      <c r="M46" s="697"/>
      <c r="N46" s="697"/>
      <c r="O46" s="697"/>
      <c r="P46" s="697">
        <v>403</v>
      </c>
      <c r="Q46" s="697">
        <v>403</v>
      </c>
      <c r="R46" s="697">
        <v>403</v>
      </c>
      <c r="S46" s="697">
        <v>398</v>
      </c>
      <c r="T46" s="697">
        <v>398</v>
      </c>
      <c r="U46" s="697">
        <v>398</v>
      </c>
      <c r="V46" s="697">
        <v>382</v>
      </c>
      <c r="W46" s="697">
        <v>382</v>
      </c>
      <c r="X46" s="697">
        <v>379</v>
      </c>
      <c r="Y46" s="697">
        <v>313</v>
      </c>
      <c r="Z46" s="697">
        <v>245</v>
      </c>
      <c r="AA46" s="697">
        <v>242</v>
      </c>
      <c r="AB46" s="697">
        <v>238</v>
      </c>
      <c r="AC46" s="697">
        <v>238</v>
      </c>
      <c r="AD46" s="697">
        <v>238</v>
      </c>
      <c r="AE46" s="697">
        <v>187</v>
      </c>
      <c r="AF46" s="697">
        <v>18</v>
      </c>
      <c r="AG46" s="697">
        <v>18</v>
      </c>
      <c r="AH46" s="697">
        <v>18</v>
      </c>
      <c r="AI46" s="697">
        <v>18</v>
      </c>
      <c r="AJ46" s="697">
        <v>0</v>
      </c>
      <c r="AK46" s="697">
        <v>0</v>
      </c>
      <c r="AL46" s="697">
        <v>0</v>
      </c>
      <c r="AM46" s="697">
        <v>0</v>
      </c>
      <c r="AN46" s="697">
        <v>0</v>
      </c>
      <c r="AO46" s="698">
        <v>0</v>
      </c>
      <c r="AP46" s="633"/>
      <c r="AQ46" s="696"/>
      <c r="AR46" s="697"/>
      <c r="AS46" s="697"/>
      <c r="AT46" s="697"/>
      <c r="AU46" s="697">
        <v>2356164</v>
      </c>
      <c r="AV46" s="697">
        <v>2356164</v>
      </c>
      <c r="AW46" s="697">
        <v>2355476</v>
      </c>
      <c r="AX46" s="697">
        <v>2338620</v>
      </c>
      <c r="AY46" s="697">
        <v>2338620</v>
      </c>
      <c r="AZ46" s="697">
        <v>2338620</v>
      </c>
      <c r="BA46" s="697">
        <v>2283348</v>
      </c>
      <c r="BB46" s="697">
        <v>2283348</v>
      </c>
      <c r="BC46" s="697">
        <v>2055030</v>
      </c>
      <c r="BD46" s="697">
        <v>1758161</v>
      </c>
      <c r="BE46" s="697">
        <v>1350859</v>
      </c>
      <c r="BF46" s="697">
        <v>1130745</v>
      </c>
      <c r="BG46" s="697">
        <v>1049488</v>
      </c>
      <c r="BH46" s="697">
        <v>1049488</v>
      </c>
      <c r="BI46" s="697">
        <v>1049488</v>
      </c>
      <c r="BJ46" s="697">
        <v>819987</v>
      </c>
      <c r="BK46" s="697">
        <v>22244</v>
      </c>
      <c r="BL46" s="697">
        <v>22244</v>
      </c>
      <c r="BM46" s="697">
        <v>22244</v>
      </c>
      <c r="BN46" s="697">
        <v>22244</v>
      </c>
      <c r="BO46" s="697">
        <v>0</v>
      </c>
      <c r="BP46" s="697">
        <v>0</v>
      </c>
      <c r="BQ46" s="697">
        <v>0</v>
      </c>
      <c r="BR46" s="697">
        <v>0</v>
      </c>
      <c r="BS46" s="697">
        <v>0</v>
      </c>
      <c r="BT46" s="698">
        <v>0</v>
      </c>
      <c r="BU46" s="16"/>
    </row>
    <row r="47" spans="2:73" s="17" customFormat="1" ht="15.5">
      <c r="B47" s="692"/>
      <c r="C47" s="692">
        <v>157</v>
      </c>
      <c r="D47" s="692" t="s">
        <v>102</v>
      </c>
      <c r="E47" s="692" t="s">
        <v>732</v>
      </c>
      <c r="F47" s="692"/>
      <c r="G47" s="692"/>
      <c r="H47" s="692">
        <v>2015</v>
      </c>
      <c r="I47" s="644" t="s">
        <v>582</v>
      </c>
      <c r="J47" s="644" t="s">
        <v>588</v>
      </c>
      <c r="K47" s="633"/>
      <c r="L47" s="696"/>
      <c r="M47" s="697"/>
      <c r="N47" s="697"/>
      <c r="O47" s="697"/>
      <c r="P47" s="697">
        <v>38</v>
      </c>
      <c r="Q47" s="697">
        <v>38</v>
      </c>
      <c r="R47" s="697">
        <v>38</v>
      </c>
      <c r="S47" s="697">
        <v>38</v>
      </c>
      <c r="T47" s="697">
        <v>38</v>
      </c>
      <c r="U47" s="697">
        <v>38</v>
      </c>
      <c r="V47" s="697">
        <v>38</v>
      </c>
      <c r="W47" s="697">
        <v>38</v>
      </c>
      <c r="X47" s="697">
        <v>38</v>
      </c>
      <c r="Y47" s="697">
        <v>38</v>
      </c>
      <c r="Z47" s="697">
        <v>38</v>
      </c>
      <c r="AA47" s="697">
        <v>38</v>
      </c>
      <c r="AB47" s="697">
        <v>38</v>
      </c>
      <c r="AC47" s="697">
        <v>38</v>
      </c>
      <c r="AD47" s="697">
        <v>16</v>
      </c>
      <c r="AE47" s="697">
        <v>0</v>
      </c>
      <c r="AF47" s="697">
        <v>0</v>
      </c>
      <c r="AG47" s="697">
        <v>0</v>
      </c>
      <c r="AH47" s="697">
        <v>0</v>
      </c>
      <c r="AI47" s="697">
        <v>0</v>
      </c>
      <c r="AJ47" s="697">
        <v>0</v>
      </c>
      <c r="AK47" s="697">
        <v>0</v>
      </c>
      <c r="AL47" s="697">
        <v>0</v>
      </c>
      <c r="AM47" s="697">
        <v>0</v>
      </c>
      <c r="AN47" s="697">
        <v>0</v>
      </c>
      <c r="AO47" s="698">
        <v>0</v>
      </c>
      <c r="AP47" s="633"/>
      <c r="AQ47" s="696"/>
      <c r="AR47" s="697"/>
      <c r="AS47" s="697"/>
      <c r="AT47" s="697"/>
      <c r="AU47" s="697">
        <v>269480</v>
      </c>
      <c r="AV47" s="697">
        <v>269480</v>
      </c>
      <c r="AW47" s="697">
        <v>269480</v>
      </c>
      <c r="AX47" s="697">
        <v>269480</v>
      </c>
      <c r="AY47" s="697">
        <v>269480</v>
      </c>
      <c r="AZ47" s="697">
        <v>269480</v>
      </c>
      <c r="BA47" s="697">
        <v>269480</v>
      </c>
      <c r="BB47" s="697">
        <v>269480</v>
      </c>
      <c r="BC47" s="697">
        <v>269480</v>
      </c>
      <c r="BD47" s="697">
        <v>269480</v>
      </c>
      <c r="BE47" s="697">
        <v>269480</v>
      </c>
      <c r="BF47" s="697">
        <v>269480</v>
      </c>
      <c r="BG47" s="697">
        <v>269480</v>
      </c>
      <c r="BH47" s="697">
        <v>269480</v>
      </c>
      <c r="BI47" s="697">
        <v>116929</v>
      </c>
      <c r="BJ47" s="697">
        <v>0</v>
      </c>
      <c r="BK47" s="697">
        <v>0</v>
      </c>
      <c r="BL47" s="697">
        <v>0</v>
      </c>
      <c r="BM47" s="697">
        <v>0</v>
      </c>
      <c r="BN47" s="697">
        <v>0</v>
      </c>
      <c r="BO47" s="697">
        <v>0</v>
      </c>
      <c r="BP47" s="697">
        <v>0</v>
      </c>
      <c r="BQ47" s="697">
        <v>0</v>
      </c>
      <c r="BR47" s="697">
        <v>0</v>
      </c>
      <c r="BS47" s="697">
        <v>0</v>
      </c>
      <c r="BT47" s="698">
        <v>0</v>
      </c>
      <c r="BU47" s="16"/>
    </row>
    <row r="48" spans="2:73" s="17" customFormat="1" ht="15.5">
      <c r="B48" s="692"/>
      <c r="C48" s="692">
        <v>171</v>
      </c>
      <c r="D48" s="692" t="s">
        <v>118</v>
      </c>
      <c r="E48" s="692" t="s">
        <v>732</v>
      </c>
      <c r="F48" s="692"/>
      <c r="G48" s="692"/>
      <c r="H48" s="692">
        <v>2015</v>
      </c>
      <c r="I48" s="644" t="s">
        <v>583</v>
      </c>
      <c r="J48" s="644" t="s">
        <v>588</v>
      </c>
      <c r="K48" s="633"/>
      <c r="L48" s="696"/>
      <c r="M48" s="697"/>
      <c r="N48" s="697"/>
      <c r="O48" s="697"/>
      <c r="P48" s="697">
        <v>67</v>
      </c>
      <c r="Q48" s="697">
        <v>96</v>
      </c>
      <c r="R48" s="697">
        <v>113</v>
      </c>
      <c r="S48" s="697">
        <v>150</v>
      </c>
      <c r="T48" s="697">
        <v>150</v>
      </c>
      <c r="U48" s="697">
        <v>150</v>
      </c>
      <c r="V48" s="697">
        <v>180</v>
      </c>
      <c r="W48" s="697">
        <v>180</v>
      </c>
      <c r="X48" s="697">
        <v>181</v>
      </c>
      <c r="Y48" s="697">
        <v>169</v>
      </c>
      <c r="Z48" s="697">
        <v>82</v>
      </c>
      <c r="AA48" s="697">
        <v>18</v>
      </c>
      <c r="AB48" s="697">
        <v>11</v>
      </c>
      <c r="AC48" s="697">
        <v>11</v>
      </c>
      <c r="AD48" s="697">
        <v>11</v>
      </c>
      <c r="AE48" s="697">
        <v>7</v>
      </c>
      <c r="AF48" s="697">
        <v>4</v>
      </c>
      <c r="AG48" s="697">
        <v>4</v>
      </c>
      <c r="AH48" s="697">
        <v>4</v>
      </c>
      <c r="AI48" s="697">
        <v>4</v>
      </c>
      <c r="AJ48" s="697">
        <v>0</v>
      </c>
      <c r="AK48" s="697">
        <v>0</v>
      </c>
      <c r="AL48" s="697">
        <v>0</v>
      </c>
      <c r="AM48" s="697">
        <v>0</v>
      </c>
      <c r="AN48" s="697">
        <v>0</v>
      </c>
      <c r="AO48" s="698">
        <v>0</v>
      </c>
      <c r="AP48" s="633"/>
      <c r="AQ48" s="696"/>
      <c r="AR48" s="697"/>
      <c r="AS48" s="697"/>
      <c r="AT48" s="697"/>
      <c r="AU48" s="697">
        <v>3195070</v>
      </c>
      <c r="AV48" s="697">
        <v>4338474</v>
      </c>
      <c r="AW48" s="697">
        <v>4764078</v>
      </c>
      <c r="AX48" s="697">
        <v>728836</v>
      </c>
      <c r="AY48" s="697">
        <v>728836</v>
      </c>
      <c r="AZ48" s="697">
        <v>728836</v>
      </c>
      <c r="BA48" s="697">
        <v>894952</v>
      </c>
      <c r="BB48" s="697">
        <v>894952</v>
      </c>
      <c r="BC48" s="697">
        <v>914931</v>
      </c>
      <c r="BD48" s="697">
        <v>860060</v>
      </c>
      <c r="BE48" s="697">
        <v>383810</v>
      </c>
      <c r="BF48" s="697">
        <v>63726</v>
      </c>
      <c r="BG48" s="697">
        <v>37202</v>
      </c>
      <c r="BH48" s="697">
        <v>35755</v>
      </c>
      <c r="BI48" s="697">
        <v>35755</v>
      </c>
      <c r="BJ48" s="697">
        <v>21956</v>
      </c>
      <c r="BK48" s="697">
        <v>9611</v>
      </c>
      <c r="BL48" s="697">
        <v>9611</v>
      </c>
      <c r="BM48" s="697">
        <v>9611</v>
      </c>
      <c r="BN48" s="697">
        <v>9611</v>
      </c>
      <c r="BO48" s="697">
        <v>0</v>
      </c>
      <c r="BP48" s="697">
        <v>0</v>
      </c>
      <c r="BQ48" s="697">
        <v>0</v>
      </c>
      <c r="BR48" s="697">
        <v>0</v>
      </c>
      <c r="BS48" s="697">
        <v>0</v>
      </c>
      <c r="BT48" s="698">
        <v>0</v>
      </c>
      <c r="BU48" s="16"/>
    </row>
    <row r="49" spans="2:73" s="17" customFormat="1" ht="15.5">
      <c r="B49" s="692"/>
      <c r="C49" s="692">
        <v>237</v>
      </c>
      <c r="D49" s="692" t="s">
        <v>100</v>
      </c>
      <c r="E49" s="692" t="s">
        <v>732</v>
      </c>
      <c r="F49" s="692"/>
      <c r="G49" s="692"/>
      <c r="H49" s="692">
        <v>2015</v>
      </c>
      <c r="I49" s="644" t="s">
        <v>583</v>
      </c>
      <c r="J49" s="644" t="s">
        <v>588</v>
      </c>
      <c r="K49" s="633"/>
      <c r="L49" s="696"/>
      <c r="M49" s="697"/>
      <c r="N49" s="697"/>
      <c r="O49" s="697"/>
      <c r="P49" s="697">
        <v>418</v>
      </c>
      <c r="Q49" s="697">
        <v>418</v>
      </c>
      <c r="R49" s="697">
        <v>623</v>
      </c>
      <c r="S49" s="697">
        <v>638</v>
      </c>
      <c r="T49" s="697">
        <v>638</v>
      </c>
      <c r="U49" s="697">
        <v>638</v>
      </c>
      <c r="V49" s="697">
        <v>765</v>
      </c>
      <c r="W49" s="697">
        <v>765</v>
      </c>
      <c r="X49" s="697">
        <v>809</v>
      </c>
      <c r="Y49" s="697">
        <v>721</v>
      </c>
      <c r="Z49" s="697">
        <v>489</v>
      </c>
      <c r="AA49" s="697">
        <v>464</v>
      </c>
      <c r="AB49" s="697">
        <v>377</v>
      </c>
      <c r="AC49" s="697">
        <v>264</v>
      </c>
      <c r="AD49" s="697">
        <v>264</v>
      </c>
      <c r="AE49" s="697">
        <v>199</v>
      </c>
      <c r="AF49" s="697">
        <v>64</v>
      </c>
      <c r="AG49" s="697">
        <v>64</v>
      </c>
      <c r="AH49" s="697">
        <v>64</v>
      </c>
      <c r="AI49" s="697">
        <v>64</v>
      </c>
      <c r="AJ49" s="697">
        <v>0</v>
      </c>
      <c r="AK49" s="697">
        <v>0</v>
      </c>
      <c r="AL49" s="697">
        <v>0</v>
      </c>
      <c r="AM49" s="697">
        <v>0</v>
      </c>
      <c r="AN49" s="697">
        <v>0</v>
      </c>
      <c r="AO49" s="698">
        <v>0</v>
      </c>
      <c r="AP49" s="633"/>
      <c r="AQ49" s="696"/>
      <c r="AR49" s="697"/>
      <c r="AS49" s="697"/>
      <c r="AT49" s="697"/>
      <c r="AU49" s="697">
        <v>3026390</v>
      </c>
      <c r="AV49" s="697">
        <v>3026390</v>
      </c>
      <c r="AW49" s="697">
        <v>3707181</v>
      </c>
      <c r="AX49" s="697">
        <v>3752623</v>
      </c>
      <c r="AY49" s="697">
        <v>3752623</v>
      </c>
      <c r="AZ49" s="697">
        <v>3752623</v>
      </c>
      <c r="BA49" s="697">
        <v>4589182</v>
      </c>
      <c r="BB49" s="697">
        <v>4589182</v>
      </c>
      <c r="BC49" s="697">
        <v>5069364</v>
      </c>
      <c r="BD49" s="697">
        <v>4739175</v>
      </c>
      <c r="BE49" s="697">
        <v>3260030</v>
      </c>
      <c r="BF49" s="697">
        <v>2933774</v>
      </c>
      <c r="BG49" s="697">
        <v>2726407</v>
      </c>
      <c r="BH49" s="697">
        <v>2345565</v>
      </c>
      <c r="BI49" s="697">
        <v>2345565</v>
      </c>
      <c r="BJ49" s="697">
        <v>1675402</v>
      </c>
      <c r="BK49" s="697">
        <v>226842</v>
      </c>
      <c r="BL49" s="697">
        <v>226842</v>
      </c>
      <c r="BM49" s="697">
        <v>226842</v>
      </c>
      <c r="BN49" s="697">
        <v>226842</v>
      </c>
      <c r="BO49" s="697">
        <v>0</v>
      </c>
      <c r="BP49" s="697">
        <v>0</v>
      </c>
      <c r="BQ49" s="697">
        <v>0</v>
      </c>
      <c r="BR49" s="697">
        <v>0</v>
      </c>
      <c r="BS49" s="697">
        <v>0</v>
      </c>
      <c r="BT49" s="698">
        <v>0</v>
      </c>
      <c r="BU49" s="16"/>
    </row>
    <row r="50" spans="2:73" s="17" customFormat="1" ht="15.5">
      <c r="B50" s="692"/>
      <c r="C50" s="692">
        <v>238</v>
      </c>
      <c r="D50" s="692" t="s">
        <v>101</v>
      </c>
      <c r="E50" s="692" t="s">
        <v>732</v>
      </c>
      <c r="F50" s="692"/>
      <c r="G50" s="692"/>
      <c r="H50" s="692">
        <v>2015</v>
      </c>
      <c r="I50" s="644" t="s">
        <v>583</v>
      </c>
      <c r="J50" s="644" t="s">
        <v>588</v>
      </c>
      <c r="K50" s="633"/>
      <c r="L50" s="696"/>
      <c r="M50" s="697"/>
      <c r="N50" s="697"/>
      <c r="O50" s="697"/>
      <c r="P50" s="697">
        <v>-488</v>
      </c>
      <c r="Q50" s="697">
        <v>-172</v>
      </c>
      <c r="R50" s="697">
        <v>52</v>
      </c>
      <c r="S50" s="697">
        <v>116</v>
      </c>
      <c r="T50" s="697">
        <v>116</v>
      </c>
      <c r="U50" s="697">
        <v>116</v>
      </c>
      <c r="V50" s="697">
        <v>116</v>
      </c>
      <c r="W50" s="697">
        <v>116</v>
      </c>
      <c r="X50" s="697">
        <v>116</v>
      </c>
      <c r="Y50" s="697">
        <v>116</v>
      </c>
      <c r="Z50" s="697">
        <v>116</v>
      </c>
      <c r="AA50" s="697">
        <v>48</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c r="AR50" s="697"/>
      <c r="AS50" s="697"/>
      <c r="AT50" s="697"/>
      <c r="AU50" s="697">
        <v>-2021889</v>
      </c>
      <c r="AV50" s="697">
        <v>-639003</v>
      </c>
      <c r="AW50" s="697">
        <v>201057</v>
      </c>
      <c r="AX50" s="697">
        <v>481781</v>
      </c>
      <c r="AY50" s="697">
        <v>481781</v>
      </c>
      <c r="AZ50" s="697">
        <v>481781</v>
      </c>
      <c r="BA50" s="697">
        <v>481781</v>
      </c>
      <c r="BB50" s="697">
        <v>481836</v>
      </c>
      <c r="BC50" s="697">
        <v>481836</v>
      </c>
      <c r="BD50" s="697">
        <v>481836</v>
      </c>
      <c r="BE50" s="697">
        <v>481836</v>
      </c>
      <c r="BF50" s="697">
        <v>184173</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5">
      <c r="B51" s="692"/>
      <c r="C51" s="692">
        <v>247</v>
      </c>
      <c r="D51" s="692" t="s">
        <v>113</v>
      </c>
      <c r="E51" s="692" t="s">
        <v>732</v>
      </c>
      <c r="F51" s="692"/>
      <c r="G51" s="692"/>
      <c r="H51" s="692">
        <v>2016</v>
      </c>
      <c r="I51" s="644" t="s">
        <v>582</v>
      </c>
      <c r="J51" s="644" t="s">
        <v>595</v>
      </c>
      <c r="K51" s="633"/>
      <c r="L51" s="696"/>
      <c r="M51" s="697"/>
      <c r="N51" s="697"/>
      <c r="O51" s="697"/>
      <c r="P51" s="697">
        <v>0</v>
      </c>
      <c r="Q51" s="697">
        <v>1666</v>
      </c>
      <c r="R51" s="697">
        <v>1666</v>
      </c>
      <c r="S51" s="697">
        <v>1666</v>
      </c>
      <c r="T51" s="697">
        <v>1666</v>
      </c>
      <c r="U51" s="697">
        <v>1666</v>
      </c>
      <c r="V51" s="697">
        <v>1666</v>
      </c>
      <c r="W51" s="697">
        <v>1666</v>
      </c>
      <c r="X51" s="697">
        <v>1666</v>
      </c>
      <c r="Y51" s="697">
        <v>1666</v>
      </c>
      <c r="Z51" s="697">
        <v>1659</v>
      </c>
      <c r="AA51" s="697">
        <v>1600</v>
      </c>
      <c r="AB51" s="697">
        <v>1600</v>
      </c>
      <c r="AC51" s="697">
        <v>1600</v>
      </c>
      <c r="AD51" s="697">
        <v>1598</v>
      </c>
      <c r="AE51" s="697">
        <v>1386</v>
      </c>
      <c r="AF51" s="697">
        <v>1386</v>
      </c>
      <c r="AG51" s="697">
        <v>597</v>
      </c>
      <c r="AH51" s="697">
        <v>0</v>
      </c>
      <c r="AI51" s="697">
        <v>0</v>
      </c>
      <c r="AJ51" s="697">
        <v>0</v>
      </c>
      <c r="AK51" s="697">
        <v>0</v>
      </c>
      <c r="AL51" s="697">
        <v>0</v>
      </c>
      <c r="AM51" s="697">
        <v>0</v>
      </c>
      <c r="AN51" s="697">
        <v>0</v>
      </c>
      <c r="AO51" s="698">
        <v>0</v>
      </c>
      <c r="AP51" s="633"/>
      <c r="AQ51" s="696"/>
      <c r="AR51" s="697"/>
      <c r="AS51" s="697"/>
      <c r="AT51" s="697"/>
      <c r="AU51" s="697">
        <v>0</v>
      </c>
      <c r="AV51" s="697">
        <v>25641815</v>
      </c>
      <c r="AW51" s="697">
        <v>25641815</v>
      </c>
      <c r="AX51" s="697">
        <v>25641815</v>
      </c>
      <c r="AY51" s="697">
        <v>25641815</v>
      </c>
      <c r="AZ51" s="697">
        <v>25641815</v>
      </c>
      <c r="BA51" s="697">
        <v>25641815</v>
      </c>
      <c r="BB51" s="697">
        <v>25641815</v>
      </c>
      <c r="BC51" s="697">
        <v>25637829</v>
      </c>
      <c r="BD51" s="697">
        <v>25637829</v>
      </c>
      <c r="BE51" s="697">
        <v>25527658</v>
      </c>
      <c r="BF51" s="697">
        <v>25207020</v>
      </c>
      <c r="BG51" s="697">
        <v>25190312</v>
      </c>
      <c r="BH51" s="697">
        <v>25190312</v>
      </c>
      <c r="BI51" s="697">
        <v>25049822</v>
      </c>
      <c r="BJ51" s="697">
        <v>21662805</v>
      </c>
      <c r="BK51" s="697">
        <v>21662805</v>
      </c>
      <c r="BL51" s="697">
        <v>9512926</v>
      </c>
      <c r="BM51" s="697">
        <v>0</v>
      </c>
      <c r="BN51" s="697">
        <v>0</v>
      </c>
      <c r="BO51" s="697">
        <v>0</v>
      </c>
      <c r="BP51" s="697">
        <v>0</v>
      </c>
      <c r="BQ51" s="697">
        <v>0</v>
      </c>
      <c r="BR51" s="697">
        <v>0</v>
      </c>
      <c r="BS51" s="697">
        <v>0</v>
      </c>
      <c r="BT51" s="698">
        <v>0</v>
      </c>
      <c r="BU51" s="16"/>
    </row>
    <row r="52" spans="2:73" s="17" customFormat="1" ht="15.5">
      <c r="B52" s="692"/>
      <c r="C52" s="692">
        <v>249</v>
      </c>
      <c r="D52" s="692" t="s">
        <v>114</v>
      </c>
      <c r="E52" s="692" t="s">
        <v>732</v>
      </c>
      <c r="F52" s="692"/>
      <c r="G52" s="692"/>
      <c r="H52" s="692">
        <v>2016</v>
      </c>
      <c r="I52" s="644" t="s">
        <v>582</v>
      </c>
      <c r="J52" s="644" t="s">
        <v>595</v>
      </c>
      <c r="K52" s="633"/>
      <c r="L52" s="696"/>
      <c r="M52" s="697"/>
      <c r="N52" s="697"/>
      <c r="O52" s="697"/>
      <c r="P52" s="697">
        <v>0</v>
      </c>
      <c r="Q52" s="697">
        <v>1424</v>
      </c>
      <c r="R52" s="697">
        <v>1424</v>
      </c>
      <c r="S52" s="697">
        <v>1424</v>
      </c>
      <c r="T52" s="697">
        <v>1424</v>
      </c>
      <c r="U52" s="697">
        <v>1424</v>
      </c>
      <c r="V52" s="697">
        <v>1424</v>
      </c>
      <c r="W52" s="697">
        <v>1424</v>
      </c>
      <c r="X52" s="697">
        <v>1424</v>
      </c>
      <c r="Y52" s="697">
        <v>1424</v>
      </c>
      <c r="Z52" s="697">
        <v>1424</v>
      </c>
      <c r="AA52" s="697">
        <v>1424</v>
      </c>
      <c r="AB52" s="697">
        <v>1424</v>
      </c>
      <c r="AC52" s="697">
        <v>1424</v>
      </c>
      <c r="AD52" s="697">
        <v>1424</v>
      </c>
      <c r="AE52" s="697">
        <v>1424</v>
      </c>
      <c r="AF52" s="697">
        <v>1424</v>
      </c>
      <c r="AG52" s="697">
        <v>1424</v>
      </c>
      <c r="AH52" s="697">
        <v>1424</v>
      </c>
      <c r="AI52" s="697">
        <v>1327</v>
      </c>
      <c r="AJ52" s="697">
        <v>0</v>
      </c>
      <c r="AK52" s="697">
        <v>0</v>
      </c>
      <c r="AL52" s="697">
        <v>0</v>
      </c>
      <c r="AM52" s="697">
        <v>0</v>
      </c>
      <c r="AN52" s="697">
        <v>0</v>
      </c>
      <c r="AO52" s="698">
        <v>0</v>
      </c>
      <c r="AP52" s="633"/>
      <c r="AQ52" s="696"/>
      <c r="AR52" s="697"/>
      <c r="AS52" s="697"/>
      <c r="AT52" s="697"/>
      <c r="AU52" s="697">
        <v>0</v>
      </c>
      <c r="AV52" s="697">
        <v>4899966</v>
      </c>
      <c r="AW52" s="697">
        <v>4899966</v>
      </c>
      <c r="AX52" s="697">
        <v>4899966</v>
      </c>
      <c r="AY52" s="697">
        <v>4899966</v>
      </c>
      <c r="AZ52" s="697">
        <v>4899966</v>
      </c>
      <c r="BA52" s="697">
        <v>4899966</v>
      </c>
      <c r="BB52" s="697">
        <v>4899966</v>
      </c>
      <c r="BC52" s="697">
        <v>4899966</v>
      </c>
      <c r="BD52" s="697">
        <v>4899966</v>
      </c>
      <c r="BE52" s="697">
        <v>4899966</v>
      </c>
      <c r="BF52" s="697">
        <v>4899966</v>
      </c>
      <c r="BG52" s="697">
        <v>4899966</v>
      </c>
      <c r="BH52" s="697">
        <v>4899966</v>
      </c>
      <c r="BI52" s="697">
        <v>4899966</v>
      </c>
      <c r="BJ52" s="697">
        <v>4899966</v>
      </c>
      <c r="BK52" s="697">
        <v>4899966</v>
      </c>
      <c r="BL52" s="697">
        <v>4899966</v>
      </c>
      <c r="BM52" s="697">
        <v>4899966</v>
      </c>
      <c r="BN52" s="697">
        <v>4813661</v>
      </c>
      <c r="BO52" s="697">
        <v>0</v>
      </c>
      <c r="BP52" s="697">
        <v>0</v>
      </c>
      <c r="BQ52" s="697">
        <v>0</v>
      </c>
      <c r="BR52" s="697">
        <v>0</v>
      </c>
      <c r="BS52" s="697">
        <v>0</v>
      </c>
      <c r="BT52" s="698">
        <v>0</v>
      </c>
      <c r="BU52" s="16"/>
    </row>
    <row r="53" spans="2:73">
      <c r="B53" s="692"/>
      <c r="C53" s="692">
        <v>252</v>
      </c>
      <c r="D53" s="692" t="s">
        <v>117</v>
      </c>
      <c r="E53" s="692" t="s">
        <v>732</v>
      </c>
      <c r="F53" s="692"/>
      <c r="G53" s="692"/>
      <c r="H53" s="692">
        <v>2016</v>
      </c>
      <c r="I53" s="644" t="s">
        <v>582</v>
      </c>
      <c r="J53" s="644" t="s">
        <v>595</v>
      </c>
      <c r="K53" s="633"/>
      <c r="L53" s="696"/>
      <c r="M53" s="697"/>
      <c r="N53" s="697"/>
      <c r="O53" s="697"/>
      <c r="P53" s="697">
        <v>0</v>
      </c>
      <c r="Q53" s="697">
        <v>27</v>
      </c>
      <c r="R53" s="697">
        <v>27</v>
      </c>
      <c r="S53" s="697">
        <v>27</v>
      </c>
      <c r="T53" s="697">
        <v>27</v>
      </c>
      <c r="U53" s="697">
        <v>27</v>
      </c>
      <c r="V53" s="697">
        <v>27</v>
      </c>
      <c r="W53" s="697">
        <v>27</v>
      </c>
      <c r="X53" s="697">
        <v>27</v>
      </c>
      <c r="Y53" s="697">
        <v>27</v>
      </c>
      <c r="Z53" s="697">
        <v>27</v>
      </c>
      <c r="AA53" s="697">
        <v>7</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c r="AR53" s="697"/>
      <c r="AS53" s="697"/>
      <c r="AT53" s="697"/>
      <c r="AU53" s="697">
        <v>0</v>
      </c>
      <c r="AV53" s="697">
        <v>210282</v>
      </c>
      <c r="AW53" s="697">
        <v>210282</v>
      </c>
      <c r="AX53" s="697">
        <v>210282</v>
      </c>
      <c r="AY53" s="697">
        <v>210282</v>
      </c>
      <c r="AZ53" s="697">
        <v>210282</v>
      </c>
      <c r="BA53" s="697">
        <v>210282</v>
      </c>
      <c r="BB53" s="697">
        <v>210282</v>
      </c>
      <c r="BC53" s="697">
        <v>210282</v>
      </c>
      <c r="BD53" s="697">
        <v>210282</v>
      </c>
      <c r="BE53" s="697">
        <v>210282</v>
      </c>
      <c r="BF53" s="697">
        <v>51916</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v>253</v>
      </c>
      <c r="D54" s="692" t="s">
        <v>118</v>
      </c>
      <c r="E54" s="692" t="s">
        <v>732</v>
      </c>
      <c r="F54" s="692"/>
      <c r="G54" s="692"/>
      <c r="H54" s="692">
        <v>2016</v>
      </c>
      <c r="I54" s="644" t="s">
        <v>582</v>
      </c>
      <c r="J54" s="644" t="s">
        <v>595</v>
      </c>
      <c r="K54" s="633"/>
      <c r="L54" s="696"/>
      <c r="M54" s="697"/>
      <c r="N54" s="697"/>
      <c r="O54" s="697"/>
      <c r="P54" s="697">
        <v>0</v>
      </c>
      <c r="Q54" s="697">
        <v>3999</v>
      </c>
      <c r="R54" s="697">
        <v>3899</v>
      </c>
      <c r="S54" s="697">
        <v>3899</v>
      </c>
      <c r="T54" s="697">
        <v>3889</v>
      </c>
      <c r="U54" s="697">
        <v>3889</v>
      </c>
      <c r="V54" s="697">
        <v>3784</v>
      </c>
      <c r="W54" s="697">
        <v>3784</v>
      </c>
      <c r="X54" s="697">
        <v>3784</v>
      </c>
      <c r="Y54" s="697">
        <v>3779</v>
      </c>
      <c r="Z54" s="697">
        <v>3779</v>
      </c>
      <c r="AA54" s="697">
        <v>3760</v>
      </c>
      <c r="AB54" s="697">
        <v>2733</v>
      </c>
      <c r="AC54" s="697">
        <v>1186</v>
      </c>
      <c r="AD54" s="697">
        <v>1186</v>
      </c>
      <c r="AE54" s="697">
        <v>388</v>
      </c>
      <c r="AF54" s="697">
        <v>97</v>
      </c>
      <c r="AG54" s="697">
        <v>97</v>
      </c>
      <c r="AH54" s="697">
        <v>97</v>
      </c>
      <c r="AI54" s="697">
        <v>97</v>
      </c>
      <c r="AJ54" s="697">
        <v>97</v>
      </c>
      <c r="AK54" s="697">
        <v>0</v>
      </c>
      <c r="AL54" s="697">
        <v>0</v>
      </c>
      <c r="AM54" s="697">
        <v>0</v>
      </c>
      <c r="AN54" s="697">
        <v>0</v>
      </c>
      <c r="AO54" s="698">
        <v>0</v>
      </c>
      <c r="AP54" s="633"/>
      <c r="AQ54" s="696"/>
      <c r="AR54" s="697"/>
      <c r="AS54" s="697"/>
      <c r="AT54" s="697"/>
      <c r="AU54" s="697">
        <v>0</v>
      </c>
      <c r="AV54" s="697">
        <v>28358787</v>
      </c>
      <c r="AW54" s="697">
        <v>27731898</v>
      </c>
      <c r="AX54" s="697">
        <v>27731898</v>
      </c>
      <c r="AY54" s="697">
        <v>27698765</v>
      </c>
      <c r="AZ54" s="697">
        <v>27698765</v>
      </c>
      <c r="BA54" s="697">
        <v>27003416</v>
      </c>
      <c r="BB54" s="697">
        <v>27003416</v>
      </c>
      <c r="BC54" s="697">
        <v>27003416</v>
      </c>
      <c r="BD54" s="697">
        <v>26861972</v>
      </c>
      <c r="BE54" s="697">
        <v>26861972</v>
      </c>
      <c r="BF54" s="697">
        <v>26658544</v>
      </c>
      <c r="BG54" s="697">
        <v>20342657</v>
      </c>
      <c r="BH54" s="697">
        <v>6808097</v>
      </c>
      <c r="BI54" s="697">
        <v>6808097</v>
      </c>
      <c r="BJ54" s="697">
        <v>1145701</v>
      </c>
      <c r="BK54" s="697">
        <v>53469</v>
      </c>
      <c r="BL54" s="697">
        <v>53469</v>
      </c>
      <c r="BM54" s="697">
        <v>53469</v>
      </c>
      <c r="BN54" s="697">
        <v>53469</v>
      </c>
      <c r="BO54" s="697">
        <v>53469</v>
      </c>
      <c r="BP54" s="697">
        <v>0</v>
      </c>
      <c r="BQ54" s="697">
        <v>0</v>
      </c>
      <c r="BR54" s="697">
        <v>0</v>
      </c>
      <c r="BS54" s="697">
        <v>0</v>
      </c>
      <c r="BT54" s="698">
        <v>0</v>
      </c>
    </row>
    <row r="55" spans="2:73">
      <c r="B55" s="692"/>
      <c r="C55" s="692">
        <v>255</v>
      </c>
      <c r="D55" s="692" t="s">
        <v>120</v>
      </c>
      <c r="E55" s="692" t="s">
        <v>732</v>
      </c>
      <c r="F55" s="692"/>
      <c r="G55" s="692"/>
      <c r="H55" s="692">
        <v>2016</v>
      </c>
      <c r="I55" s="644" t="s">
        <v>582</v>
      </c>
      <c r="J55" s="644" t="s">
        <v>595</v>
      </c>
      <c r="K55" s="633"/>
      <c r="L55" s="696"/>
      <c r="M55" s="697"/>
      <c r="N55" s="697"/>
      <c r="O55" s="697"/>
      <c r="P55" s="697">
        <v>0</v>
      </c>
      <c r="Q55" s="697">
        <v>94</v>
      </c>
      <c r="R55" s="697">
        <v>94</v>
      </c>
      <c r="S55" s="697">
        <v>94</v>
      </c>
      <c r="T55" s="697">
        <v>94</v>
      </c>
      <c r="U55" s="697">
        <v>94</v>
      </c>
      <c r="V55" s="697">
        <v>94</v>
      </c>
      <c r="W55" s="697">
        <v>94</v>
      </c>
      <c r="X55" s="697">
        <v>94</v>
      </c>
      <c r="Y55" s="697">
        <v>94</v>
      </c>
      <c r="Z55" s="697">
        <v>94</v>
      </c>
      <c r="AA55" s="697">
        <v>94</v>
      </c>
      <c r="AB55" s="697">
        <v>94</v>
      </c>
      <c r="AC55" s="697">
        <v>94</v>
      </c>
      <c r="AD55" s="697">
        <v>94</v>
      </c>
      <c r="AE55" s="697">
        <v>94</v>
      </c>
      <c r="AF55" s="697">
        <v>79</v>
      </c>
      <c r="AG55" s="697">
        <v>70</v>
      </c>
      <c r="AH55" s="697">
        <v>24</v>
      </c>
      <c r="AI55" s="697">
        <v>0</v>
      </c>
      <c r="AJ55" s="697">
        <v>0</v>
      </c>
      <c r="AK55" s="697">
        <v>0</v>
      </c>
      <c r="AL55" s="697">
        <v>0</v>
      </c>
      <c r="AM55" s="697">
        <v>0</v>
      </c>
      <c r="AN55" s="697">
        <v>0</v>
      </c>
      <c r="AO55" s="698">
        <v>0</v>
      </c>
      <c r="AP55" s="633"/>
      <c r="AQ55" s="696"/>
      <c r="AR55" s="697"/>
      <c r="AS55" s="697"/>
      <c r="AT55" s="697"/>
      <c r="AU55" s="697">
        <v>0</v>
      </c>
      <c r="AV55" s="697">
        <v>509159</v>
      </c>
      <c r="AW55" s="697">
        <v>509159</v>
      </c>
      <c r="AX55" s="697">
        <v>509159</v>
      </c>
      <c r="AY55" s="697">
        <v>509159</v>
      </c>
      <c r="AZ55" s="697">
        <v>509159</v>
      </c>
      <c r="BA55" s="697">
        <v>509159</v>
      </c>
      <c r="BB55" s="697">
        <v>509159</v>
      </c>
      <c r="BC55" s="697">
        <v>509159</v>
      </c>
      <c r="BD55" s="697">
        <v>509159</v>
      </c>
      <c r="BE55" s="697">
        <v>509159</v>
      </c>
      <c r="BF55" s="697">
        <v>509159</v>
      </c>
      <c r="BG55" s="697">
        <v>509159</v>
      </c>
      <c r="BH55" s="697">
        <v>509159</v>
      </c>
      <c r="BI55" s="697">
        <v>509159</v>
      </c>
      <c r="BJ55" s="697">
        <v>509159</v>
      </c>
      <c r="BK55" s="697">
        <v>461185</v>
      </c>
      <c r="BL55" s="697">
        <v>434280</v>
      </c>
      <c r="BM55" s="697">
        <v>147426</v>
      </c>
      <c r="BN55" s="697">
        <v>0</v>
      </c>
      <c r="BO55" s="697">
        <v>0</v>
      </c>
      <c r="BP55" s="697">
        <v>0</v>
      </c>
      <c r="BQ55" s="697">
        <v>0</v>
      </c>
      <c r="BR55" s="697">
        <v>0</v>
      </c>
      <c r="BS55" s="697">
        <v>0</v>
      </c>
      <c r="BT55" s="698">
        <v>0</v>
      </c>
    </row>
    <row r="56" spans="2:73">
      <c r="B56" s="692"/>
      <c r="C56" s="692">
        <v>259</v>
      </c>
      <c r="D56" s="692" t="s">
        <v>124</v>
      </c>
      <c r="E56" s="692" t="s">
        <v>732</v>
      </c>
      <c r="F56" s="692"/>
      <c r="G56" s="692"/>
      <c r="H56" s="692">
        <v>2016</v>
      </c>
      <c r="I56" s="644" t="s">
        <v>582</v>
      </c>
      <c r="J56" s="644" t="s">
        <v>595</v>
      </c>
      <c r="K56" s="633"/>
      <c r="L56" s="696"/>
      <c r="M56" s="697"/>
      <c r="N56" s="697"/>
      <c r="O56" s="697"/>
      <c r="P56" s="697">
        <v>0</v>
      </c>
      <c r="Q56" s="697">
        <v>27</v>
      </c>
      <c r="R56" s="697">
        <v>27</v>
      </c>
      <c r="S56" s="697">
        <v>27</v>
      </c>
      <c r="T56" s="697">
        <v>27</v>
      </c>
      <c r="U56" s="697">
        <v>27</v>
      </c>
      <c r="V56" s="697">
        <v>18</v>
      </c>
      <c r="W56" s="697">
        <v>18</v>
      </c>
      <c r="X56" s="697">
        <v>18</v>
      </c>
      <c r="Y56" s="697">
        <v>18</v>
      </c>
      <c r="Z56" s="697">
        <v>18</v>
      </c>
      <c r="AA56" s="697">
        <v>18</v>
      </c>
      <c r="AB56" s="697">
        <v>18</v>
      </c>
      <c r="AC56" s="697">
        <v>10</v>
      </c>
      <c r="AD56" s="697">
        <v>10</v>
      </c>
      <c r="AE56" s="697">
        <v>10</v>
      </c>
      <c r="AF56" s="697">
        <v>10</v>
      </c>
      <c r="AG56" s="697">
        <v>10</v>
      </c>
      <c r="AH56" s="697">
        <v>10</v>
      </c>
      <c r="AI56" s="697">
        <v>0</v>
      </c>
      <c r="AJ56" s="697">
        <v>0</v>
      </c>
      <c r="AK56" s="697">
        <v>0</v>
      </c>
      <c r="AL56" s="697">
        <v>0</v>
      </c>
      <c r="AM56" s="697">
        <v>0</v>
      </c>
      <c r="AN56" s="697">
        <v>0</v>
      </c>
      <c r="AO56" s="698">
        <v>0</v>
      </c>
      <c r="AP56" s="633"/>
      <c r="AQ56" s="696"/>
      <c r="AR56" s="697"/>
      <c r="AS56" s="697"/>
      <c r="AT56" s="697"/>
      <c r="AU56" s="697">
        <v>0</v>
      </c>
      <c r="AV56" s="697">
        <v>283145</v>
      </c>
      <c r="AW56" s="697">
        <v>283145</v>
      </c>
      <c r="AX56" s="697">
        <v>283145</v>
      </c>
      <c r="AY56" s="697">
        <v>283145</v>
      </c>
      <c r="AZ56" s="697">
        <v>283145</v>
      </c>
      <c r="BA56" s="697">
        <v>203870</v>
      </c>
      <c r="BB56" s="697">
        <v>203870</v>
      </c>
      <c r="BC56" s="697">
        <v>203870</v>
      </c>
      <c r="BD56" s="697">
        <v>203870</v>
      </c>
      <c r="BE56" s="697">
        <v>203870</v>
      </c>
      <c r="BF56" s="697">
        <v>203870</v>
      </c>
      <c r="BG56" s="697">
        <v>203870</v>
      </c>
      <c r="BH56" s="697">
        <v>133250</v>
      </c>
      <c r="BI56" s="697">
        <v>133250</v>
      </c>
      <c r="BJ56" s="697">
        <v>133250</v>
      </c>
      <c r="BK56" s="697">
        <v>133250</v>
      </c>
      <c r="BL56" s="697">
        <v>133250</v>
      </c>
      <c r="BM56" s="697">
        <v>133250</v>
      </c>
      <c r="BN56" s="697">
        <v>0</v>
      </c>
      <c r="BO56" s="697">
        <v>0</v>
      </c>
      <c r="BP56" s="697">
        <v>0</v>
      </c>
      <c r="BQ56" s="697">
        <v>0</v>
      </c>
      <c r="BR56" s="697">
        <v>0</v>
      </c>
      <c r="BS56" s="697">
        <v>0</v>
      </c>
      <c r="BT56" s="698">
        <v>0</v>
      </c>
    </row>
    <row r="57" spans="2:73">
      <c r="B57" s="692"/>
      <c r="C57" s="692">
        <v>307</v>
      </c>
      <c r="D57" s="692" t="s">
        <v>726</v>
      </c>
      <c r="E57" s="692" t="s">
        <v>732</v>
      </c>
      <c r="F57" s="692"/>
      <c r="G57" s="692"/>
      <c r="H57" s="692">
        <v>2016</v>
      </c>
      <c r="I57" s="644" t="s">
        <v>582</v>
      </c>
      <c r="J57" s="644" t="s">
        <v>595</v>
      </c>
      <c r="K57" s="633"/>
      <c r="L57" s="696"/>
      <c r="M57" s="697"/>
      <c r="N57" s="697"/>
      <c r="O57" s="697"/>
      <c r="P57" s="697">
        <v>0</v>
      </c>
      <c r="Q57" s="697">
        <v>1</v>
      </c>
      <c r="R57" s="697">
        <v>1</v>
      </c>
      <c r="S57" s="697">
        <v>1</v>
      </c>
      <c r="T57" s="697">
        <v>1</v>
      </c>
      <c r="U57" s="697">
        <v>1</v>
      </c>
      <c r="V57" s="697">
        <v>1</v>
      </c>
      <c r="W57" s="697">
        <v>1</v>
      </c>
      <c r="X57" s="697">
        <v>1</v>
      </c>
      <c r="Y57" s="697">
        <v>1</v>
      </c>
      <c r="Z57" s="697">
        <v>1</v>
      </c>
      <c r="AA57" s="697">
        <v>1</v>
      </c>
      <c r="AB57" s="697">
        <v>1</v>
      </c>
      <c r="AC57" s="697">
        <v>1</v>
      </c>
      <c r="AD57" s="697">
        <v>1</v>
      </c>
      <c r="AE57" s="697">
        <v>0</v>
      </c>
      <c r="AF57" s="697">
        <v>0</v>
      </c>
      <c r="AG57" s="697">
        <v>0</v>
      </c>
      <c r="AH57" s="697">
        <v>0</v>
      </c>
      <c r="AI57" s="697">
        <v>0</v>
      </c>
      <c r="AJ57" s="697">
        <v>0</v>
      </c>
      <c r="AK57" s="697">
        <v>0</v>
      </c>
      <c r="AL57" s="697">
        <v>0</v>
      </c>
      <c r="AM57" s="697">
        <v>0</v>
      </c>
      <c r="AN57" s="697">
        <v>0</v>
      </c>
      <c r="AO57" s="698">
        <v>0</v>
      </c>
      <c r="AP57" s="633"/>
      <c r="AQ57" s="696"/>
      <c r="AR57" s="697"/>
      <c r="AS57" s="697"/>
      <c r="AT57" s="697"/>
      <c r="AU57" s="697">
        <v>0</v>
      </c>
      <c r="AV57" s="697">
        <v>4371</v>
      </c>
      <c r="AW57" s="697">
        <v>4371</v>
      </c>
      <c r="AX57" s="697">
        <v>4371</v>
      </c>
      <c r="AY57" s="697">
        <v>4371</v>
      </c>
      <c r="AZ57" s="697">
        <v>4371</v>
      </c>
      <c r="BA57" s="697">
        <v>4371</v>
      </c>
      <c r="BB57" s="697">
        <v>4371</v>
      </c>
      <c r="BC57" s="697">
        <v>4371</v>
      </c>
      <c r="BD57" s="697">
        <v>4371</v>
      </c>
      <c r="BE57" s="697">
        <v>4371</v>
      </c>
      <c r="BF57" s="697">
        <v>4371</v>
      </c>
      <c r="BG57" s="697">
        <v>4371</v>
      </c>
      <c r="BH57" s="697">
        <v>4371</v>
      </c>
      <c r="BI57" s="697">
        <v>4371</v>
      </c>
      <c r="BJ57" s="697">
        <v>2934</v>
      </c>
      <c r="BK57" s="697">
        <v>2934</v>
      </c>
      <c r="BL57" s="697">
        <v>2934</v>
      </c>
      <c r="BM57" s="697">
        <v>2934</v>
      </c>
      <c r="BN57" s="697">
        <v>0</v>
      </c>
      <c r="BO57" s="697">
        <v>0</v>
      </c>
      <c r="BP57" s="697">
        <v>0</v>
      </c>
      <c r="BQ57" s="697">
        <v>0</v>
      </c>
      <c r="BR57" s="697">
        <v>0</v>
      </c>
      <c r="BS57" s="697">
        <v>0</v>
      </c>
      <c r="BT57" s="698">
        <v>0</v>
      </c>
    </row>
    <row r="58" spans="2:73">
      <c r="B58" s="692"/>
      <c r="C58" s="692">
        <v>329</v>
      </c>
      <c r="D58" s="692" t="s">
        <v>113</v>
      </c>
      <c r="E58" s="692" t="s">
        <v>732</v>
      </c>
      <c r="F58" s="692"/>
      <c r="G58" s="692"/>
      <c r="H58" s="692">
        <v>2016</v>
      </c>
      <c r="I58" s="644" t="s">
        <v>583</v>
      </c>
      <c r="J58" s="644" t="s">
        <v>588</v>
      </c>
      <c r="K58" s="633"/>
      <c r="L58" s="696"/>
      <c r="M58" s="697"/>
      <c r="N58" s="697"/>
      <c r="O58" s="697"/>
      <c r="P58" s="697">
        <v>0</v>
      </c>
      <c r="Q58" s="697">
        <v>191</v>
      </c>
      <c r="R58" s="697">
        <v>191</v>
      </c>
      <c r="S58" s="697">
        <v>191</v>
      </c>
      <c r="T58" s="697">
        <v>191</v>
      </c>
      <c r="U58" s="697">
        <v>191</v>
      </c>
      <c r="V58" s="697">
        <v>191</v>
      </c>
      <c r="W58" s="697">
        <v>191</v>
      </c>
      <c r="X58" s="697">
        <v>191</v>
      </c>
      <c r="Y58" s="697">
        <v>191</v>
      </c>
      <c r="Z58" s="697">
        <v>192</v>
      </c>
      <c r="AA58" s="697">
        <v>192</v>
      </c>
      <c r="AB58" s="697">
        <v>192</v>
      </c>
      <c r="AC58" s="697">
        <v>192</v>
      </c>
      <c r="AD58" s="697">
        <v>192</v>
      </c>
      <c r="AE58" s="697">
        <v>163</v>
      </c>
      <c r="AF58" s="697">
        <v>163</v>
      </c>
      <c r="AG58" s="697">
        <v>66</v>
      </c>
      <c r="AH58" s="697">
        <v>0</v>
      </c>
      <c r="AI58" s="697">
        <v>0</v>
      </c>
      <c r="AJ58" s="697">
        <v>0</v>
      </c>
      <c r="AK58" s="697">
        <v>0</v>
      </c>
      <c r="AL58" s="697">
        <v>0</v>
      </c>
      <c r="AM58" s="697">
        <v>0</v>
      </c>
      <c r="AN58" s="697">
        <v>0</v>
      </c>
      <c r="AO58" s="698">
        <v>0</v>
      </c>
      <c r="AP58" s="633"/>
      <c r="AQ58" s="696"/>
      <c r="AR58" s="697"/>
      <c r="AS58" s="697"/>
      <c r="AT58" s="697"/>
      <c r="AU58" s="697">
        <v>0</v>
      </c>
      <c r="AV58" s="697">
        <v>3013527</v>
      </c>
      <c r="AW58" s="697">
        <v>3013527</v>
      </c>
      <c r="AX58" s="697">
        <v>3013527</v>
      </c>
      <c r="AY58" s="697">
        <v>3013527</v>
      </c>
      <c r="AZ58" s="697">
        <v>3013527</v>
      </c>
      <c r="BA58" s="697">
        <v>3013527</v>
      </c>
      <c r="BB58" s="697">
        <v>3013527</v>
      </c>
      <c r="BC58" s="697">
        <v>3012980</v>
      </c>
      <c r="BD58" s="697">
        <v>3012980</v>
      </c>
      <c r="BE58" s="697">
        <v>3016579</v>
      </c>
      <c r="BF58" s="697">
        <v>3015689</v>
      </c>
      <c r="BG58" s="697">
        <v>3017813</v>
      </c>
      <c r="BH58" s="697">
        <v>3017813</v>
      </c>
      <c r="BI58" s="697">
        <v>3009979</v>
      </c>
      <c r="BJ58" s="697">
        <v>2540368</v>
      </c>
      <c r="BK58" s="697">
        <v>2540368</v>
      </c>
      <c r="BL58" s="697">
        <v>1058268</v>
      </c>
      <c r="BM58" s="697">
        <v>0</v>
      </c>
      <c r="BN58" s="697">
        <v>0</v>
      </c>
      <c r="BO58" s="697">
        <v>0</v>
      </c>
      <c r="BP58" s="697">
        <v>0</v>
      </c>
      <c r="BQ58" s="697">
        <v>0</v>
      </c>
      <c r="BR58" s="697">
        <v>0</v>
      </c>
      <c r="BS58" s="697">
        <v>0</v>
      </c>
      <c r="BT58" s="698">
        <v>0</v>
      </c>
    </row>
    <row r="59" spans="2:73">
      <c r="B59" s="692"/>
      <c r="C59" s="692">
        <v>331</v>
      </c>
      <c r="D59" s="692" t="s">
        <v>114</v>
      </c>
      <c r="E59" s="692" t="s">
        <v>732</v>
      </c>
      <c r="F59" s="692"/>
      <c r="G59" s="692"/>
      <c r="H59" s="692">
        <v>2016</v>
      </c>
      <c r="I59" s="644" t="s">
        <v>583</v>
      </c>
      <c r="J59" s="644" t="s">
        <v>588</v>
      </c>
      <c r="K59" s="633"/>
      <c r="L59" s="696"/>
      <c r="M59" s="697"/>
      <c r="N59" s="697"/>
      <c r="O59" s="697"/>
      <c r="P59" s="697">
        <v>0</v>
      </c>
      <c r="Q59" s="697">
        <v>15</v>
      </c>
      <c r="R59" s="697">
        <v>15</v>
      </c>
      <c r="S59" s="697">
        <v>15</v>
      </c>
      <c r="T59" s="697">
        <v>15</v>
      </c>
      <c r="U59" s="697">
        <v>15</v>
      </c>
      <c r="V59" s="697">
        <v>15</v>
      </c>
      <c r="W59" s="697">
        <v>15</v>
      </c>
      <c r="X59" s="697">
        <v>15</v>
      </c>
      <c r="Y59" s="697">
        <v>15</v>
      </c>
      <c r="Z59" s="697">
        <v>15</v>
      </c>
      <c r="AA59" s="697">
        <v>15</v>
      </c>
      <c r="AB59" s="697">
        <v>15</v>
      </c>
      <c r="AC59" s="697">
        <v>15</v>
      </c>
      <c r="AD59" s="697">
        <v>15</v>
      </c>
      <c r="AE59" s="697">
        <v>15</v>
      </c>
      <c r="AF59" s="697">
        <v>15</v>
      </c>
      <c r="AG59" s="697">
        <v>15</v>
      </c>
      <c r="AH59" s="697">
        <v>15</v>
      </c>
      <c r="AI59" s="697">
        <v>14</v>
      </c>
      <c r="AJ59" s="697">
        <v>0</v>
      </c>
      <c r="AK59" s="697">
        <v>0</v>
      </c>
      <c r="AL59" s="697">
        <v>0</v>
      </c>
      <c r="AM59" s="697">
        <v>0</v>
      </c>
      <c r="AN59" s="697">
        <v>0</v>
      </c>
      <c r="AO59" s="698">
        <v>0</v>
      </c>
      <c r="AP59" s="633"/>
      <c r="AQ59" s="696"/>
      <c r="AR59" s="697"/>
      <c r="AS59" s="697"/>
      <c r="AT59" s="697"/>
      <c r="AU59" s="697">
        <v>0</v>
      </c>
      <c r="AV59" s="697">
        <v>52333</v>
      </c>
      <c r="AW59" s="697">
        <v>52333</v>
      </c>
      <c r="AX59" s="697">
        <v>52333</v>
      </c>
      <c r="AY59" s="697">
        <v>52333</v>
      </c>
      <c r="AZ59" s="697">
        <v>52333</v>
      </c>
      <c r="BA59" s="697">
        <v>52333</v>
      </c>
      <c r="BB59" s="697">
        <v>52333</v>
      </c>
      <c r="BC59" s="697">
        <v>52333</v>
      </c>
      <c r="BD59" s="697">
        <v>52333</v>
      </c>
      <c r="BE59" s="697">
        <v>52333</v>
      </c>
      <c r="BF59" s="697">
        <v>52333</v>
      </c>
      <c r="BG59" s="697">
        <v>52333</v>
      </c>
      <c r="BH59" s="697">
        <v>52333</v>
      </c>
      <c r="BI59" s="697">
        <v>52333</v>
      </c>
      <c r="BJ59" s="697">
        <v>52333</v>
      </c>
      <c r="BK59" s="697">
        <v>52333</v>
      </c>
      <c r="BL59" s="697">
        <v>52333</v>
      </c>
      <c r="BM59" s="697">
        <v>52333</v>
      </c>
      <c r="BN59" s="697">
        <v>51665</v>
      </c>
      <c r="BO59" s="697">
        <v>0</v>
      </c>
      <c r="BP59" s="697">
        <v>0</v>
      </c>
      <c r="BQ59" s="697">
        <v>0</v>
      </c>
      <c r="BR59" s="697">
        <v>0</v>
      </c>
      <c r="BS59" s="697">
        <v>0</v>
      </c>
      <c r="BT59" s="698">
        <v>0</v>
      </c>
    </row>
    <row r="60" spans="2:73" ht="15.5">
      <c r="B60" s="692"/>
      <c r="C60" s="692">
        <v>333</v>
      </c>
      <c r="D60" s="692" t="s">
        <v>116</v>
      </c>
      <c r="E60" s="692" t="s">
        <v>732</v>
      </c>
      <c r="F60" s="692"/>
      <c r="G60" s="692"/>
      <c r="H60" s="692">
        <v>2016</v>
      </c>
      <c r="I60" s="644" t="s">
        <v>583</v>
      </c>
      <c r="J60" s="644" t="s">
        <v>588</v>
      </c>
      <c r="K60" s="633"/>
      <c r="L60" s="696"/>
      <c r="M60" s="697"/>
      <c r="N60" s="697"/>
      <c r="O60" s="697"/>
      <c r="P60" s="697">
        <v>0</v>
      </c>
      <c r="Q60" s="697">
        <v>98</v>
      </c>
      <c r="R60" s="697">
        <v>98</v>
      </c>
      <c r="S60" s="697">
        <v>98</v>
      </c>
      <c r="T60" s="697">
        <v>98</v>
      </c>
      <c r="U60" s="697">
        <v>98</v>
      </c>
      <c r="V60" s="697">
        <v>97</v>
      </c>
      <c r="W60" s="697">
        <v>97</v>
      </c>
      <c r="X60" s="697">
        <v>97</v>
      </c>
      <c r="Y60" s="697">
        <v>97</v>
      </c>
      <c r="Z60" s="697">
        <v>74</v>
      </c>
      <c r="AA60" s="697">
        <v>72</v>
      </c>
      <c r="AB60" s="697">
        <v>72</v>
      </c>
      <c r="AC60" s="697">
        <v>71</v>
      </c>
      <c r="AD60" s="697">
        <v>71</v>
      </c>
      <c r="AE60" s="697">
        <v>71</v>
      </c>
      <c r="AF60" s="697">
        <v>71</v>
      </c>
      <c r="AG60" s="697">
        <v>71</v>
      </c>
      <c r="AH60" s="697">
        <v>71</v>
      </c>
      <c r="AI60" s="697">
        <v>71</v>
      </c>
      <c r="AJ60" s="697">
        <v>71</v>
      </c>
      <c r="AK60" s="697">
        <v>0</v>
      </c>
      <c r="AL60" s="697">
        <v>0</v>
      </c>
      <c r="AM60" s="697">
        <v>0</v>
      </c>
      <c r="AN60" s="697">
        <v>0</v>
      </c>
      <c r="AO60" s="698">
        <v>0</v>
      </c>
      <c r="AP60" s="633"/>
      <c r="AQ60" s="696"/>
      <c r="AR60" s="697"/>
      <c r="AS60" s="697"/>
      <c r="AT60" s="697"/>
      <c r="AU60" s="697">
        <v>0</v>
      </c>
      <c r="AV60" s="697">
        <v>1258571</v>
      </c>
      <c r="AW60" s="697">
        <v>1258571</v>
      </c>
      <c r="AX60" s="697">
        <v>1258571</v>
      </c>
      <c r="AY60" s="697">
        <v>1258571</v>
      </c>
      <c r="AZ60" s="697">
        <v>1258571</v>
      </c>
      <c r="BA60" s="697">
        <v>1256815</v>
      </c>
      <c r="BB60" s="697">
        <v>1256815</v>
      </c>
      <c r="BC60" s="697">
        <v>1256815</v>
      </c>
      <c r="BD60" s="697">
        <v>1256815</v>
      </c>
      <c r="BE60" s="697">
        <v>1078723</v>
      </c>
      <c r="BF60" s="697">
        <v>1043486</v>
      </c>
      <c r="BG60" s="697">
        <v>1043486</v>
      </c>
      <c r="BH60" s="697">
        <v>1039580</v>
      </c>
      <c r="BI60" s="697">
        <v>1039580</v>
      </c>
      <c r="BJ60" s="697">
        <v>1039580</v>
      </c>
      <c r="BK60" s="697">
        <v>1039580</v>
      </c>
      <c r="BL60" s="697">
        <v>1039580</v>
      </c>
      <c r="BM60" s="697">
        <v>1039580</v>
      </c>
      <c r="BN60" s="697">
        <v>1039580</v>
      </c>
      <c r="BO60" s="697">
        <v>1039580</v>
      </c>
      <c r="BP60" s="697">
        <v>0</v>
      </c>
      <c r="BQ60" s="697">
        <v>0</v>
      </c>
      <c r="BR60" s="697">
        <v>0</v>
      </c>
      <c r="BS60" s="697">
        <v>0</v>
      </c>
      <c r="BT60" s="698">
        <v>0</v>
      </c>
      <c r="BU60" s="163"/>
    </row>
    <row r="61" spans="2:73">
      <c r="B61" s="692"/>
      <c r="C61" s="692">
        <v>334</v>
      </c>
      <c r="D61" s="692" t="s">
        <v>117</v>
      </c>
      <c r="E61" s="692" t="s">
        <v>732</v>
      </c>
      <c r="F61" s="692"/>
      <c r="G61" s="692"/>
      <c r="H61" s="692">
        <v>2016</v>
      </c>
      <c r="I61" s="644" t="s">
        <v>583</v>
      </c>
      <c r="J61" s="644" t="s">
        <v>588</v>
      </c>
      <c r="K61" s="633"/>
      <c r="L61" s="696"/>
      <c r="M61" s="697"/>
      <c r="N61" s="697"/>
      <c r="O61" s="697"/>
      <c r="P61" s="697">
        <v>0</v>
      </c>
      <c r="Q61" s="697">
        <v>21</v>
      </c>
      <c r="R61" s="697">
        <v>21</v>
      </c>
      <c r="S61" s="697">
        <v>21</v>
      </c>
      <c r="T61" s="697">
        <v>21</v>
      </c>
      <c r="U61" s="697">
        <v>21</v>
      </c>
      <c r="V61" s="697">
        <v>21</v>
      </c>
      <c r="W61" s="697">
        <v>21</v>
      </c>
      <c r="X61" s="697">
        <v>21</v>
      </c>
      <c r="Y61" s="697">
        <v>21</v>
      </c>
      <c r="Z61" s="697">
        <v>21</v>
      </c>
      <c r="AA61" s="697">
        <v>5</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c r="AR61" s="697"/>
      <c r="AS61" s="697"/>
      <c r="AT61" s="697"/>
      <c r="AU61" s="697">
        <v>0</v>
      </c>
      <c r="AV61" s="697">
        <v>157712</v>
      </c>
      <c r="AW61" s="697">
        <v>157712</v>
      </c>
      <c r="AX61" s="697">
        <v>157712</v>
      </c>
      <c r="AY61" s="697">
        <v>157712</v>
      </c>
      <c r="AZ61" s="697">
        <v>157712</v>
      </c>
      <c r="BA61" s="697">
        <v>157712</v>
      </c>
      <c r="BB61" s="697">
        <v>157712</v>
      </c>
      <c r="BC61" s="697">
        <v>157712</v>
      </c>
      <c r="BD61" s="697">
        <v>157712</v>
      </c>
      <c r="BE61" s="697">
        <v>157712</v>
      </c>
      <c r="BF61" s="697">
        <v>38937</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c r="C62" s="692">
        <v>335</v>
      </c>
      <c r="D62" s="692" t="s">
        <v>118</v>
      </c>
      <c r="E62" s="692" t="s">
        <v>732</v>
      </c>
      <c r="F62" s="692"/>
      <c r="G62" s="692"/>
      <c r="H62" s="692">
        <v>2016</v>
      </c>
      <c r="I62" s="644" t="s">
        <v>583</v>
      </c>
      <c r="J62" s="644" t="s">
        <v>588</v>
      </c>
      <c r="K62" s="633"/>
      <c r="L62" s="696"/>
      <c r="M62" s="697"/>
      <c r="N62" s="697"/>
      <c r="O62" s="697"/>
      <c r="P62" s="697">
        <v>0</v>
      </c>
      <c r="Q62" s="697">
        <v>2603</v>
      </c>
      <c r="R62" s="697">
        <v>2704</v>
      </c>
      <c r="S62" s="697">
        <v>2714</v>
      </c>
      <c r="T62" s="697">
        <v>2718</v>
      </c>
      <c r="U62" s="697">
        <v>2718</v>
      </c>
      <c r="V62" s="697">
        <v>2685</v>
      </c>
      <c r="W62" s="697">
        <v>2685</v>
      </c>
      <c r="X62" s="697">
        <v>2685</v>
      </c>
      <c r="Y62" s="697">
        <v>2683</v>
      </c>
      <c r="Z62" s="697">
        <v>2683</v>
      </c>
      <c r="AA62" s="697">
        <v>2635</v>
      </c>
      <c r="AB62" s="697">
        <v>2187</v>
      </c>
      <c r="AC62" s="697">
        <v>1240</v>
      </c>
      <c r="AD62" s="697">
        <v>1240</v>
      </c>
      <c r="AE62" s="697">
        <v>144</v>
      </c>
      <c r="AF62" s="697">
        <v>5</v>
      </c>
      <c r="AG62" s="697">
        <v>5</v>
      </c>
      <c r="AH62" s="697">
        <v>5</v>
      </c>
      <c r="AI62" s="697">
        <v>5</v>
      </c>
      <c r="AJ62" s="697">
        <v>5</v>
      </c>
      <c r="AK62" s="697">
        <v>0</v>
      </c>
      <c r="AL62" s="697">
        <v>0</v>
      </c>
      <c r="AM62" s="697">
        <v>0</v>
      </c>
      <c r="AN62" s="697">
        <v>0</v>
      </c>
      <c r="AO62" s="698">
        <v>0</v>
      </c>
      <c r="AP62" s="633"/>
      <c r="AQ62" s="696"/>
      <c r="AR62" s="697"/>
      <c r="AS62" s="697"/>
      <c r="AT62" s="697"/>
      <c r="AU62" s="697">
        <v>0</v>
      </c>
      <c r="AV62" s="697">
        <v>20808711</v>
      </c>
      <c r="AW62" s="697">
        <v>21435600</v>
      </c>
      <c r="AX62" s="697">
        <v>21498687</v>
      </c>
      <c r="AY62" s="697">
        <v>21514633</v>
      </c>
      <c r="AZ62" s="697">
        <v>21514633</v>
      </c>
      <c r="BA62" s="697">
        <v>21278855</v>
      </c>
      <c r="BB62" s="697">
        <v>21278855</v>
      </c>
      <c r="BC62" s="697">
        <v>21278855</v>
      </c>
      <c r="BD62" s="697">
        <v>21126497</v>
      </c>
      <c r="BE62" s="697">
        <v>21126497</v>
      </c>
      <c r="BF62" s="697">
        <v>20741331</v>
      </c>
      <c r="BG62" s="697">
        <v>18012499</v>
      </c>
      <c r="BH62" s="697">
        <v>10476317</v>
      </c>
      <c r="BI62" s="697">
        <v>10476317</v>
      </c>
      <c r="BJ62" s="697">
        <v>1004613</v>
      </c>
      <c r="BK62" s="697">
        <v>2573</v>
      </c>
      <c r="BL62" s="697">
        <v>2573</v>
      </c>
      <c r="BM62" s="697">
        <v>2573</v>
      </c>
      <c r="BN62" s="697">
        <v>2573</v>
      </c>
      <c r="BO62" s="697">
        <v>2573</v>
      </c>
      <c r="BP62" s="697">
        <v>0</v>
      </c>
      <c r="BQ62" s="697">
        <v>0</v>
      </c>
      <c r="BR62" s="697">
        <v>0</v>
      </c>
      <c r="BS62" s="697">
        <v>0</v>
      </c>
      <c r="BT62" s="698">
        <v>0</v>
      </c>
    </row>
    <row r="63" spans="2:73">
      <c r="B63" s="692"/>
      <c r="C63" s="692">
        <v>337</v>
      </c>
      <c r="D63" s="692" t="s">
        <v>120</v>
      </c>
      <c r="E63" s="692" t="s">
        <v>732</v>
      </c>
      <c r="F63" s="692"/>
      <c r="G63" s="692"/>
      <c r="H63" s="692">
        <v>2016</v>
      </c>
      <c r="I63" s="644" t="s">
        <v>583</v>
      </c>
      <c r="J63" s="644" t="s">
        <v>588</v>
      </c>
      <c r="K63" s="633"/>
      <c r="L63" s="696"/>
      <c r="M63" s="697"/>
      <c r="N63" s="697"/>
      <c r="O63" s="697"/>
      <c r="P63" s="697">
        <v>0</v>
      </c>
      <c r="Q63" s="697">
        <v>22</v>
      </c>
      <c r="R63" s="697">
        <v>22</v>
      </c>
      <c r="S63" s="697">
        <v>22</v>
      </c>
      <c r="T63" s="697">
        <v>22</v>
      </c>
      <c r="U63" s="697">
        <v>22</v>
      </c>
      <c r="V63" s="697">
        <v>22</v>
      </c>
      <c r="W63" s="697">
        <v>22</v>
      </c>
      <c r="X63" s="697">
        <v>22</v>
      </c>
      <c r="Y63" s="697">
        <v>22</v>
      </c>
      <c r="Z63" s="697">
        <v>22</v>
      </c>
      <c r="AA63" s="697">
        <v>22</v>
      </c>
      <c r="AB63" s="697">
        <v>22</v>
      </c>
      <c r="AC63" s="697">
        <v>22</v>
      </c>
      <c r="AD63" s="697">
        <v>22</v>
      </c>
      <c r="AE63" s="697">
        <v>22</v>
      </c>
      <c r="AF63" s="697">
        <v>22</v>
      </c>
      <c r="AG63" s="697">
        <v>22</v>
      </c>
      <c r="AH63" s="697">
        <v>22</v>
      </c>
      <c r="AI63" s="697">
        <v>22</v>
      </c>
      <c r="AJ63" s="697">
        <v>22</v>
      </c>
      <c r="AK63" s="697">
        <v>22</v>
      </c>
      <c r="AL63" s="697">
        <v>22</v>
      </c>
      <c r="AM63" s="697">
        <v>22</v>
      </c>
      <c r="AN63" s="697">
        <v>22</v>
      </c>
      <c r="AO63" s="698">
        <v>22</v>
      </c>
      <c r="AP63" s="633"/>
      <c r="AQ63" s="696"/>
      <c r="AR63" s="697"/>
      <c r="AS63" s="697"/>
      <c r="AT63" s="697"/>
      <c r="AU63" s="697">
        <v>0</v>
      </c>
      <c r="AV63" s="697">
        <v>-95739</v>
      </c>
      <c r="AW63" s="697">
        <v>-95739</v>
      </c>
      <c r="AX63" s="697">
        <v>-95739</v>
      </c>
      <c r="AY63" s="697">
        <v>-95739</v>
      </c>
      <c r="AZ63" s="697">
        <v>-95739</v>
      </c>
      <c r="BA63" s="697">
        <v>-95739</v>
      </c>
      <c r="BB63" s="697">
        <v>-95739</v>
      </c>
      <c r="BC63" s="697">
        <v>-95739</v>
      </c>
      <c r="BD63" s="697">
        <v>-95739</v>
      </c>
      <c r="BE63" s="697">
        <v>-95739</v>
      </c>
      <c r="BF63" s="697">
        <v>-95739</v>
      </c>
      <c r="BG63" s="697">
        <v>-95739</v>
      </c>
      <c r="BH63" s="697">
        <v>-95739</v>
      </c>
      <c r="BI63" s="697">
        <v>-95739</v>
      </c>
      <c r="BJ63" s="697">
        <v>-95739</v>
      </c>
      <c r="BK63" s="697">
        <v>-95739</v>
      </c>
      <c r="BL63" s="697">
        <v>-95739</v>
      </c>
      <c r="BM63" s="697">
        <v>-95739</v>
      </c>
      <c r="BN63" s="697">
        <v>-95739</v>
      </c>
      <c r="BO63" s="697">
        <v>-95739</v>
      </c>
      <c r="BP63" s="697">
        <v>-95739</v>
      </c>
      <c r="BQ63" s="697">
        <v>-95739</v>
      </c>
      <c r="BR63" s="697">
        <v>-95739</v>
      </c>
      <c r="BS63" s="697">
        <v>-95739</v>
      </c>
      <c r="BT63" s="698">
        <v>-95739</v>
      </c>
    </row>
    <row r="64" spans="2:73">
      <c r="B64" s="692"/>
      <c r="C64" s="692">
        <v>340</v>
      </c>
      <c r="D64" s="692" t="s">
        <v>122</v>
      </c>
      <c r="E64" s="692" t="s">
        <v>732</v>
      </c>
      <c r="F64" s="692"/>
      <c r="G64" s="692"/>
      <c r="H64" s="692">
        <v>2016</v>
      </c>
      <c r="I64" s="644" t="s">
        <v>583</v>
      </c>
      <c r="J64" s="644" t="s">
        <v>588</v>
      </c>
      <c r="K64" s="633"/>
      <c r="L64" s="696"/>
      <c r="M64" s="697"/>
      <c r="N64" s="697"/>
      <c r="O64" s="697"/>
      <c r="P64" s="697">
        <v>0</v>
      </c>
      <c r="Q64" s="697">
        <v>472</v>
      </c>
      <c r="R64" s="697">
        <v>472</v>
      </c>
      <c r="S64" s="697">
        <v>472</v>
      </c>
      <c r="T64" s="697">
        <v>472</v>
      </c>
      <c r="U64" s="697">
        <v>472</v>
      </c>
      <c r="V64" s="697">
        <v>472</v>
      </c>
      <c r="W64" s="697">
        <v>472</v>
      </c>
      <c r="X64" s="697">
        <v>472</v>
      </c>
      <c r="Y64" s="697">
        <v>472</v>
      </c>
      <c r="Z64" s="697">
        <v>472</v>
      </c>
      <c r="AA64" s="697">
        <v>472</v>
      </c>
      <c r="AB64" s="697">
        <v>472</v>
      </c>
      <c r="AC64" s="697">
        <v>472</v>
      </c>
      <c r="AD64" s="697">
        <v>472</v>
      </c>
      <c r="AE64" s="697">
        <v>472</v>
      </c>
      <c r="AF64" s="697">
        <v>472</v>
      </c>
      <c r="AG64" s="697">
        <v>472</v>
      </c>
      <c r="AH64" s="697">
        <v>472</v>
      </c>
      <c r="AI64" s="697">
        <v>472</v>
      </c>
      <c r="AJ64" s="697">
        <v>472</v>
      </c>
      <c r="AK64" s="697">
        <v>0</v>
      </c>
      <c r="AL64" s="697">
        <v>0</v>
      </c>
      <c r="AM64" s="697">
        <v>0</v>
      </c>
      <c r="AN64" s="697">
        <v>0</v>
      </c>
      <c r="AO64" s="698">
        <v>0</v>
      </c>
      <c r="AP64" s="633"/>
      <c r="AQ64" s="696"/>
      <c r="AR64" s="697"/>
      <c r="AS64" s="697"/>
      <c r="AT64" s="697"/>
      <c r="AU64" s="697">
        <v>0</v>
      </c>
      <c r="AV64" s="697">
        <v>4463526</v>
      </c>
      <c r="AW64" s="697">
        <v>4463526</v>
      </c>
      <c r="AX64" s="697">
        <v>4463526</v>
      </c>
      <c r="AY64" s="697">
        <v>4463526</v>
      </c>
      <c r="AZ64" s="697">
        <v>4463526</v>
      </c>
      <c r="BA64" s="697">
        <v>4463526</v>
      </c>
      <c r="BB64" s="697">
        <v>4463526</v>
      </c>
      <c r="BC64" s="697">
        <v>4463526</v>
      </c>
      <c r="BD64" s="697">
        <v>4463526</v>
      </c>
      <c r="BE64" s="697">
        <v>4463526</v>
      </c>
      <c r="BF64" s="697">
        <v>4463526</v>
      </c>
      <c r="BG64" s="697">
        <v>4463526</v>
      </c>
      <c r="BH64" s="697">
        <v>4463526</v>
      </c>
      <c r="BI64" s="697">
        <v>4463526</v>
      </c>
      <c r="BJ64" s="697">
        <v>4463526</v>
      </c>
      <c r="BK64" s="697">
        <v>4463526</v>
      </c>
      <c r="BL64" s="697">
        <v>4463526</v>
      </c>
      <c r="BM64" s="697">
        <v>4463526</v>
      </c>
      <c r="BN64" s="697">
        <v>4463526</v>
      </c>
      <c r="BO64" s="697">
        <v>4463526</v>
      </c>
      <c r="BP64" s="697">
        <v>0</v>
      </c>
      <c r="BQ64" s="697">
        <v>0</v>
      </c>
      <c r="BR64" s="697">
        <v>0</v>
      </c>
      <c r="BS64" s="697">
        <v>0</v>
      </c>
      <c r="BT64" s="698">
        <v>0</v>
      </c>
    </row>
    <row r="65" spans="2:73">
      <c r="B65" s="692"/>
      <c r="C65" s="692">
        <v>341</v>
      </c>
      <c r="D65" s="692" t="s">
        <v>124</v>
      </c>
      <c r="E65" s="692" t="s">
        <v>732</v>
      </c>
      <c r="F65" s="692"/>
      <c r="G65" s="692"/>
      <c r="H65" s="692">
        <v>2016</v>
      </c>
      <c r="I65" s="644" t="s">
        <v>583</v>
      </c>
      <c r="J65" s="644" t="s">
        <v>588</v>
      </c>
      <c r="K65" s="633"/>
      <c r="L65" s="696"/>
      <c r="M65" s="697"/>
      <c r="N65" s="697"/>
      <c r="O65" s="697"/>
      <c r="P65" s="697">
        <v>0</v>
      </c>
      <c r="Q65" s="697">
        <v>19</v>
      </c>
      <c r="R65" s="697">
        <v>19</v>
      </c>
      <c r="S65" s="697">
        <v>19</v>
      </c>
      <c r="T65" s="697">
        <v>19</v>
      </c>
      <c r="U65" s="697">
        <v>19</v>
      </c>
      <c r="V65" s="697">
        <v>10</v>
      </c>
      <c r="W65" s="697">
        <v>10</v>
      </c>
      <c r="X65" s="697">
        <v>10</v>
      </c>
      <c r="Y65" s="697">
        <v>10</v>
      </c>
      <c r="Z65" s="697">
        <v>10</v>
      </c>
      <c r="AA65" s="697">
        <v>10</v>
      </c>
      <c r="AB65" s="697">
        <v>10</v>
      </c>
      <c r="AC65" s="697">
        <v>10</v>
      </c>
      <c r="AD65" s="697">
        <v>10</v>
      </c>
      <c r="AE65" s="697">
        <v>10</v>
      </c>
      <c r="AF65" s="697">
        <v>10</v>
      </c>
      <c r="AG65" s="697">
        <v>10</v>
      </c>
      <c r="AH65" s="697">
        <v>10</v>
      </c>
      <c r="AI65" s="697">
        <v>0</v>
      </c>
      <c r="AJ65" s="697">
        <v>0</v>
      </c>
      <c r="AK65" s="697">
        <v>0</v>
      </c>
      <c r="AL65" s="697">
        <v>0</v>
      </c>
      <c r="AM65" s="697">
        <v>0</v>
      </c>
      <c r="AN65" s="697">
        <v>0</v>
      </c>
      <c r="AO65" s="698">
        <v>0</v>
      </c>
      <c r="AP65" s="633"/>
      <c r="AQ65" s="696"/>
      <c r="AR65" s="697"/>
      <c r="AS65" s="697"/>
      <c r="AT65" s="697"/>
      <c r="AU65" s="697">
        <v>0</v>
      </c>
      <c r="AV65" s="697">
        <v>339655</v>
      </c>
      <c r="AW65" s="697">
        <v>339655</v>
      </c>
      <c r="AX65" s="697">
        <v>339655</v>
      </c>
      <c r="AY65" s="697">
        <v>338820</v>
      </c>
      <c r="AZ65" s="697">
        <v>338820</v>
      </c>
      <c r="BA65" s="697">
        <v>259545</v>
      </c>
      <c r="BB65" s="697">
        <v>259545</v>
      </c>
      <c r="BC65" s="697">
        <v>259545</v>
      </c>
      <c r="BD65" s="697">
        <v>259545</v>
      </c>
      <c r="BE65" s="697">
        <v>259545</v>
      </c>
      <c r="BF65" s="697">
        <v>259545</v>
      </c>
      <c r="BG65" s="697">
        <v>259545</v>
      </c>
      <c r="BH65" s="697">
        <v>258709</v>
      </c>
      <c r="BI65" s="697">
        <v>258709</v>
      </c>
      <c r="BJ65" s="697">
        <v>258709</v>
      </c>
      <c r="BK65" s="697">
        <v>133250</v>
      </c>
      <c r="BL65" s="697">
        <v>133250</v>
      </c>
      <c r="BM65" s="697">
        <v>133250</v>
      </c>
      <c r="BN65" s="697">
        <v>0</v>
      </c>
      <c r="BO65" s="697">
        <v>0</v>
      </c>
      <c r="BP65" s="697">
        <v>0</v>
      </c>
      <c r="BQ65" s="697">
        <v>0</v>
      </c>
      <c r="BR65" s="697">
        <v>0</v>
      </c>
      <c r="BS65" s="697">
        <v>0</v>
      </c>
      <c r="BT65" s="698">
        <v>0</v>
      </c>
    </row>
    <row r="66" spans="2:73">
      <c r="B66" s="692"/>
      <c r="C66" s="692">
        <v>411</v>
      </c>
      <c r="D66" s="692" t="s">
        <v>113</v>
      </c>
      <c r="E66" s="692" t="s">
        <v>732</v>
      </c>
      <c r="F66" s="692"/>
      <c r="G66" s="692"/>
      <c r="H66" s="692">
        <v>2017</v>
      </c>
      <c r="I66" s="644" t="s">
        <v>583</v>
      </c>
      <c r="J66" s="644" t="s">
        <v>595</v>
      </c>
      <c r="K66" s="633"/>
      <c r="L66" s="696"/>
      <c r="M66" s="697"/>
      <c r="N66" s="697"/>
      <c r="O66" s="697"/>
      <c r="P66" s="697">
        <v>0</v>
      </c>
      <c r="Q66" s="697">
        <v>0</v>
      </c>
      <c r="R66" s="697">
        <v>2259</v>
      </c>
      <c r="S66" s="697">
        <v>1831</v>
      </c>
      <c r="T66" s="697">
        <v>1831</v>
      </c>
      <c r="U66" s="697">
        <v>1831</v>
      </c>
      <c r="V66" s="697">
        <v>1831</v>
      </c>
      <c r="W66" s="697">
        <v>1831</v>
      </c>
      <c r="X66" s="697">
        <v>1831</v>
      </c>
      <c r="Y66" s="697">
        <v>1831</v>
      </c>
      <c r="Z66" s="697">
        <v>1831</v>
      </c>
      <c r="AA66" s="697">
        <v>1827</v>
      </c>
      <c r="AB66" s="697">
        <v>1718</v>
      </c>
      <c r="AC66" s="697">
        <v>1718</v>
      </c>
      <c r="AD66" s="697">
        <v>1718</v>
      </c>
      <c r="AE66" s="697">
        <v>1718</v>
      </c>
      <c r="AF66" s="697">
        <v>1465</v>
      </c>
      <c r="AG66" s="697">
        <v>1465</v>
      </c>
      <c r="AH66" s="697">
        <v>179</v>
      </c>
      <c r="AI66" s="697">
        <v>0</v>
      </c>
      <c r="AJ66" s="697">
        <v>0</v>
      </c>
      <c r="AK66" s="697">
        <v>0</v>
      </c>
      <c r="AL66" s="697">
        <v>0</v>
      </c>
      <c r="AM66" s="697">
        <v>0</v>
      </c>
      <c r="AN66" s="697">
        <v>0</v>
      </c>
      <c r="AO66" s="698">
        <v>0</v>
      </c>
      <c r="AP66" s="633"/>
      <c r="AQ66" s="696"/>
      <c r="AR66" s="697"/>
      <c r="AS66" s="697"/>
      <c r="AT66" s="697"/>
      <c r="AU66" s="697">
        <v>0</v>
      </c>
      <c r="AV66" s="697">
        <v>0</v>
      </c>
      <c r="AW66" s="697">
        <v>32592858</v>
      </c>
      <c r="AX66" s="697">
        <v>26217487</v>
      </c>
      <c r="AY66" s="697">
        <v>26217487</v>
      </c>
      <c r="AZ66" s="697">
        <v>26217487</v>
      </c>
      <c r="BA66" s="697">
        <v>26217487</v>
      </c>
      <c r="BB66" s="697">
        <v>26217487</v>
      </c>
      <c r="BC66" s="697">
        <v>26217487</v>
      </c>
      <c r="BD66" s="697">
        <v>26216943</v>
      </c>
      <c r="BE66" s="697">
        <v>26216943</v>
      </c>
      <c r="BF66" s="697">
        <v>26155788</v>
      </c>
      <c r="BG66" s="697">
        <v>25630166</v>
      </c>
      <c r="BH66" s="697">
        <v>25624433</v>
      </c>
      <c r="BI66" s="697">
        <v>25624433</v>
      </c>
      <c r="BJ66" s="697">
        <v>25621899</v>
      </c>
      <c r="BK66" s="697">
        <v>21845538</v>
      </c>
      <c r="BL66" s="697">
        <v>21845538</v>
      </c>
      <c r="BM66" s="697">
        <v>2668399</v>
      </c>
      <c r="BN66" s="697">
        <v>0</v>
      </c>
      <c r="BO66" s="697">
        <v>0</v>
      </c>
      <c r="BP66" s="697">
        <v>0</v>
      </c>
      <c r="BQ66" s="697">
        <v>0</v>
      </c>
      <c r="BR66" s="697">
        <v>0</v>
      </c>
      <c r="BS66" s="697">
        <v>0</v>
      </c>
      <c r="BT66" s="698">
        <v>0</v>
      </c>
    </row>
    <row r="67" spans="2:73">
      <c r="B67" s="692"/>
      <c r="C67" s="692">
        <v>412</v>
      </c>
      <c r="D67" s="692" t="s">
        <v>727</v>
      </c>
      <c r="E67" s="692" t="s">
        <v>732</v>
      </c>
      <c r="F67" s="692"/>
      <c r="G67" s="692"/>
      <c r="H67" s="692">
        <v>2017</v>
      </c>
      <c r="I67" s="644" t="s">
        <v>583</v>
      </c>
      <c r="J67" s="644" t="s">
        <v>595</v>
      </c>
      <c r="K67" s="633"/>
      <c r="L67" s="696"/>
      <c r="M67" s="697"/>
      <c r="N67" s="697"/>
      <c r="O67" s="697"/>
      <c r="P67" s="697">
        <v>0</v>
      </c>
      <c r="Q67" s="697">
        <v>0</v>
      </c>
      <c r="R67" s="697">
        <v>2006</v>
      </c>
      <c r="S67" s="697">
        <v>1465</v>
      </c>
      <c r="T67" s="697">
        <v>1465</v>
      </c>
      <c r="U67" s="697">
        <v>1465</v>
      </c>
      <c r="V67" s="697">
        <v>1465</v>
      </c>
      <c r="W67" s="697">
        <v>1465</v>
      </c>
      <c r="X67" s="697">
        <v>1465</v>
      </c>
      <c r="Y67" s="697">
        <v>1465</v>
      </c>
      <c r="Z67" s="697">
        <v>1465</v>
      </c>
      <c r="AA67" s="697">
        <v>1465</v>
      </c>
      <c r="AB67" s="697">
        <v>1386</v>
      </c>
      <c r="AC67" s="697">
        <v>1386</v>
      </c>
      <c r="AD67" s="697">
        <v>1386</v>
      </c>
      <c r="AE67" s="697">
        <v>1175</v>
      </c>
      <c r="AF67" s="697">
        <v>1175</v>
      </c>
      <c r="AG67" s="697">
        <v>910</v>
      </c>
      <c r="AH67" s="697">
        <v>721</v>
      </c>
      <c r="AI67" s="697">
        <v>0</v>
      </c>
      <c r="AJ67" s="697">
        <v>0</v>
      </c>
      <c r="AK67" s="697">
        <v>0</v>
      </c>
      <c r="AL67" s="697">
        <v>0</v>
      </c>
      <c r="AM67" s="697">
        <v>0</v>
      </c>
      <c r="AN67" s="697">
        <v>0</v>
      </c>
      <c r="AO67" s="698">
        <v>0</v>
      </c>
      <c r="AP67" s="633"/>
      <c r="AQ67" s="696"/>
      <c r="AR67" s="697"/>
      <c r="AS67" s="697"/>
      <c r="AT67" s="697"/>
      <c r="AU67" s="697">
        <v>0</v>
      </c>
      <c r="AV67" s="697">
        <v>0</v>
      </c>
      <c r="AW67" s="697">
        <v>29248443</v>
      </c>
      <c r="AX67" s="697">
        <v>21181385</v>
      </c>
      <c r="AY67" s="697">
        <v>21181385</v>
      </c>
      <c r="AZ67" s="697">
        <v>21181385</v>
      </c>
      <c r="BA67" s="697">
        <v>21181385</v>
      </c>
      <c r="BB67" s="697">
        <v>21181385</v>
      </c>
      <c r="BC67" s="697">
        <v>21181385</v>
      </c>
      <c r="BD67" s="697">
        <v>21180975</v>
      </c>
      <c r="BE67" s="697">
        <v>21180975</v>
      </c>
      <c r="BF67" s="697">
        <v>21180975</v>
      </c>
      <c r="BG67" s="697">
        <v>20795352</v>
      </c>
      <c r="BH67" s="697">
        <v>20759105</v>
      </c>
      <c r="BI67" s="697">
        <v>20759105</v>
      </c>
      <c r="BJ67" s="697">
        <v>17528265</v>
      </c>
      <c r="BK67" s="697">
        <v>17528265</v>
      </c>
      <c r="BL67" s="697">
        <v>13576435</v>
      </c>
      <c r="BM67" s="697">
        <v>10760306</v>
      </c>
      <c r="BN67" s="697">
        <v>0</v>
      </c>
      <c r="BO67" s="697">
        <v>0</v>
      </c>
      <c r="BP67" s="697">
        <v>0</v>
      </c>
      <c r="BQ67" s="697">
        <v>0</v>
      </c>
      <c r="BR67" s="697">
        <v>0</v>
      </c>
      <c r="BS67" s="697">
        <v>0</v>
      </c>
      <c r="BT67" s="698">
        <v>0</v>
      </c>
    </row>
    <row r="68" spans="2:73">
      <c r="B68" s="692"/>
      <c r="C68" s="692">
        <v>413</v>
      </c>
      <c r="D68" s="692" t="s">
        <v>114</v>
      </c>
      <c r="E68" s="692" t="s">
        <v>732</v>
      </c>
      <c r="F68" s="692"/>
      <c r="G68" s="692"/>
      <c r="H68" s="692">
        <v>2017</v>
      </c>
      <c r="I68" s="644" t="s">
        <v>583</v>
      </c>
      <c r="J68" s="644" t="s">
        <v>595</v>
      </c>
      <c r="K68" s="633"/>
      <c r="L68" s="696"/>
      <c r="M68" s="697"/>
      <c r="N68" s="697"/>
      <c r="O68" s="697"/>
      <c r="P68" s="697">
        <v>0</v>
      </c>
      <c r="Q68" s="697">
        <v>0</v>
      </c>
      <c r="R68" s="697">
        <v>1453</v>
      </c>
      <c r="S68" s="697">
        <v>1453</v>
      </c>
      <c r="T68" s="697">
        <v>1453</v>
      </c>
      <c r="U68" s="697">
        <v>1453</v>
      </c>
      <c r="V68" s="697">
        <v>1453</v>
      </c>
      <c r="W68" s="697">
        <v>1453</v>
      </c>
      <c r="X68" s="697">
        <v>1453</v>
      </c>
      <c r="Y68" s="697">
        <v>1453</v>
      </c>
      <c r="Z68" s="697">
        <v>1453</v>
      </c>
      <c r="AA68" s="697">
        <v>1453</v>
      </c>
      <c r="AB68" s="697">
        <v>1453</v>
      </c>
      <c r="AC68" s="697">
        <v>1453</v>
      </c>
      <c r="AD68" s="697">
        <v>1453</v>
      </c>
      <c r="AE68" s="697">
        <v>1453</v>
      </c>
      <c r="AF68" s="697">
        <v>1453</v>
      </c>
      <c r="AG68" s="697">
        <v>1453</v>
      </c>
      <c r="AH68" s="697">
        <v>1453</v>
      </c>
      <c r="AI68" s="697">
        <v>1453</v>
      </c>
      <c r="AJ68" s="697">
        <v>1360</v>
      </c>
      <c r="AK68" s="697">
        <v>0</v>
      </c>
      <c r="AL68" s="697">
        <v>0</v>
      </c>
      <c r="AM68" s="697">
        <v>0</v>
      </c>
      <c r="AN68" s="697">
        <v>0</v>
      </c>
      <c r="AO68" s="698">
        <v>0</v>
      </c>
      <c r="AP68" s="633"/>
      <c r="AQ68" s="696"/>
      <c r="AR68" s="697"/>
      <c r="AS68" s="697"/>
      <c r="AT68" s="697"/>
      <c r="AU68" s="697">
        <v>0</v>
      </c>
      <c r="AV68" s="697">
        <v>0</v>
      </c>
      <c r="AW68" s="697">
        <v>5227110</v>
      </c>
      <c r="AX68" s="697">
        <v>5227110</v>
      </c>
      <c r="AY68" s="697">
        <v>5227110</v>
      </c>
      <c r="AZ68" s="697">
        <v>5227110</v>
      </c>
      <c r="BA68" s="697">
        <v>5227110</v>
      </c>
      <c r="BB68" s="697">
        <v>5227110</v>
      </c>
      <c r="BC68" s="697">
        <v>5227110</v>
      </c>
      <c r="BD68" s="697">
        <v>5227110</v>
      </c>
      <c r="BE68" s="697">
        <v>5227110</v>
      </c>
      <c r="BF68" s="697">
        <v>5227110</v>
      </c>
      <c r="BG68" s="697">
        <v>5227110</v>
      </c>
      <c r="BH68" s="697">
        <v>5227110</v>
      </c>
      <c r="BI68" s="697">
        <v>5227110</v>
      </c>
      <c r="BJ68" s="697">
        <v>5227110</v>
      </c>
      <c r="BK68" s="697">
        <v>5227110</v>
      </c>
      <c r="BL68" s="697">
        <v>5227110</v>
      </c>
      <c r="BM68" s="697">
        <v>5227110</v>
      </c>
      <c r="BN68" s="697">
        <v>5227110</v>
      </c>
      <c r="BO68" s="697">
        <v>5041332</v>
      </c>
      <c r="BP68" s="697">
        <v>0</v>
      </c>
      <c r="BQ68" s="697">
        <v>0</v>
      </c>
      <c r="BR68" s="697">
        <v>0</v>
      </c>
      <c r="BS68" s="697">
        <v>0</v>
      </c>
      <c r="BT68" s="698">
        <v>0</v>
      </c>
    </row>
    <row r="69" spans="2:73">
      <c r="B69" s="692"/>
      <c r="C69" s="692">
        <v>414</v>
      </c>
      <c r="D69" s="692" t="s">
        <v>115</v>
      </c>
      <c r="E69" s="692" t="s">
        <v>732</v>
      </c>
      <c r="F69" s="692"/>
      <c r="G69" s="692"/>
      <c r="H69" s="692">
        <v>2017</v>
      </c>
      <c r="I69" s="644" t="s">
        <v>583</v>
      </c>
      <c r="J69" s="644" t="s">
        <v>595</v>
      </c>
      <c r="K69" s="633"/>
      <c r="L69" s="696"/>
      <c r="M69" s="697"/>
      <c r="N69" s="697"/>
      <c r="O69" s="697"/>
      <c r="P69" s="697">
        <v>0</v>
      </c>
      <c r="Q69" s="697">
        <v>0</v>
      </c>
      <c r="R69" s="697">
        <v>6</v>
      </c>
      <c r="S69" s="697">
        <v>6</v>
      </c>
      <c r="T69" s="697">
        <v>6</v>
      </c>
      <c r="U69" s="697">
        <v>6</v>
      </c>
      <c r="V69" s="697">
        <v>6</v>
      </c>
      <c r="W69" s="697">
        <v>6</v>
      </c>
      <c r="X69" s="697">
        <v>6</v>
      </c>
      <c r="Y69" s="697">
        <v>6</v>
      </c>
      <c r="Z69" s="697">
        <v>6</v>
      </c>
      <c r="AA69" s="697">
        <v>6</v>
      </c>
      <c r="AB69" s="697">
        <v>6</v>
      </c>
      <c r="AC69" s="697">
        <v>6</v>
      </c>
      <c r="AD69" s="697">
        <v>6</v>
      </c>
      <c r="AE69" s="697">
        <v>6</v>
      </c>
      <c r="AF69" s="697">
        <v>6</v>
      </c>
      <c r="AG69" s="697">
        <v>0</v>
      </c>
      <c r="AH69" s="697">
        <v>0</v>
      </c>
      <c r="AI69" s="697">
        <v>0</v>
      </c>
      <c r="AJ69" s="697">
        <v>0</v>
      </c>
      <c r="AK69" s="697">
        <v>0</v>
      </c>
      <c r="AL69" s="697">
        <v>0</v>
      </c>
      <c r="AM69" s="697">
        <v>0</v>
      </c>
      <c r="AN69" s="697">
        <v>0</v>
      </c>
      <c r="AO69" s="698">
        <v>0</v>
      </c>
      <c r="AP69" s="633"/>
      <c r="AQ69" s="696"/>
      <c r="AR69" s="697"/>
      <c r="AS69" s="697"/>
      <c r="AT69" s="697"/>
      <c r="AU69" s="697">
        <v>0</v>
      </c>
      <c r="AV69" s="697">
        <v>0</v>
      </c>
      <c r="AW69" s="697">
        <v>11429</v>
      </c>
      <c r="AX69" s="697">
        <v>11429</v>
      </c>
      <c r="AY69" s="697">
        <v>11429</v>
      </c>
      <c r="AZ69" s="697">
        <v>11429</v>
      </c>
      <c r="BA69" s="697">
        <v>11429</v>
      </c>
      <c r="BB69" s="697">
        <v>11429</v>
      </c>
      <c r="BC69" s="697">
        <v>11429</v>
      </c>
      <c r="BD69" s="697">
        <v>11429</v>
      </c>
      <c r="BE69" s="697">
        <v>11429</v>
      </c>
      <c r="BF69" s="697">
        <v>11429</v>
      </c>
      <c r="BG69" s="697">
        <v>11429</v>
      </c>
      <c r="BH69" s="697">
        <v>11429</v>
      </c>
      <c r="BI69" s="697">
        <v>11429</v>
      </c>
      <c r="BJ69" s="697">
        <v>11429</v>
      </c>
      <c r="BK69" s="697">
        <v>11429</v>
      </c>
      <c r="BL69" s="697">
        <v>0</v>
      </c>
      <c r="BM69" s="697">
        <v>0</v>
      </c>
      <c r="BN69" s="697">
        <v>0</v>
      </c>
      <c r="BO69" s="697">
        <v>0</v>
      </c>
      <c r="BP69" s="697">
        <v>0</v>
      </c>
      <c r="BQ69" s="697">
        <v>0</v>
      </c>
      <c r="BR69" s="697">
        <v>0</v>
      </c>
      <c r="BS69" s="697">
        <v>0</v>
      </c>
      <c r="BT69" s="698">
        <v>0</v>
      </c>
    </row>
    <row r="70" spans="2:73">
      <c r="B70" s="692"/>
      <c r="C70" s="692">
        <v>415</v>
      </c>
      <c r="D70" s="692" t="s">
        <v>116</v>
      </c>
      <c r="E70" s="692" t="s">
        <v>732</v>
      </c>
      <c r="F70" s="692"/>
      <c r="G70" s="692"/>
      <c r="H70" s="692">
        <v>2017</v>
      </c>
      <c r="I70" s="644" t="s">
        <v>583</v>
      </c>
      <c r="J70" s="644" t="s">
        <v>595</v>
      </c>
      <c r="K70" s="633"/>
      <c r="L70" s="696"/>
      <c r="M70" s="697"/>
      <c r="N70" s="697"/>
      <c r="O70" s="697"/>
      <c r="P70" s="697">
        <v>0</v>
      </c>
      <c r="Q70" s="697">
        <v>0</v>
      </c>
      <c r="R70" s="697">
        <v>64</v>
      </c>
      <c r="S70" s="697">
        <v>64</v>
      </c>
      <c r="T70" s="697">
        <v>64</v>
      </c>
      <c r="U70" s="697">
        <v>64</v>
      </c>
      <c r="V70" s="697">
        <v>64</v>
      </c>
      <c r="W70" s="697">
        <v>64</v>
      </c>
      <c r="X70" s="697">
        <v>64</v>
      </c>
      <c r="Y70" s="697">
        <v>64</v>
      </c>
      <c r="Z70" s="697">
        <v>64</v>
      </c>
      <c r="AA70" s="697">
        <v>64</v>
      </c>
      <c r="AB70" s="697">
        <v>64</v>
      </c>
      <c r="AC70" s="697">
        <v>64</v>
      </c>
      <c r="AD70" s="697">
        <v>63</v>
      </c>
      <c r="AE70" s="697">
        <v>63</v>
      </c>
      <c r="AF70" s="697">
        <v>57</v>
      </c>
      <c r="AG70" s="697">
        <v>57</v>
      </c>
      <c r="AH70" s="697">
        <v>57</v>
      </c>
      <c r="AI70" s="697">
        <v>57</v>
      </c>
      <c r="AJ70" s="697">
        <v>57</v>
      </c>
      <c r="AK70" s="697">
        <v>57</v>
      </c>
      <c r="AL70" s="697">
        <v>0</v>
      </c>
      <c r="AM70" s="697">
        <v>0</v>
      </c>
      <c r="AN70" s="697">
        <v>0</v>
      </c>
      <c r="AO70" s="698">
        <v>0</v>
      </c>
      <c r="AP70" s="633"/>
      <c r="AQ70" s="696"/>
      <c r="AR70" s="697"/>
      <c r="AS70" s="697"/>
      <c r="AT70" s="697"/>
      <c r="AU70" s="697">
        <v>0</v>
      </c>
      <c r="AV70" s="697">
        <v>0</v>
      </c>
      <c r="AW70" s="697">
        <v>903720</v>
      </c>
      <c r="AX70" s="697">
        <v>903720</v>
      </c>
      <c r="AY70" s="697">
        <v>903720</v>
      </c>
      <c r="AZ70" s="697">
        <v>903720</v>
      </c>
      <c r="BA70" s="697">
        <v>903720</v>
      </c>
      <c r="BB70" s="697">
        <v>903720</v>
      </c>
      <c r="BC70" s="697">
        <v>903720</v>
      </c>
      <c r="BD70" s="697">
        <v>903720</v>
      </c>
      <c r="BE70" s="697">
        <v>903720</v>
      </c>
      <c r="BF70" s="697">
        <v>903048</v>
      </c>
      <c r="BG70" s="697">
        <v>901906</v>
      </c>
      <c r="BH70" s="697">
        <v>901906</v>
      </c>
      <c r="BI70" s="697">
        <v>897370</v>
      </c>
      <c r="BJ70" s="697">
        <v>897370</v>
      </c>
      <c r="BK70" s="697">
        <v>855223</v>
      </c>
      <c r="BL70" s="697">
        <v>855223</v>
      </c>
      <c r="BM70" s="697">
        <v>855223</v>
      </c>
      <c r="BN70" s="697">
        <v>855223</v>
      </c>
      <c r="BO70" s="697">
        <v>855223</v>
      </c>
      <c r="BP70" s="697">
        <v>855223</v>
      </c>
      <c r="BQ70" s="697">
        <v>0</v>
      </c>
      <c r="BR70" s="697">
        <v>0</v>
      </c>
      <c r="BS70" s="697">
        <v>0</v>
      </c>
      <c r="BT70" s="698">
        <v>0</v>
      </c>
    </row>
    <row r="71" spans="2:73">
      <c r="B71" s="692"/>
      <c r="C71" s="692">
        <v>416</v>
      </c>
      <c r="D71" s="692" t="s">
        <v>117</v>
      </c>
      <c r="E71" s="692" t="s">
        <v>732</v>
      </c>
      <c r="F71" s="692"/>
      <c r="G71" s="692"/>
      <c r="H71" s="692">
        <v>2017</v>
      </c>
      <c r="I71" s="644" t="s">
        <v>583</v>
      </c>
      <c r="J71" s="644" t="s">
        <v>595</v>
      </c>
      <c r="K71" s="633"/>
      <c r="L71" s="696"/>
      <c r="M71" s="697"/>
      <c r="N71" s="697"/>
      <c r="O71" s="697"/>
      <c r="P71" s="697">
        <v>0</v>
      </c>
      <c r="Q71" s="697">
        <v>0</v>
      </c>
      <c r="R71" s="697">
        <v>107</v>
      </c>
      <c r="S71" s="697">
        <v>107</v>
      </c>
      <c r="T71" s="697">
        <v>107</v>
      </c>
      <c r="U71" s="697">
        <v>107</v>
      </c>
      <c r="V71" s="697">
        <v>107</v>
      </c>
      <c r="W71" s="697">
        <v>107</v>
      </c>
      <c r="X71" s="697">
        <v>107</v>
      </c>
      <c r="Y71" s="697">
        <v>107</v>
      </c>
      <c r="Z71" s="697">
        <v>107</v>
      </c>
      <c r="AA71" s="697">
        <v>93</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c r="AR71" s="700"/>
      <c r="AS71" s="700"/>
      <c r="AT71" s="700"/>
      <c r="AU71" s="700">
        <v>0</v>
      </c>
      <c r="AV71" s="700">
        <v>0</v>
      </c>
      <c r="AW71" s="700">
        <v>2417346</v>
      </c>
      <c r="AX71" s="700">
        <v>2417346</v>
      </c>
      <c r="AY71" s="700">
        <v>2417346</v>
      </c>
      <c r="AZ71" s="700">
        <v>2417346</v>
      </c>
      <c r="BA71" s="700">
        <v>2417346</v>
      </c>
      <c r="BB71" s="700">
        <v>2417346</v>
      </c>
      <c r="BC71" s="700">
        <v>2417346</v>
      </c>
      <c r="BD71" s="700">
        <v>2417346</v>
      </c>
      <c r="BE71" s="700">
        <v>2417346</v>
      </c>
      <c r="BF71" s="700">
        <v>2087814</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c r="C72" s="692">
        <v>417</v>
      </c>
      <c r="D72" s="692" t="s">
        <v>118</v>
      </c>
      <c r="E72" s="692" t="s">
        <v>732</v>
      </c>
      <c r="F72" s="692"/>
      <c r="G72" s="692"/>
      <c r="H72" s="692">
        <v>2017</v>
      </c>
      <c r="I72" s="644" t="s">
        <v>583</v>
      </c>
      <c r="J72" s="644" t="s">
        <v>595</v>
      </c>
      <c r="K72" s="633"/>
      <c r="L72" s="696"/>
      <c r="M72" s="697"/>
      <c r="N72" s="697"/>
      <c r="O72" s="697"/>
      <c r="P72" s="697">
        <v>0</v>
      </c>
      <c r="Q72" s="697">
        <v>0</v>
      </c>
      <c r="R72" s="697">
        <v>7464</v>
      </c>
      <c r="S72" s="697">
        <v>7537</v>
      </c>
      <c r="T72" s="697">
        <v>7537</v>
      </c>
      <c r="U72" s="697">
        <v>7537</v>
      </c>
      <c r="V72" s="697">
        <v>7537</v>
      </c>
      <c r="W72" s="697">
        <v>6526</v>
      </c>
      <c r="X72" s="697">
        <v>6526</v>
      </c>
      <c r="Y72" s="697">
        <v>6526</v>
      </c>
      <c r="Z72" s="697">
        <v>6519</v>
      </c>
      <c r="AA72" s="697">
        <v>6519</v>
      </c>
      <c r="AB72" s="697">
        <v>5932</v>
      </c>
      <c r="AC72" s="697">
        <v>5810</v>
      </c>
      <c r="AD72" s="697">
        <v>2415</v>
      </c>
      <c r="AE72" s="697">
        <v>1853</v>
      </c>
      <c r="AF72" s="697">
        <v>218</v>
      </c>
      <c r="AG72" s="697">
        <v>0</v>
      </c>
      <c r="AH72" s="697">
        <v>0</v>
      </c>
      <c r="AI72" s="697">
        <v>0</v>
      </c>
      <c r="AJ72" s="697">
        <v>0</v>
      </c>
      <c r="AK72" s="697">
        <v>0</v>
      </c>
      <c r="AL72" s="697">
        <v>0</v>
      </c>
      <c r="AM72" s="697">
        <v>0</v>
      </c>
      <c r="AN72" s="697">
        <v>0</v>
      </c>
      <c r="AO72" s="698">
        <v>0</v>
      </c>
      <c r="AP72" s="633"/>
      <c r="AQ72" s="693"/>
      <c r="AR72" s="694"/>
      <c r="AS72" s="694"/>
      <c r="AT72" s="694"/>
      <c r="AU72" s="694">
        <v>0</v>
      </c>
      <c r="AV72" s="694">
        <v>0</v>
      </c>
      <c r="AW72" s="694">
        <v>47629973</v>
      </c>
      <c r="AX72" s="694">
        <v>47931132</v>
      </c>
      <c r="AY72" s="694">
        <v>47931132</v>
      </c>
      <c r="AZ72" s="694">
        <v>47931132</v>
      </c>
      <c r="BA72" s="694">
        <v>47931132</v>
      </c>
      <c r="BB72" s="694">
        <v>43264829</v>
      </c>
      <c r="BC72" s="694">
        <v>43264829</v>
      </c>
      <c r="BD72" s="694">
        <v>43264829</v>
      </c>
      <c r="BE72" s="694">
        <v>42809036</v>
      </c>
      <c r="BF72" s="694">
        <v>42809036</v>
      </c>
      <c r="BG72" s="694">
        <v>40321625</v>
      </c>
      <c r="BH72" s="694">
        <v>39772462</v>
      </c>
      <c r="BI72" s="694">
        <v>12609247</v>
      </c>
      <c r="BJ72" s="694">
        <v>8693900</v>
      </c>
      <c r="BK72" s="694">
        <v>1419932</v>
      </c>
      <c r="BL72" s="694">
        <v>0</v>
      </c>
      <c r="BM72" s="694">
        <v>0</v>
      </c>
      <c r="BN72" s="694">
        <v>0</v>
      </c>
      <c r="BO72" s="694">
        <v>0</v>
      </c>
      <c r="BP72" s="694">
        <v>0</v>
      </c>
      <c r="BQ72" s="694">
        <v>0</v>
      </c>
      <c r="BR72" s="694">
        <v>0</v>
      </c>
      <c r="BS72" s="694">
        <v>0</v>
      </c>
      <c r="BT72" s="695">
        <v>0</v>
      </c>
    </row>
    <row r="73" spans="2:73">
      <c r="B73" s="692"/>
      <c r="C73" s="692">
        <v>418</v>
      </c>
      <c r="D73" s="692" t="s">
        <v>119</v>
      </c>
      <c r="E73" s="692" t="s">
        <v>732</v>
      </c>
      <c r="F73" s="692"/>
      <c r="G73" s="692"/>
      <c r="H73" s="692">
        <v>2017</v>
      </c>
      <c r="I73" s="644" t="s">
        <v>583</v>
      </c>
      <c r="J73" s="644" t="s">
        <v>595</v>
      </c>
      <c r="K73" s="633"/>
      <c r="L73" s="696"/>
      <c r="M73" s="697"/>
      <c r="N73" s="697"/>
      <c r="O73" s="697"/>
      <c r="P73" s="697">
        <v>0</v>
      </c>
      <c r="Q73" s="697">
        <v>0</v>
      </c>
      <c r="R73" s="697">
        <v>85</v>
      </c>
      <c r="S73" s="697">
        <v>85</v>
      </c>
      <c r="T73" s="697">
        <v>85</v>
      </c>
      <c r="U73" s="697">
        <v>82</v>
      </c>
      <c r="V73" s="697">
        <v>75</v>
      </c>
      <c r="W73" s="697">
        <v>69</v>
      </c>
      <c r="X73" s="697">
        <v>62</v>
      </c>
      <c r="Y73" s="697">
        <v>47</v>
      </c>
      <c r="Z73" s="697">
        <v>28</v>
      </c>
      <c r="AA73" s="697">
        <v>18</v>
      </c>
      <c r="AB73" s="697">
        <v>8</v>
      </c>
      <c r="AC73" s="697">
        <v>4</v>
      </c>
      <c r="AD73" s="697">
        <v>2</v>
      </c>
      <c r="AE73" s="697">
        <v>2</v>
      </c>
      <c r="AF73" s="697">
        <v>2</v>
      </c>
      <c r="AG73" s="697">
        <v>2</v>
      </c>
      <c r="AH73" s="697">
        <v>2</v>
      </c>
      <c r="AI73" s="697">
        <v>1</v>
      </c>
      <c r="AJ73" s="697">
        <v>0</v>
      </c>
      <c r="AK73" s="697">
        <v>0</v>
      </c>
      <c r="AL73" s="697">
        <v>0</v>
      </c>
      <c r="AM73" s="697">
        <v>0</v>
      </c>
      <c r="AN73" s="697">
        <v>0</v>
      </c>
      <c r="AO73" s="698">
        <v>0</v>
      </c>
      <c r="AP73" s="633"/>
      <c r="AQ73" s="696"/>
      <c r="AR73" s="697"/>
      <c r="AS73" s="697"/>
      <c r="AT73" s="697"/>
      <c r="AU73" s="697">
        <v>0</v>
      </c>
      <c r="AV73" s="697">
        <v>0</v>
      </c>
      <c r="AW73" s="697">
        <v>442365</v>
      </c>
      <c r="AX73" s="697">
        <v>442365</v>
      </c>
      <c r="AY73" s="697">
        <v>439231</v>
      </c>
      <c r="AZ73" s="697">
        <v>406812</v>
      </c>
      <c r="BA73" s="697">
        <v>347277</v>
      </c>
      <c r="BB73" s="697">
        <v>309657</v>
      </c>
      <c r="BC73" s="697">
        <v>266533</v>
      </c>
      <c r="BD73" s="697">
        <v>193812</v>
      </c>
      <c r="BE73" s="697">
        <v>109896</v>
      </c>
      <c r="BF73" s="697">
        <v>71173</v>
      </c>
      <c r="BG73" s="697">
        <v>35854</v>
      </c>
      <c r="BH73" s="697">
        <v>18115</v>
      </c>
      <c r="BI73" s="697">
        <v>6506</v>
      </c>
      <c r="BJ73" s="697">
        <v>6506</v>
      </c>
      <c r="BK73" s="697">
        <v>6495</v>
      </c>
      <c r="BL73" s="697">
        <v>6467</v>
      </c>
      <c r="BM73" s="697">
        <v>6467</v>
      </c>
      <c r="BN73" s="697">
        <v>5085</v>
      </c>
      <c r="BO73" s="697">
        <v>1537</v>
      </c>
      <c r="BP73" s="697">
        <v>1488</v>
      </c>
      <c r="BQ73" s="697">
        <v>0</v>
      </c>
      <c r="BR73" s="697">
        <v>0</v>
      </c>
      <c r="BS73" s="697">
        <v>0</v>
      </c>
      <c r="BT73" s="698">
        <v>0</v>
      </c>
    </row>
    <row r="74" spans="2:73">
      <c r="B74" s="692"/>
      <c r="C74" s="692">
        <v>419</v>
      </c>
      <c r="D74" s="692" t="s">
        <v>120</v>
      </c>
      <c r="E74" s="692" t="s">
        <v>732</v>
      </c>
      <c r="F74" s="692"/>
      <c r="G74" s="692"/>
      <c r="H74" s="692">
        <v>2017</v>
      </c>
      <c r="I74" s="644" t="s">
        <v>583</v>
      </c>
      <c r="J74" s="644" t="s">
        <v>595</v>
      </c>
      <c r="K74" s="633"/>
      <c r="L74" s="696"/>
      <c r="M74" s="697"/>
      <c r="N74" s="697"/>
      <c r="O74" s="697"/>
      <c r="P74" s="697">
        <v>0</v>
      </c>
      <c r="Q74" s="697">
        <v>0</v>
      </c>
      <c r="R74" s="697">
        <v>81</v>
      </c>
      <c r="S74" s="697">
        <v>81</v>
      </c>
      <c r="T74" s="697">
        <v>81</v>
      </c>
      <c r="U74" s="697">
        <v>81</v>
      </c>
      <c r="V74" s="697">
        <v>81</v>
      </c>
      <c r="W74" s="697">
        <v>81</v>
      </c>
      <c r="X74" s="697">
        <v>81</v>
      </c>
      <c r="Y74" s="697">
        <v>81</v>
      </c>
      <c r="Z74" s="697">
        <v>81</v>
      </c>
      <c r="AA74" s="697">
        <v>81</v>
      </c>
      <c r="AB74" s="697">
        <v>81</v>
      </c>
      <c r="AC74" s="697">
        <v>81</v>
      </c>
      <c r="AD74" s="697">
        <v>81</v>
      </c>
      <c r="AE74" s="697">
        <v>81</v>
      </c>
      <c r="AF74" s="697">
        <v>81</v>
      </c>
      <c r="AG74" s="697">
        <v>81</v>
      </c>
      <c r="AH74" s="697">
        <v>81</v>
      </c>
      <c r="AI74" s="697">
        <v>72</v>
      </c>
      <c r="AJ74" s="697">
        <v>67</v>
      </c>
      <c r="AK74" s="697">
        <v>67</v>
      </c>
      <c r="AL74" s="697">
        <v>67</v>
      </c>
      <c r="AM74" s="697">
        <v>67</v>
      </c>
      <c r="AN74" s="697">
        <v>67</v>
      </c>
      <c r="AO74" s="698">
        <v>67</v>
      </c>
      <c r="AP74" s="633"/>
      <c r="AQ74" s="696"/>
      <c r="AR74" s="697"/>
      <c r="AS74" s="697"/>
      <c r="AT74" s="697"/>
      <c r="AU74" s="697">
        <v>0</v>
      </c>
      <c r="AV74" s="697">
        <v>0</v>
      </c>
      <c r="AW74" s="697">
        <v>249304</v>
      </c>
      <c r="AX74" s="697">
        <v>249304</v>
      </c>
      <c r="AY74" s="697">
        <v>249304</v>
      </c>
      <c r="AZ74" s="697">
        <v>249304</v>
      </c>
      <c r="BA74" s="697">
        <v>249304</v>
      </c>
      <c r="BB74" s="697">
        <v>249304</v>
      </c>
      <c r="BC74" s="697">
        <v>249304</v>
      </c>
      <c r="BD74" s="697">
        <v>249304</v>
      </c>
      <c r="BE74" s="697">
        <v>249304</v>
      </c>
      <c r="BF74" s="697">
        <v>249304</v>
      </c>
      <c r="BG74" s="697">
        <v>249304</v>
      </c>
      <c r="BH74" s="697">
        <v>249304</v>
      </c>
      <c r="BI74" s="697">
        <v>249304</v>
      </c>
      <c r="BJ74" s="697">
        <v>249304</v>
      </c>
      <c r="BK74" s="697">
        <v>249304</v>
      </c>
      <c r="BL74" s="697">
        <v>249304</v>
      </c>
      <c r="BM74" s="697">
        <v>249304</v>
      </c>
      <c r="BN74" s="697">
        <v>224391</v>
      </c>
      <c r="BO74" s="697">
        <v>211587</v>
      </c>
      <c r="BP74" s="697">
        <v>211587</v>
      </c>
      <c r="BQ74" s="697">
        <v>211587</v>
      </c>
      <c r="BR74" s="697">
        <v>211587</v>
      </c>
      <c r="BS74" s="697">
        <v>211587</v>
      </c>
      <c r="BT74" s="698">
        <v>211587</v>
      </c>
    </row>
    <row r="75" spans="2:73">
      <c r="B75" s="692"/>
      <c r="C75" s="692">
        <v>423</v>
      </c>
      <c r="D75" s="692" t="s">
        <v>124</v>
      </c>
      <c r="E75" s="692" t="s">
        <v>732</v>
      </c>
      <c r="F75" s="692"/>
      <c r="G75" s="692"/>
      <c r="H75" s="692">
        <v>2017</v>
      </c>
      <c r="I75" s="644" t="s">
        <v>583</v>
      </c>
      <c r="J75" s="644" t="s">
        <v>595</v>
      </c>
      <c r="K75" s="633"/>
      <c r="L75" s="696"/>
      <c r="M75" s="697"/>
      <c r="N75" s="697"/>
      <c r="O75" s="697"/>
      <c r="P75" s="697">
        <v>0</v>
      </c>
      <c r="Q75" s="697">
        <v>0</v>
      </c>
      <c r="R75" s="697">
        <v>32</v>
      </c>
      <c r="S75" s="697">
        <v>12</v>
      </c>
      <c r="T75" s="697">
        <v>12</v>
      </c>
      <c r="U75" s="697">
        <v>12</v>
      </c>
      <c r="V75" s="697">
        <v>12</v>
      </c>
      <c r="W75" s="697">
        <v>12</v>
      </c>
      <c r="X75" s="697">
        <v>12</v>
      </c>
      <c r="Y75" s="697">
        <v>12</v>
      </c>
      <c r="Z75" s="697">
        <v>12</v>
      </c>
      <c r="AA75" s="697">
        <v>12</v>
      </c>
      <c r="AB75" s="697">
        <v>12</v>
      </c>
      <c r="AC75" s="697">
        <v>0</v>
      </c>
      <c r="AD75" s="697">
        <v>0</v>
      </c>
      <c r="AE75" s="697">
        <v>0</v>
      </c>
      <c r="AF75" s="697">
        <v>0</v>
      </c>
      <c r="AG75" s="697">
        <v>0</v>
      </c>
      <c r="AH75" s="697">
        <v>0</v>
      </c>
      <c r="AI75" s="697">
        <v>0</v>
      </c>
      <c r="AJ75" s="697">
        <v>0</v>
      </c>
      <c r="AK75" s="697">
        <v>0</v>
      </c>
      <c r="AL75" s="697">
        <v>0</v>
      </c>
      <c r="AM75" s="697">
        <v>0</v>
      </c>
      <c r="AN75" s="697">
        <v>0</v>
      </c>
      <c r="AO75" s="698">
        <v>0</v>
      </c>
      <c r="AP75" s="633"/>
      <c r="AQ75" s="696"/>
      <c r="AR75" s="697"/>
      <c r="AS75" s="697"/>
      <c r="AT75" s="697"/>
      <c r="AU75" s="697">
        <v>0</v>
      </c>
      <c r="AV75" s="697">
        <v>0</v>
      </c>
      <c r="AW75" s="697">
        <v>538339</v>
      </c>
      <c r="AX75" s="697">
        <v>75069</v>
      </c>
      <c r="AY75" s="697">
        <v>75069</v>
      </c>
      <c r="AZ75" s="697">
        <v>61363</v>
      </c>
      <c r="BA75" s="697">
        <v>61363</v>
      </c>
      <c r="BB75" s="697">
        <v>61363</v>
      </c>
      <c r="BC75" s="697">
        <v>61363</v>
      </c>
      <c r="BD75" s="697">
        <v>61363</v>
      </c>
      <c r="BE75" s="697">
        <v>61363</v>
      </c>
      <c r="BF75" s="697">
        <v>61363</v>
      </c>
      <c r="BG75" s="697">
        <v>60710</v>
      </c>
      <c r="BH75" s="697">
        <v>653</v>
      </c>
      <c r="BI75" s="697">
        <v>0</v>
      </c>
      <c r="BJ75" s="697">
        <v>0</v>
      </c>
      <c r="BK75" s="697">
        <v>0</v>
      </c>
      <c r="BL75" s="697">
        <v>0</v>
      </c>
      <c r="BM75" s="697">
        <v>0</v>
      </c>
      <c r="BN75" s="697">
        <v>0</v>
      </c>
      <c r="BO75" s="697">
        <v>0</v>
      </c>
      <c r="BP75" s="697">
        <v>0</v>
      </c>
      <c r="BQ75" s="697">
        <v>0</v>
      </c>
      <c r="BR75" s="697">
        <v>0</v>
      </c>
      <c r="BS75" s="697">
        <v>0</v>
      </c>
      <c r="BT75" s="698">
        <v>0</v>
      </c>
    </row>
    <row r="76" spans="2:73">
      <c r="B76" s="692"/>
      <c r="C76" s="692">
        <v>435</v>
      </c>
      <c r="D76" s="692" t="s">
        <v>728</v>
      </c>
      <c r="E76" s="692" t="s">
        <v>732</v>
      </c>
      <c r="F76" s="692"/>
      <c r="G76" s="692"/>
      <c r="H76" s="692">
        <v>2017</v>
      </c>
      <c r="I76" s="644" t="s">
        <v>583</v>
      </c>
      <c r="J76" s="644" t="s">
        <v>595</v>
      </c>
      <c r="K76" s="633"/>
      <c r="L76" s="696"/>
      <c r="M76" s="697"/>
      <c r="N76" s="697"/>
      <c r="O76" s="697"/>
      <c r="P76" s="697">
        <v>0</v>
      </c>
      <c r="Q76" s="697">
        <v>0</v>
      </c>
      <c r="R76" s="697">
        <v>338</v>
      </c>
      <c r="S76" s="697">
        <v>338</v>
      </c>
      <c r="T76" s="697">
        <v>338</v>
      </c>
      <c r="U76" s="697">
        <v>338</v>
      </c>
      <c r="V76" s="697">
        <v>338</v>
      </c>
      <c r="W76" s="697">
        <v>338</v>
      </c>
      <c r="X76" s="697">
        <v>338</v>
      </c>
      <c r="Y76" s="697">
        <v>338</v>
      </c>
      <c r="Z76" s="697">
        <v>338</v>
      </c>
      <c r="AA76" s="697">
        <v>338</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c r="AR76" s="697"/>
      <c r="AS76" s="697"/>
      <c r="AT76" s="697"/>
      <c r="AU76" s="697">
        <v>0</v>
      </c>
      <c r="AV76" s="697">
        <v>0</v>
      </c>
      <c r="AW76" s="697">
        <v>1765151</v>
      </c>
      <c r="AX76" s="697">
        <v>1765151</v>
      </c>
      <c r="AY76" s="697">
        <v>1765151</v>
      </c>
      <c r="AZ76" s="697">
        <v>1765151</v>
      </c>
      <c r="BA76" s="697">
        <v>1765151</v>
      </c>
      <c r="BB76" s="697">
        <v>1765151</v>
      </c>
      <c r="BC76" s="697">
        <v>1765151</v>
      </c>
      <c r="BD76" s="697">
        <v>1765151</v>
      </c>
      <c r="BE76" s="697">
        <v>1765151</v>
      </c>
      <c r="BF76" s="697">
        <v>1765151</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c r="C77" s="692">
        <v>438</v>
      </c>
      <c r="D77" s="692" t="s">
        <v>127</v>
      </c>
      <c r="E77" s="692" t="s">
        <v>732</v>
      </c>
      <c r="F77" s="692"/>
      <c r="G77" s="692"/>
      <c r="H77" s="692">
        <v>2017</v>
      </c>
      <c r="I77" s="644" t="s">
        <v>583</v>
      </c>
      <c r="J77" s="644" t="s">
        <v>595</v>
      </c>
      <c r="K77" s="633"/>
      <c r="L77" s="696"/>
      <c r="M77" s="697"/>
      <c r="N77" s="697"/>
      <c r="O77" s="697"/>
      <c r="P77" s="697">
        <v>0</v>
      </c>
      <c r="Q77" s="697">
        <v>0</v>
      </c>
      <c r="R77" s="697">
        <v>840</v>
      </c>
      <c r="S77" s="697">
        <v>840</v>
      </c>
      <c r="T77" s="697">
        <v>840</v>
      </c>
      <c r="U77" s="697">
        <v>840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c r="AR77" s="697"/>
      <c r="AS77" s="697"/>
      <c r="AT77" s="697"/>
      <c r="AU77" s="697">
        <v>0</v>
      </c>
      <c r="AV77" s="697">
        <v>0</v>
      </c>
      <c r="AW77" s="697">
        <v>1240558</v>
      </c>
      <c r="AX77" s="697">
        <v>1240558</v>
      </c>
      <c r="AY77" s="697">
        <v>1240558</v>
      </c>
      <c r="AZ77" s="697">
        <v>1240558</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c r="C78" s="692">
        <v>462</v>
      </c>
      <c r="D78" s="692" t="s">
        <v>729</v>
      </c>
      <c r="E78" s="692" t="s">
        <v>732</v>
      </c>
      <c r="F78" s="692"/>
      <c r="G78" s="692"/>
      <c r="H78" s="692">
        <v>2017</v>
      </c>
      <c r="I78" s="644" t="s">
        <v>583</v>
      </c>
      <c r="J78" s="644" t="s">
        <v>595</v>
      </c>
      <c r="K78" s="633"/>
      <c r="L78" s="696"/>
      <c r="M78" s="697"/>
      <c r="N78" s="697"/>
      <c r="O78" s="697"/>
      <c r="P78" s="697">
        <v>0</v>
      </c>
      <c r="Q78" s="697">
        <v>0</v>
      </c>
      <c r="R78" s="697">
        <v>0</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c r="AR78" s="697"/>
      <c r="AS78" s="697"/>
      <c r="AT78" s="697"/>
      <c r="AU78" s="697">
        <v>0</v>
      </c>
      <c r="AV78" s="697">
        <v>0</v>
      </c>
      <c r="AW78" s="697">
        <v>720695</v>
      </c>
      <c r="AX78" s="697">
        <v>720695</v>
      </c>
      <c r="AY78" s="697">
        <v>720695</v>
      </c>
      <c r="AZ78" s="697">
        <v>720695</v>
      </c>
      <c r="BA78" s="697">
        <v>720695</v>
      </c>
      <c r="BB78" s="697">
        <v>297101</v>
      </c>
      <c r="BC78" s="697">
        <v>297101</v>
      </c>
      <c r="BD78" s="697">
        <v>297101</v>
      </c>
      <c r="BE78" s="697">
        <v>297101</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5">
      <c r="B79" s="692"/>
      <c r="C79" s="692">
        <v>463</v>
      </c>
      <c r="D79" s="692" t="s">
        <v>730</v>
      </c>
      <c r="E79" s="692" t="s">
        <v>732</v>
      </c>
      <c r="F79" s="692"/>
      <c r="G79" s="692"/>
      <c r="H79" s="692">
        <v>2017</v>
      </c>
      <c r="I79" s="644" t="s">
        <v>583</v>
      </c>
      <c r="J79" s="644" t="s">
        <v>595</v>
      </c>
      <c r="K79" s="633"/>
      <c r="L79" s="696"/>
      <c r="M79" s="697"/>
      <c r="N79" s="697"/>
      <c r="O79" s="697"/>
      <c r="P79" s="697">
        <v>0</v>
      </c>
      <c r="Q79" s="697">
        <v>0</v>
      </c>
      <c r="R79" s="697">
        <v>4</v>
      </c>
      <c r="S79" s="697">
        <v>4</v>
      </c>
      <c r="T79" s="697">
        <v>4</v>
      </c>
      <c r="U79" s="697">
        <v>4</v>
      </c>
      <c r="V79" s="697">
        <v>4</v>
      </c>
      <c r="W79" s="697">
        <v>4</v>
      </c>
      <c r="X79" s="697">
        <v>4</v>
      </c>
      <c r="Y79" s="697">
        <v>4</v>
      </c>
      <c r="Z79" s="697">
        <v>4</v>
      </c>
      <c r="AA79" s="697">
        <v>4</v>
      </c>
      <c r="AB79" s="697">
        <v>4</v>
      </c>
      <c r="AC79" s="697">
        <v>4</v>
      </c>
      <c r="AD79" s="697">
        <v>4</v>
      </c>
      <c r="AE79" s="697">
        <v>4</v>
      </c>
      <c r="AF79" s="697">
        <v>4</v>
      </c>
      <c r="AG79" s="697">
        <v>4</v>
      </c>
      <c r="AH79" s="697">
        <v>4</v>
      </c>
      <c r="AI79" s="697">
        <v>4</v>
      </c>
      <c r="AJ79" s="697">
        <v>3</v>
      </c>
      <c r="AK79" s="697">
        <v>2</v>
      </c>
      <c r="AL79" s="697">
        <v>0</v>
      </c>
      <c r="AM79" s="697">
        <v>0</v>
      </c>
      <c r="AN79" s="697">
        <v>0</v>
      </c>
      <c r="AO79" s="698">
        <v>0</v>
      </c>
      <c r="AP79" s="633"/>
      <c r="AQ79" s="696"/>
      <c r="AR79" s="697"/>
      <c r="AS79" s="697"/>
      <c r="AT79" s="697"/>
      <c r="AU79" s="697">
        <v>0</v>
      </c>
      <c r="AV79" s="697">
        <v>0</v>
      </c>
      <c r="AW79" s="697">
        <v>37610</v>
      </c>
      <c r="AX79" s="697">
        <v>37610</v>
      </c>
      <c r="AY79" s="697">
        <v>37610</v>
      </c>
      <c r="AZ79" s="697">
        <v>37610</v>
      </c>
      <c r="BA79" s="697">
        <v>37194</v>
      </c>
      <c r="BB79" s="697">
        <v>36863</v>
      </c>
      <c r="BC79" s="697">
        <v>36863</v>
      </c>
      <c r="BD79" s="697">
        <v>36863</v>
      </c>
      <c r="BE79" s="697">
        <v>36863</v>
      </c>
      <c r="BF79" s="697">
        <v>36863</v>
      </c>
      <c r="BG79" s="697">
        <v>36863</v>
      </c>
      <c r="BH79" s="697">
        <v>36863</v>
      </c>
      <c r="BI79" s="697">
        <v>36863</v>
      </c>
      <c r="BJ79" s="697">
        <v>36863</v>
      </c>
      <c r="BK79" s="697">
        <v>36863</v>
      </c>
      <c r="BL79" s="697">
        <v>36696</v>
      </c>
      <c r="BM79" s="697">
        <v>36696</v>
      </c>
      <c r="BN79" s="697">
        <v>36655</v>
      </c>
      <c r="BO79" s="697">
        <v>36114</v>
      </c>
      <c r="BP79" s="697">
        <v>2654</v>
      </c>
      <c r="BQ79" s="697">
        <v>44</v>
      </c>
      <c r="BR79" s="697">
        <v>44</v>
      </c>
      <c r="BS79" s="697">
        <v>0</v>
      </c>
      <c r="BT79" s="698">
        <v>0</v>
      </c>
      <c r="BU79" s="163"/>
    </row>
    <row r="80" spans="2:73" ht="15.5">
      <c r="B80" s="692"/>
      <c r="C80" s="692">
        <v>469</v>
      </c>
      <c r="D80" s="692" t="s">
        <v>731</v>
      </c>
      <c r="E80" s="692" t="s">
        <v>732</v>
      </c>
      <c r="F80" s="692"/>
      <c r="G80" s="692"/>
      <c r="H80" s="692">
        <v>2017</v>
      </c>
      <c r="I80" s="644" t="s">
        <v>583</v>
      </c>
      <c r="J80" s="644" t="s">
        <v>595</v>
      </c>
      <c r="K80" s="633"/>
      <c r="L80" s="696"/>
      <c r="M80" s="697"/>
      <c r="N80" s="697"/>
      <c r="O80" s="697"/>
      <c r="P80" s="697">
        <v>0</v>
      </c>
      <c r="Q80" s="697">
        <v>0</v>
      </c>
      <c r="R80" s="697">
        <v>0</v>
      </c>
      <c r="S80" s="697">
        <v>0</v>
      </c>
      <c r="T80" s="697">
        <v>0</v>
      </c>
      <c r="U80" s="697">
        <v>0</v>
      </c>
      <c r="V80" s="697">
        <v>0</v>
      </c>
      <c r="W80" s="697">
        <v>0</v>
      </c>
      <c r="X80" s="697">
        <v>0</v>
      </c>
      <c r="Y80" s="697">
        <v>0</v>
      </c>
      <c r="Z80" s="697">
        <v>0</v>
      </c>
      <c r="AA80" s="697">
        <v>0</v>
      </c>
      <c r="AB80" s="697">
        <v>0</v>
      </c>
      <c r="AC80" s="697">
        <v>0</v>
      </c>
      <c r="AD80" s="697">
        <v>0</v>
      </c>
      <c r="AE80" s="697">
        <v>0</v>
      </c>
      <c r="AF80" s="697">
        <v>0</v>
      </c>
      <c r="AG80" s="697">
        <v>0</v>
      </c>
      <c r="AH80" s="697">
        <v>0</v>
      </c>
      <c r="AI80" s="697">
        <v>0</v>
      </c>
      <c r="AJ80" s="697">
        <v>0</v>
      </c>
      <c r="AK80" s="697">
        <v>0</v>
      </c>
      <c r="AL80" s="697">
        <v>0</v>
      </c>
      <c r="AM80" s="697">
        <v>0</v>
      </c>
      <c r="AN80" s="697">
        <v>0</v>
      </c>
      <c r="AO80" s="698">
        <v>0</v>
      </c>
      <c r="AP80" s="633"/>
      <c r="AQ80" s="696"/>
      <c r="AR80" s="697"/>
      <c r="AS80" s="697"/>
      <c r="AT80" s="697"/>
      <c r="AU80" s="697">
        <v>0</v>
      </c>
      <c r="AV80" s="697">
        <v>0</v>
      </c>
      <c r="AW80" s="697">
        <v>1274792</v>
      </c>
      <c r="AX80" s="697">
        <v>0</v>
      </c>
      <c r="AY80" s="697">
        <v>0</v>
      </c>
      <c r="AZ80" s="697">
        <v>0</v>
      </c>
      <c r="BA80" s="697">
        <v>0</v>
      </c>
      <c r="BB80" s="697">
        <v>0</v>
      </c>
      <c r="BC80" s="697">
        <v>0</v>
      </c>
      <c r="BD80" s="697">
        <v>0</v>
      </c>
      <c r="BE80" s="697">
        <v>0</v>
      </c>
      <c r="BF80" s="697">
        <v>0</v>
      </c>
      <c r="BG80" s="697">
        <v>0</v>
      </c>
      <c r="BH80" s="697">
        <v>0</v>
      </c>
      <c r="BI80" s="697">
        <v>0</v>
      </c>
      <c r="BJ80" s="697">
        <v>0</v>
      </c>
      <c r="BK80" s="697">
        <v>0</v>
      </c>
      <c r="BL80" s="697">
        <v>0</v>
      </c>
      <c r="BM80" s="697">
        <v>0</v>
      </c>
      <c r="BN80" s="697">
        <v>0</v>
      </c>
      <c r="BO80" s="697">
        <v>0</v>
      </c>
      <c r="BP80" s="697">
        <v>0</v>
      </c>
      <c r="BQ80" s="697">
        <v>0</v>
      </c>
      <c r="BR80" s="697">
        <v>0</v>
      </c>
      <c r="BS80" s="697">
        <v>0</v>
      </c>
      <c r="BT80" s="698">
        <v>0</v>
      </c>
      <c r="BU80" s="163"/>
    </row>
    <row r="81" spans="2:73">
      <c r="B81" s="692"/>
      <c r="C81" s="692">
        <v>417</v>
      </c>
      <c r="D81" s="692" t="s">
        <v>118</v>
      </c>
      <c r="E81" s="692" t="s">
        <v>732</v>
      </c>
      <c r="F81" s="692"/>
      <c r="G81" s="692"/>
      <c r="H81" s="692">
        <v>2015</v>
      </c>
      <c r="I81" s="644" t="s">
        <v>584</v>
      </c>
      <c r="J81" s="644" t="s">
        <v>588</v>
      </c>
      <c r="K81" s="633"/>
      <c r="L81" s="696"/>
      <c r="M81" s="697"/>
      <c r="N81" s="697"/>
      <c r="O81" s="697"/>
      <c r="P81" s="697">
        <v>22.444587018438014</v>
      </c>
      <c r="Q81" s="697">
        <f>0.967007963594994*P81</f>
        <v>21.704094386430381</v>
      </c>
      <c r="R81" s="697">
        <f>Q81</f>
        <v>21.704094386430381</v>
      </c>
      <c r="S81" s="697">
        <f>R81</f>
        <v>21.704094386430381</v>
      </c>
      <c r="T81" s="697">
        <f>S81</f>
        <v>21.704094386430381</v>
      </c>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v>122651.416292851</v>
      </c>
      <c r="AV81" s="697">
        <f>0.984659780908955*AU81</f>
        <v>120769.9166950917</v>
      </c>
      <c r="AW81" s="697">
        <f>AV81</f>
        <v>120769.9166950917</v>
      </c>
      <c r="AX81" s="697">
        <f>AW81</f>
        <v>120769.9166950917</v>
      </c>
      <c r="AY81" s="697">
        <f>AX81</f>
        <v>120769.9166950917</v>
      </c>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c r="B82" s="692"/>
      <c r="C82" s="692">
        <v>419</v>
      </c>
      <c r="D82" s="692" t="s">
        <v>120</v>
      </c>
      <c r="E82" s="692" t="s">
        <v>732</v>
      </c>
      <c r="F82" s="692"/>
      <c r="G82" s="692"/>
      <c r="H82" s="692">
        <v>2015</v>
      </c>
      <c r="I82" s="644" t="s">
        <v>584</v>
      </c>
      <c r="J82" s="644" t="s">
        <v>588</v>
      </c>
      <c r="K82" s="633"/>
      <c r="L82" s="696"/>
      <c r="M82" s="697"/>
      <c r="N82" s="697"/>
      <c r="O82" s="697"/>
      <c r="P82" s="697">
        <v>12.34825174825175</v>
      </c>
      <c r="Q82" s="697">
        <v>12.34825174825175</v>
      </c>
      <c r="R82" s="697">
        <v>12.34825174825175</v>
      </c>
      <c r="S82" s="697">
        <v>12.34825174825175</v>
      </c>
      <c r="T82" s="697">
        <v>12.34825174825175</v>
      </c>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v>84007.628415258499</v>
      </c>
      <c r="AV82" s="697">
        <v>84007.628415258499</v>
      </c>
      <c r="AW82" s="697">
        <v>84007.628415258499</v>
      </c>
      <c r="AX82" s="697">
        <v>84007.628415258499</v>
      </c>
      <c r="AY82" s="697">
        <v>84007.628415258499</v>
      </c>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c r="B83" s="692"/>
      <c r="C83" s="692">
        <v>417</v>
      </c>
      <c r="D83" s="692" t="s">
        <v>118</v>
      </c>
      <c r="E83" s="692" t="s">
        <v>732</v>
      </c>
      <c r="F83" s="692"/>
      <c r="G83" s="692"/>
      <c r="H83" s="692">
        <v>2016</v>
      </c>
      <c r="I83" s="644" t="s">
        <v>584</v>
      </c>
      <c r="J83" s="644" t="s">
        <v>588</v>
      </c>
      <c r="K83" s="633"/>
      <c r="L83" s="696"/>
      <c r="M83" s="697"/>
      <c r="N83" s="697"/>
      <c r="O83" s="697"/>
      <c r="P83" s="697"/>
      <c r="Q83" s="697">
        <v>345.39522938090238</v>
      </c>
      <c r="R83" s="697">
        <f>1.03880138301959*Q83</f>
        <v>358.7970419692499</v>
      </c>
      <c r="S83" s="697">
        <f>R83</f>
        <v>358.7970419692499</v>
      </c>
      <c r="T83" s="697">
        <f>S83</f>
        <v>358.7970419692499</v>
      </c>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1117121.7487672428</v>
      </c>
      <c r="AW83" s="697">
        <f>1.03012627740373*AV83</f>
        <v>1150776.4684643447</v>
      </c>
      <c r="AX83" s="697">
        <f>AW83</f>
        <v>1150776.4684643447</v>
      </c>
      <c r="AY83" s="697">
        <f>AX83</f>
        <v>1150776.4684643447</v>
      </c>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c r="B84" s="692"/>
      <c r="C84" s="692">
        <v>419</v>
      </c>
      <c r="D84" s="692" t="s">
        <v>120</v>
      </c>
      <c r="E84" s="692" t="s">
        <v>732</v>
      </c>
      <c r="F84" s="692"/>
      <c r="G84" s="692"/>
      <c r="H84" s="692">
        <v>2016</v>
      </c>
      <c r="I84" s="644" t="s">
        <v>584</v>
      </c>
      <c r="J84" s="644" t="s">
        <v>588</v>
      </c>
      <c r="K84" s="633"/>
      <c r="L84" s="696"/>
      <c r="M84" s="697"/>
      <c r="N84" s="697"/>
      <c r="O84" s="697"/>
      <c r="P84" s="697"/>
      <c r="Q84" s="697">
        <v>249.96883216783218</v>
      </c>
      <c r="R84" s="697">
        <f>Q84</f>
        <v>249.96883216783218</v>
      </c>
      <c r="S84" s="697">
        <f t="shared" ref="S84:T84" si="0">R84</f>
        <v>249.96883216783218</v>
      </c>
      <c r="T84" s="697">
        <f t="shared" si="0"/>
        <v>249.96883216783218</v>
      </c>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910521.89362008765</v>
      </c>
      <c r="AW84" s="697">
        <f>AV84</f>
        <v>910521.89362008765</v>
      </c>
      <c r="AX84" s="697">
        <f>AW84</f>
        <v>910521.89362008765</v>
      </c>
      <c r="AY84" s="697">
        <f>AX84</f>
        <v>910521.89362008765</v>
      </c>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v>413</v>
      </c>
      <c r="D85" s="692" t="s">
        <v>114</v>
      </c>
      <c r="E85" s="692" t="s">
        <v>732</v>
      </c>
      <c r="F85" s="692"/>
      <c r="G85" s="692"/>
      <c r="H85" s="692">
        <v>2016</v>
      </c>
      <c r="I85" s="644" t="s">
        <v>584</v>
      </c>
      <c r="J85" s="644" t="s">
        <v>588</v>
      </c>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2604.4676667063</v>
      </c>
      <c r="AW85" s="697">
        <v>2604.4676667063</v>
      </c>
      <c r="AX85" s="697">
        <v>2604.4676667063</v>
      </c>
      <c r="AY85" s="697">
        <v>2604.4676667063</v>
      </c>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v>415</v>
      </c>
      <c r="D86" s="692" t="s">
        <v>116</v>
      </c>
      <c r="E86" s="692" t="s">
        <v>732</v>
      </c>
      <c r="F86" s="692"/>
      <c r="G86" s="692"/>
      <c r="H86" s="692">
        <v>2016</v>
      </c>
      <c r="I86" s="644" t="s">
        <v>584</v>
      </c>
      <c r="J86" s="644" t="s">
        <v>588</v>
      </c>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-2995.1715514039993</v>
      </c>
      <c r="AW86" s="697">
        <v>-2995.1715514039993</v>
      </c>
      <c r="AX86" s="697">
        <v>-2995.1715514039993</v>
      </c>
      <c r="AY86" s="697">
        <v>-2995.1715514039993</v>
      </c>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v>329</v>
      </c>
      <c r="D87" s="692" t="s">
        <v>113</v>
      </c>
      <c r="E87" s="692" t="s">
        <v>732</v>
      </c>
      <c r="F87" s="692"/>
      <c r="G87" s="692"/>
      <c r="H87" s="692">
        <v>2017</v>
      </c>
      <c r="I87" s="644" t="s">
        <v>584</v>
      </c>
      <c r="J87" s="644" t="s">
        <v>588</v>
      </c>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v>38981.473771915058</v>
      </c>
      <c r="AX87" s="697">
        <f>0.804393618994689*AW87</f>
        <v>31356.448761137304</v>
      </c>
      <c r="AY87" s="697">
        <f>AX87</f>
        <v>31356.448761137304</v>
      </c>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v>413</v>
      </c>
      <c r="D88" s="692" t="s">
        <v>114</v>
      </c>
      <c r="E88" s="692" t="s">
        <v>732</v>
      </c>
      <c r="F88" s="692"/>
      <c r="G88" s="692"/>
      <c r="H88" s="692">
        <v>2017</v>
      </c>
      <c r="I88" s="644" t="s">
        <v>584</v>
      </c>
      <c r="J88" s="644" t="s">
        <v>588</v>
      </c>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v>898832.35908275621</v>
      </c>
      <c r="AX88" s="700">
        <f>AW88</f>
        <v>898832.35908275621</v>
      </c>
      <c r="AY88" s="700">
        <f>AX88</f>
        <v>898832.35908275621</v>
      </c>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v>414</v>
      </c>
      <c r="D89" s="692" t="s">
        <v>115</v>
      </c>
      <c r="E89" s="692" t="s">
        <v>732</v>
      </c>
      <c r="F89" s="692"/>
      <c r="G89" s="692"/>
      <c r="H89" s="692">
        <v>2017</v>
      </c>
      <c r="I89" s="644" t="s">
        <v>584</v>
      </c>
      <c r="J89" s="644" t="s">
        <v>588</v>
      </c>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v>6055.1990141602219</v>
      </c>
      <c r="AX89" s="694">
        <v>6055.1990141602219</v>
      </c>
      <c r="AY89" s="694">
        <v>6055.1990141602219</v>
      </c>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t="s">
        <v>134</v>
      </c>
      <c r="E90" s="692" t="s">
        <v>732</v>
      </c>
      <c r="F90" s="692"/>
      <c r="G90" s="692"/>
      <c r="H90" s="692">
        <v>2017</v>
      </c>
      <c r="I90" s="644" t="s">
        <v>584</v>
      </c>
      <c r="J90" s="644" t="s">
        <v>588</v>
      </c>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v>78800.200000000026</v>
      </c>
      <c r="AX90" s="697">
        <f>AW90</f>
        <v>78800.200000000026</v>
      </c>
      <c r="AY90" s="697">
        <f>AX90</f>
        <v>78800.200000000026</v>
      </c>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v>417</v>
      </c>
      <c r="D91" s="692" t="s">
        <v>118</v>
      </c>
      <c r="E91" s="692" t="s">
        <v>732</v>
      </c>
      <c r="F91" s="692"/>
      <c r="G91" s="692"/>
      <c r="H91" s="692">
        <v>2017</v>
      </c>
      <c r="I91" s="644" t="s">
        <v>584</v>
      </c>
      <c r="J91" s="644" t="s">
        <v>588</v>
      </c>
      <c r="K91" s="633"/>
      <c r="L91" s="696"/>
      <c r="M91" s="697"/>
      <c r="N91" s="697"/>
      <c r="O91" s="697"/>
      <c r="P91" s="697"/>
      <c r="Q91" s="697"/>
      <c r="R91" s="697">
        <v>1640.5568673602161</v>
      </c>
      <c r="S91" s="697">
        <f>1.00978027867095*R91</f>
        <v>1656.6019706985398</v>
      </c>
      <c r="T91" s="697">
        <f>S91</f>
        <v>1656.6019706985398</v>
      </c>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v>16891576.387644835</v>
      </c>
      <c r="AX91" s="697">
        <f>AW91</f>
        <v>16891576.387644835</v>
      </c>
      <c r="AY91" s="697">
        <f>AX91</f>
        <v>16891576.387644835</v>
      </c>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v>419</v>
      </c>
      <c r="D92" s="692" t="s">
        <v>120</v>
      </c>
      <c r="E92" s="692" t="s">
        <v>732</v>
      </c>
      <c r="F92" s="692"/>
      <c r="G92" s="692"/>
      <c r="H92" s="692">
        <v>2017</v>
      </c>
      <c r="I92" s="644" t="s">
        <v>584</v>
      </c>
      <c r="J92" s="644" t="s">
        <v>588</v>
      </c>
      <c r="K92" s="633"/>
      <c r="L92" s="696"/>
      <c r="M92" s="697"/>
      <c r="N92" s="697"/>
      <c r="O92" s="697"/>
      <c r="P92" s="697"/>
      <c r="Q92" s="697"/>
      <c r="R92" s="697">
        <v>302.47552447552442</v>
      </c>
      <c r="S92" s="697">
        <v>302.47552447552442</v>
      </c>
      <c r="T92" s="697">
        <f>S92</f>
        <v>302.47552447552442</v>
      </c>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v>121951.67634256174</v>
      </c>
      <c r="AX92" s="697">
        <v>121951.67634256174</v>
      </c>
      <c r="AY92" s="697">
        <f>AX92</f>
        <v>121951.67634256174</v>
      </c>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t="s">
        <v>742</v>
      </c>
      <c r="E93" s="692" t="s">
        <v>732</v>
      </c>
      <c r="F93" s="692"/>
      <c r="G93" s="692"/>
      <c r="H93" s="692">
        <v>2017</v>
      </c>
      <c r="I93" s="644" t="s">
        <v>584</v>
      </c>
      <c r="J93" s="644" t="s">
        <v>588</v>
      </c>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v>68254.109999999986</v>
      </c>
      <c r="AX93" s="697">
        <v>68254.109999999986</v>
      </c>
      <c r="AY93" s="697">
        <f>AX93</f>
        <v>68254.109999999986</v>
      </c>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80">
    <sortState ref="C26:BT42">
      <sortCondition ref="H25"/>
    </sortState>
  </autoFilter>
  <mergeCells count="1">
    <mergeCell ref="C24:G24"/>
  </mergeCells>
  <conditionalFormatting sqref="L27:AO69 AQ37:BT71">
    <cfRule type="cellIs" dxfId="12" priority="15" operator="equal">
      <formula>0</formula>
    </cfRule>
  </conditionalFormatting>
  <conditionalFormatting sqref="L110:AO122 AQ108:BT122">
    <cfRule type="cellIs" dxfId="11" priority="12" operator="equal">
      <formula>0</formula>
    </cfRule>
  </conditionalFormatting>
  <conditionalFormatting sqref="L74:AO80 AQ72:BT80 BF81:BT88">
    <cfRule type="cellIs" dxfId="10" priority="14" operator="equal">
      <formula>0</formula>
    </cfRule>
  </conditionalFormatting>
  <conditionalFormatting sqref="L94:AO105 AQ94:BT107 BF89:BT93">
    <cfRule type="cellIs" dxfId="9" priority="13" operator="equal">
      <formula>0</formula>
    </cfRule>
  </conditionalFormatting>
  <conditionalFormatting sqref="L27:AO32">
    <cfRule type="cellIs" dxfId="8" priority="11" operator="equal">
      <formula>0</formula>
    </cfRule>
  </conditionalFormatting>
  <conditionalFormatting sqref="L33:AO43 AQ41:BT43">
    <cfRule type="cellIs" dxfId="7" priority="10" operator="equal">
      <formula>0</formula>
    </cfRule>
  </conditionalFormatting>
  <conditionalFormatting sqref="L70:AO73">
    <cfRule type="cellIs" dxfId="6" priority="9"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L81:AO86 AQ81:BE88">
    <cfRule type="cellIs" dxfId="2" priority="3" operator="equal">
      <formula>0</formula>
    </cfRule>
  </conditionalFormatting>
  <conditionalFormatting sqref="L91:AO93 AQ89:BE93">
    <cfRule type="cellIs" dxfId="1" priority="2" operator="equal">
      <formula>0</formula>
    </cfRule>
  </conditionalFormatting>
  <conditionalFormatting sqref="L87:AO90">
    <cfRule type="cellIs" dxfId="0" priority="1" operator="equal">
      <formula>0</formula>
    </cfRule>
  </conditionalFormatting>
  <pageMargins left="0.7" right="0.7" top="0.75" bottom="0.75" header="0.3" footer="0.3"/>
  <pageSetup scale="1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I27:I80 I94:I1048576</xm:sqref>
        </x14:dataValidation>
        <x14:dataValidation type="list" allowBlank="1" showInputMessage="1" showErrorMessage="1">
          <x14:formula1>
            <xm:f>DropDownList!$H$2:$H$3</xm:f>
          </x14:formula1>
          <xm:sqref>J27:J80 J94:J1048576</xm:sqref>
        </x14:dataValidation>
        <x14:dataValidation type="list" allowBlank="1" showInputMessage="1" showErrorMessage="1">
          <x14:formula1>
            <xm:f>[1]DropDownList!#REF!</xm:f>
          </x14:formula1>
          <xm:sqref>I81:J93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8"/>
      <c r="B13" s="588" t="s">
        <v>171</v>
      </c>
      <c r="D13" s="126" t="s">
        <v>175</v>
      </c>
      <c r="E13" s="746"/>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504</v>
      </c>
    </row>
    <row r="16" spans="1:17" ht="15.5">
      <c r="B16" s="588"/>
    </row>
    <row r="17" spans="2:21" s="668" customFormat="1" ht="20.5" customHeight="1">
      <c r="B17" s="666" t="s">
        <v>670</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6" t="s">
        <v>724</v>
      </c>
      <c r="C18" s="826"/>
      <c r="D18" s="826"/>
      <c r="E18" s="826"/>
      <c r="F18" s="826"/>
      <c r="G18" s="826"/>
      <c r="H18" s="826"/>
      <c r="I18" s="826"/>
      <c r="J18" s="826"/>
      <c r="K18" s="826"/>
      <c r="L18" s="826"/>
      <c r="M18" s="826"/>
      <c r="N18" s="826"/>
      <c r="O18" s="826"/>
      <c r="P18" s="826"/>
      <c r="Q18" s="826"/>
      <c r="R18" s="826"/>
      <c r="S18" s="826"/>
      <c r="T18" s="826"/>
      <c r="U18" s="826"/>
    </row>
    <row r="21" spans="2:21" ht="21">
      <c r="B21" s="744" t="s">
        <v>708</v>
      </c>
    </row>
    <row r="23" spans="2:21" ht="21">
      <c r="B23" s="744" t="s">
        <v>709</v>
      </c>
      <c r="C23" s="745"/>
      <c r="E23" s="745"/>
      <c r="F23" s="745"/>
      <c r="H23" s="744" t="s">
        <v>710</v>
      </c>
    </row>
    <row r="24" spans="2:21" ht="18.649999999999999" customHeight="1">
      <c r="B24" s="825" t="s">
        <v>686</v>
      </c>
      <c r="C24" s="825"/>
      <c r="D24" s="825"/>
      <c r="E24" s="825"/>
      <c r="F24" s="825"/>
      <c r="H24" s="12" t="s">
        <v>694</v>
      </c>
      <c r="M24" s="12" t="s">
        <v>695</v>
      </c>
    </row>
    <row r="25" spans="2:21" ht="43.5">
      <c r="B25" s="741" t="s">
        <v>62</v>
      </c>
      <c r="C25" s="741" t="s">
        <v>687</v>
      </c>
      <c r="D25" s="741" t="s">
        <v>688</v>
      </c>
      <c r="E25" s="741" t="s">
        <v>690</v>
      </c>
      <c r="F25" s="741" t="s">
        <v>689</v>
      </c>
      <c r="H25" s="741" t="s">
        <v>691</v>
      </c>
      <c r="I25" s="741" t="s">
        <v>692</v>
      </c>
      <c r="J25" s="741" t="s">
        <v>693</v>
      </c>
      <c r="K25" s="741" t="s">
        <v>687</v>
      </c>
      <c r="M25" s="741" t="s">
        <v>691</v>
      </c>
      <c r="N25" s="741" t="s">
        <v>692</v>
      </c>
      <c r="O25" s="741" t="s">
        <v>693</v>
      </c>
      <c r="P25" s="741" t="s">
        <v>687</v>
      </c>
    </row>
    <row r="26" spans="2:21" ht="16.5">
      <c r="B26" s="748"/>
      <c r="C26" s="748" t="s">
        <v>698</v>
      </c>
      <c r="D26" s="748" t="s">
        <v>699</v>
      </c>
      <c r="E26" s="748" t="s">
        <v>700</v>
      </c>
      <c r="F26" s="748" t="s">
        <v>701</v>
      </c>
      <c r="H26" s="748"/>
      <c r="I26" s="748" t="s">
        <v>702</v>
      </c>
      <c r="J26" s="748" t="s">
        <v>703</v>
      </c>
      <c r="K26" s="748" t="s">
        <v>704</v>
      </c>
      <c r="M26" s="748"/>
      <c r="N26" s="748" t="s">
        <v>705</v>
      </c>
      <c r="O26" s="748" t="s">
        <v>706</v>
      </c>
      <c r="P26" s="748" t="s">
        <v>707</v>
      </c>
    </row>
    <row r="27" spans="2:21" ht="15.65" customHeight="1">
      <c r="B27" s="743" t="s">
        <v>712</v>
      </c>
      <c r="C27" s="751">
        <f>K49</f>
        <v>0</v>
      </c>
      <c r="D27" s="749"/>
      <c r="E27" s="742"/>
      <c r="F27" s="742"/>
      <c r="H27" s="742"/>
      <c r="I27" s="742"/>
      <c r="J27" s="742"/>
      <c r="K27" s="742">
        <f>I27*J27</f>
        <v>0</v>
      </c>
      <c r="M27" s="742"/>
      <c r="N27" s="742"/>
      <c r="O27" s="742"/>
      <c r="P27" s="742">
        <f>N27*O27</f>
        <v>0</v>
      </c>
    </row>
    <row r="28" spans="2:21" ht="15.65" customHeight="1">
      <c r="B28" s="743" t="s">
        <v>713</v>
      </c>
      <c r="C28" s="752">
        <f>P49</f>
        <v>0</v>
      </c>
      <c r="D28" s="753">
        <f>C28-C27</f>
        <v>0</v>
      </c>
      <c r="E28" s="742"/>
      <c r="F28" s="750">
        <f>D28*E28</f>
        <v>0</v>
      </c>
      <c r="H28" s="742"/>
      <c r="I28" s="742"/>
      <c r="J28" s="742"/>
      <c r="K28" s="742"/>
      <c r="M28" s="742"/>
      <c r="N28" s="742"/>
      <c r="O28" s="742"/>
      <c r="P28" s="742"/>
    </row>
    <row r="29" spans="2:21" ht="15.65" customHeight="1">
      <c r="B29" s="743" t="s">
        <v>714</v>
      </c>
      <c r="C29" s="742"/>
      <c r="D29" s="742"/>
      <c r="E29" s="742"/>
      <c r="F29" s="742"/>
      <c r="H29" s="742"/>
      <c r="I29" s="742"/>
      <c r="J29" s="742"/>
      <c r="K29" s="742"/>
      <c r="M29" s="742"/>
      <c r="N29" s="742"/>
      <c r="O29" s="742"/>
      <c r="P29" s="742"/>
    </row>
    <row r="30" spans="2:21" ht="15.65" customHeight="1">
      <c r="B30" s="743" t="s">
        <v>715</v>
      </c>
      <c r="C30" s="742"/>
      <c r="D30" s="742"/>
      <c r="E30" s="742"/>
      <c r="F30" s="742"/>
      <c r="H30" s="742"/>
      <c r="I30" s="742"/>
      <c r="J30" s="742"/>
      <c r="K30" s="742"/>
      <c r="M30" s="742"/>
      <c r="N30" s="742"/>
      <c r="O30" s="742"/>
      <c r="P30" s="742"/>
    </row>
    <row r="31" spans="2:21" ht="15.65" customHeight="1">
      <c r="B31" s="743" t="s">
        <v>716</v>
      </c>
      <c r="C31" s="742"/>
      <c r="D31" s="742"/>
      <c r="E31" s="742"/>
      <c r="F31" s="742"/>
      <c r="H31" s="742"/>
      <c r="I31" s="742"/>
      <c r="J31" s="742"/>
      <c r="K31" s="742"/>
      <c r="M31" s="742"/>
      <c r="N31" s="742"/>
      <c r="O31" s="742"/>
      <c r="P31" s="742"/>
    </row>
    <row r="32" spans="2:21" ht="15.65" customHeight="1">
      <c r="B32" s="743" t="s">
        <v>717</v>
      </c>
      <c r="C32" s="742"/>
      <c r="D32" s="742"/>
      <c r="E32" s="742"/>
      <c r="F32" s="742"/>
      <c r="H32" s="742"/>
      <c r="I32" s="742"/>
      <c r="J32" s="742"/>
      <c r="K32" s="742"/>
      <c r="M32" s="742"/>
      <c r="N32" s="742"/>
      <c r="O32" s="742"/>
      <c r="P32" s="742"/>
    </row>
    <row r="33" spans="2:16" ht="15.65" customHeight="1">
      <c r="B33" s="743" t="s">
        <v>718</v>
      </c>
      <c r="C33" s="742"/>
      <c r="D33" s="742"/>
      <c r="E33" s="742"/>
      <c r="F33" s="742"/>
      <c r="H33" s="742"/>
      <c r="I33" s="742"/>
      <c r="J33" s="742"/>
      <c r="K33" s="742"/>
      <c r="M33" s="742"/>
      <c r="N33" s="742"/>
      <c r="O33" s="742"/>
      <c r="P33" s="742"/>
    </row>
    <row r="34" spans="2:16" ht="15.65" customHeight="1">
      <c r="B34" s="743" t="s">
        <v>719</v>
      </c>
      <c r="C34" s="742"/>
      <c r="D34" s="742"/>
      <c r="E34" s="742"/>
      <c r="F34" s="742"/>
      <c r="H34" s="742"/>
      <c r="I34" s="742"/>
      <c r="J34" s="742"/>
      <c r="K34" s="742"/>
      <c r="M34" s="742"/>
      <c r="N34" s="742"/>
      <c r="O34" s="742"/>
      <c r="P34" s="742"/>
    </row>
    <row r="35" spans="2:16" ht="15.65" customHeight="1">
      <c r="B35" s="743" t="s">
        <v>720</v>
      </c>
      <c r="C35" s="742"/>
      <c r="D35" s="742"/>
      <c r="E35" s="742"/>
      <c r="F35" s="742"/>
      <c r="H35" s="742"/>
      <c r="I35" s="742"/>
      <c r="J35" s="742"/>
      <c r="K35" s="742"/>
      <c r="M35" s="742"/>
      <c r="N35" s="742"/>
      <c r="O35" s="742"/>
      <c r="P35" s="742"/>
    </row>
    <row r="36" spans="2:16" ht="15.65" customHeight="1">
      <c r="B36" s="743" t="s">
        <v>721</v>
      </c>
      <c r="C36" s="742"/>
      <c r="D36" s="742"/>
      <c r="E36" s="742"/>
      <c r="F36" s="742"/>
      <c r="H36" s="742"/>
      <c r="I36" s="742"/>
      <c r="J36" s="742"/>
      <c r="K36" s="742"/>
      <c r="M36" s="742"/>
      <c r="N36" s="742"/>
      <c r="O36" s="742"/>
      <c r="P36" s="742"/>
    </row>
    <row r="37" spans="2:16" ht="15.65" customHeight="1">
      <c r="B37" s="743" t="s">
        <v>722</v>
      </c>
      <c r="C37" s="742"/>
      <c r="D37" s="742"/>
      <c r="E37" s="742"/>
      <c r="F37" s="742"/>
      <c r="H37" s="742"/>
      <c r="I37" s="742"/>
      <c r="J37" s="742"/>
      <c r="K37" s="742"/>
      <c r="M37" s="742"/>
      <c r="N37" s="742"/>
      <c r="O37" s="742"/>
      <c r="P37" s="742"/>
    </row>
    <row r="38" spans="2:16" ht="15.65" customHeight="1">
      <c r="B38" s="743" t="s">
        <v>723</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711</v>
      </c>
      <c r="C40" s="742"/>
      <c r="D40" s="742"/>
      <c r="E40" s="742"/>
      <c r="F40" s="742"/>
      <c r="H40" s="742"/>
      <c r="I40" s="742"/>
      <c r="J40" s="742"/>
      <c r="K40" s="742"/>
      <c r="M40" s="742"/>
      <c r="N40" s="742"/>
      <c r="O40" s="742"/>
      <c r="P40" s="742"/>
    </row>
    <row r="41" spans="2:16">
      <c r="B41" s="743" t="s">
        <v>711</v>
      </c>
      <c r="C41" s="742"/>
      <c r="D41" s="742"/>
      <c r="E41" s="742"/>
      <c r="F41" s="742"/>
      <c r="H41" s="742"/>
      <c r="I41" s="742"/>
      <c r="J41" s="742"/>
      <c r="K41" s="742"/>
      <c r="M41" s="742"/>
      <c r="N41" s="742"/>
      <c r="O41" s="742"/>
      <c r="P41" s="742"/>
    </row>
    <row r="42" spans="2:16">
      <c r="B42" s="743" t="s">
        <v>711</v>
      </c>
      <c r="C42" s="742"/>
      <c r="D42" s="742"/>
      <c r="E42" s="742"/>
      <c r="F42" s="742"/>
      <c r="H42" s="742"/>
      <c r="I42" s="742"/>
      <c r="J42" s="742"/>
      <c r="K42" s="742"/>
      <c r="M42" s="742"/>
      <c r="N42" s="742"/>
      <c r="O42" s="742"/>
      <c r="P42" s="742"/>
    </row>
    <row r="43" spans="2:16">
      <c r="B43" s="743" t="s">
        <v>711</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26" activePane="bottomLeft" state="frozen"/>
      <selection pane="bottomLeft" activeCell="C47" sqref="C47:U47"/>
    </sheetView>
  </sheetViews>
  <sheetFormatPr defaultColWidth="9.1796875" defaultRowHeight="14.5"/>
  <cols>
    <col min="1" max="1" width="9.1796875" style="12"/>
    <col min="2" max="2" width="36.81640625" style="704" customWidth="1"/>
    <col min="3" max="3" width="9.1796875" style="10"/>
    <col min="4" max="16384" width="9.1796875" style="12"/>
  </cols>
  <sheetData>
    <row r="16" spans="2:21" ht="26.25" customHeight="1">
      <c r="B16" s="705" t="s">
        <v>560</v>
      </c>
      <c r="C16" s="765" t="s">
        <v>504</v>
      </c>
      <c r="D16" s="766"/>
      <c r="E16" s="766"/>
      <c r="F16" s="766"/>
      <c r="G16" s="766"/>
      <c r="H16" s="766"/>
      <c r="I16" s="766"/>
      <c r="J16" s="766"/>
      <c r="K16" s="766"/>
      <c r="L16" s="766"/>
      <c r="M16" s="766"/>
      <c r="N16" s="766"/>
      <c r="O16" s="766"/>
      <c r="P16" s="766"/>
      <c r="Q16" s="766"/>
      <c r="R16" s="766"/>
      <c r="S16" s="766"/>
      <c r="T16" s="766"/>
      <c r="U16" s="766"/>
    </row>
    <row r="17" spans="2:21" ht="55.5" customHeight="1">
      <c r="B17" s="706" t="s">
        <v>640</v>
      </c>
      <c r="C17" s="767" t="s">
        <v>725</v>
      </c>
      <c r="D17" s="767"/>
      <c r="E17" s="767"/>
      <c r="F17" s="767"/>
      <c r="G17" s="767"/>
      <c r="H17" s="767"/>
      <c r="I17" s="767"/>
      <c r="J17" s="767"/>
      <c r="K17" s="767"/>
      <c r="L17" s="767"/>
      <c r="M17" s="767"/>
      <c r="N17" s="767"/>
      <c r="O17" s="767"/>
      <c r="P17" s="767"/>
      <c r="Q17" s="767"/>
      <c r="R17" s="767"/>
      <c r="S17" s="767"/>
      <c r="T17" s="767"/>
      <c r="U17" s="768"/>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644</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641</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1" t="s">
        <v>642</v>
      </c>
      <c r="D23" s="761"/>
      <c r="E23" s="761"/>
      <c r="F23" s="761"/>
      <c r="G23" s="761"/>
      <c r="H23" s="761"/>
      <c r="I23" s="761"/>
      <c r="J23" s="761"/>
      <c r="K23" s="761"/>
      <c r="L23" s="761"/>
      <c r="M23" s="761"/>
      <c r="N23" s="761"/>
      <c r="O23" s="761"/>
      <c r="P23" s="761"/>
      <c r="Q23" s="761"/>
      <c r="R23" s="761"/>
      <c r="S23" s="761"/>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645</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1" t="s">
        <v>643</v>
      </c>
      <c r="D27" s="761"/>
      <c r="E27" s="761"/>
      <c r="F27" s="761"/>
      <c r="G27" s="761"/>
      <c r="H27" s="761"/>
      <c r="I27" s="761"/>
      <c r="J27" s="761"/>
      <c r="K27" s="761"/>
      <c r="L27" s="761"/>
      <c r="M27" s="761"/>
      <c r="N27" s="761"/>
      <c r="O27" s="761"/>
      <c r="P27" s="761"/>
      <c r="Q27" s="761"/>
      <c r="R27" s="761"/>
      <c r="S27" s="761"/>
      <c r="T27" s="761"/>
      <c r="U27" s="762"/>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1" t="s">
        <v>646</v>
      </c>
      <c r="D29" s="761"/>
      <c r="E29" s="761"/>
      <c r="F29" s="761"/>
      <c r="G29" s="761"/>
      <c r="H29" s="761"/>
      <c r="I29" s="761"/>
      <c r="J29" s="761"/>
      <c r="K29" s="761"/>
      <c r="L29" s="761"/>
      <c r="M29" s="761"/>
      <c r="N29" s="761"/>
      <c r="O29" s="761"/>
      <c r="P29" s="761"/>
      <c r="Q29" s="761"/>
      <c r="R29" s="761"/>
      <c r="S29" s="761"/>
      <c r="T29" s="761"/>
      <c r="U29" s="762"/>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647</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648</v>
      </c>
      <c r="C33" s="769" t="s">
        <v>649</v>
      </c>
      <c r="D33" s="769"/>
      <c r="E33" s="769"/>
      <c r="F33" s="769"/>
      <c r="G33" s="769"/>
      <c r="H33" s="769"/>
      <c r="I33" s="769"/>
      <c r="J33" s="769"/>
      <c r="K33" s="769"/>
      <c r="L33" s="769"/>
      <c r="M33" s="769"/>
      <c r="N33" s="769"/>
      <c r="O33" s="769"/>
      <c r="P33" s="769"/>
      <c r="Q33" s="769"/>
      <c r="R33" s="769"/>
      <c r="S33" s="769"/>
      <c r="T33" s="769"/>
      <c r="U33" s="77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650</v>
      </c>
      <c r="C35" s="720" t="s">
        <v>651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652</v>
      </c>
      <c r="C37" s="763" t="s">
        <v>653</v>
      </c>
      <c r="D37" s="763"/>
      <c r="E37" s="763"/>
      <c r="F37" s="763"/>
      <c r="G37" s="763"/>
      <c r="H37" s="763"/>
      <c r="I37" s="763"/>
      <c r="J37" s="763"/>
      <c r="K37" s="763"/>
      <c r="L37" s="763"/>
      <c r="M37" s="763"/>
      <c r="N37" s="763"/>
      <c r="O37" s="763"/>
      <c r="P37" s="763"/>
      <c r="Q37" s="763"/>
      <c r="R37" s="763"/>
      <c r="S37" s="763"/>
      <c r="T37" s="763"/>
      <c r="U37" s="764"/>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654</v>
      </c>
      <c r="C39" s="722" t="s">
        <v>655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656</v>
      </c>
      <c r="C41" s="771" t="s">
        <v>657</v>
      </c>
      <c r="D41" s="771"/>
      <c r="E41" s="771"/>
      <c r="F41" s="771"/>
      <c r="G41" s="771"/>
      <c r="H41" s="771"/>
      <c r="I41" s="771"/>
      <c r="J41" s="771"/>
      <c r="K41" s="771"/>
      <c r="L41" s="771"/>
      <c r="M41" s="771"/>
      <c r="N41" s="771"/>
      <c r="O41" s="771"/>
      <c r="P41" s="771"/>
      <c r="Q41" s="771"/>
      <c r="R41" s="771"/>
      <c r="S41" s="771"/>
      <c r="T41" s="771"/>
      <c r="U41" s="772"/>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658</v>
      </c>
      <c r="C43" s="720" t="s">
        <v>659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59" t="s">
        <v>675</v>
      </c>
      <c r="D45" s="759"/>
      <c r="E45" s="759"/>
      <c r="F45" s="759"/>
      <c r="G45" s="759"/>
      <c r="H45" s="759"/>
      <c r="I45" s="759"/>
      <c r="J45" s="759"/>
      <c r="K45" s="759"/>
      <c r="L45" s="759"/>
      <c r="M45" s="759"/>
      <c r="N45" s="759"/>
      <c r="O45" s="759"/>
      <c r="P45" s="759"/>
      <c r="Q45" s="759"/>
      <c r="R45" s="759"/>
      <c r="S45" s="759"/>
      <c r="T45" s="759"/>
      <c r="U45" s="760"/>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59" t="s">
        <v>660</v>
      </c>
      <c r="D47" s="759"/>
      <c r="E47" s="759"/>
      <c r="F47" s="759"/>
      <c r="G47" s="759"/>
      <c r="H47" s="759"/>
      <c r="I47" s="759"/>
      <c r="J47" s="759"/>
      <c r="K47" s="759"/>
      <c r="L47" s="759"/>
      <c r="M47" s="759"/>
      <c r="N47" s="759"/>
      <c r="O47" s="759"/>
      <c r="P47" s="759"/>
      <c r="Q47" s="759"/>
      <c r="R47" s="759"/>
      <c r="S47" s="759"/>
      <c r="T47" s="759"/>
      <c r="U47" s="760"/>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59" t="s">
        <v>661</v>
      </c>
      <c r="D49" s="759"/>
      <c r="E49" s="759"/>
      <c r="F49" s="759"/>
      <c r="G49" s="759"/>
      <c r="H49" s="759"/>
      <c r="I49" s="759"/>
      <c r="J49" s="759"/>
      <c r="K49" s="759"/>
      <c r="L49" s="759"/>
      <c r="M49" s="759"/>
      <c r="N49" s="759"/>
      <c r="O49" s="759"/>
      <c r="P49" s="759"/>
      <c r="Q49" s="759"/>
      <c r="R49" s="759"/>
      <c r="S49" s="759"/>
      <c r="T49" s="759"/>
      <c r="U49" s="760"/>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59" t="s">
        <v>662</v>
      </c>
      <c r="D51" s="759"/>
      <c r="E51" s="759"/>
      <c r="F51" s="759"/>
      <c r="G51" s="759"/>
      <c r="H51" s="759"/>
      <c r="I51" s="759"/>
      <c r="J51" s="759"/>
      <c r="K51" s="759"/>
      <c r="L51" s="759"/>
      <c r="M51" s="759"/>
      <c r="N51" s="759"/>
      <c r="O51" s="759"/>
      <c r="P51" s="759"/>
      <c r="Q51" s="759"/>
      <c r="R51" s="759"/>
      <c r="S51" s="759"/>
      <c r="T51" s="759"/>
      <c r="U51" s="760"/>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1" t="s">
        <v>674</v>
      </c>
      <c r="D53" s="761"/>
      <c r="E53" s="761"/>
      <c r="F53" s="761"/>
      <c r="G53" s="761"/>
      <c r="H53" s="761"/>
      <c r="I53" s="761"/>
      <c r="J53" s="761"/>
      <c r="K53" s="761"/>
      <c r="L53" s="761"/>
      <c r="M53" s="761"/>
      <c r="N53" s="761"/>
      <c r="O53" s="761"/>
      <c r="P53" s="761"/>
      <c r="Q53" s="761"/>
      <c r="R53" s="761"/>
      <c r="S53" s="761"/>
      <c r="T53" s="761"/>
      <c r="U53" s="762"/>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663</v>
      </c>
      <c r="C55" s="763" t="s">
        <v>664</v>
      </c>
      <c r="D55" s="763"/>
      <c r="E55" s="763"/>
      <c r="F55" s="763"/>
      <c r="G55" s="763"/>
      <c r="H55" s="763"/>
      <c r="I55" s="763"/>
      <c r="J55" s="763"/>
      <c r="K55" s="763"/>
      <c r="L55" s="763"/>
      <c r="M55" s="763"/>
      <c r="N55" s="763"/>
      <c r="O55" s="763"/>
      <c r="P55" s="763"/>
      <c r="Q55" s="763"/>
      <c r="R55" s="763"/>
      <c r="S55" s="763"/>
      <c r="T55" s="763"/>
      <c r="U55" s="764"/>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665</v>
      </c>
      <c r="C57" s="763" t="s">
        <v>666</v>
      </c>
      <c r="D57" s="763"/>
      <c r="E57" s="763"/>
      <c r="F57" s="763"/>
      <c r="G57" s="763"/>
      <c r="H57" s="763"/>
      <c r="I57" s="763"/>
      <c r="J57" s="763"/>
      <c r="K57" s="763"/>
      <c r="L57" s="763"/>
      <c r="M57" s="763"/>
      <c r="N57" s="763"/>
      <c r="O57" s="763"/>
      <c r="P57" s="763"/>
      <c r="Q57" s="763"/>
      <c r="R57" s="763"/>
      <c r="S57" s="763"/>
      <c r="T57" s="763"/>
      <c r="U57" s="764"/>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667</v>
      </c>
      <c r="C59" s="727" t="s">
        <v>668</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E11" sqref="E11"/>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74" t="s">
        <v>697</v>
      </c>
      <c r="C3" s="775"/>
      <c r="D3" s="775"/>
      <c r="E3" s="775"/>
      <c r="F3" s="776"/>
      <c r="G3" s="122"/>
    </row>
    <row r="4" spans="2:20" ht="16.5" customHeight="1">
      <c r="B4" s="777"/>
      <c r="C4" s="778"/>
      <c r="D4" s="778"/>
      <c r="E4" s="778"/>
      <c r="F4" s="779"/>
      <c r="G4" s="122"/>
    </row>
    <row r="5" spans="2:20" ht="71.25" customHeight="1">
      <c r="B5" s="777"/>
      <c r="C5" s="778"/>
      <c r="D5" s="778"/>
      <c r="E5" s="778"/>
      <c r="F5" s="779"/>
      <c r="G5" s="122"/>
    </row>
    <row r="6" spans="2:20" ht="21.75" customHeight="1">
      <c r="B6" s="780"/>
      <c r="C6" s="781"/>
      <c r="D6" s="781"/>
      <c r="E6" s="781"/>
      <c r="F6" s="782"/>
      <c r="G6" s="122"/>
    </row>
    <row r="8" spans="2:20" ht="20">
      <c r="B8" s="773" t="s">
        <v>480</v>
      </c>
      <c r="C8" s="773"/>
      <c r="D8" s="773"/>
      <c r="E8" s="773"/>
      <c r="F8" s="773"/>
      <c r="G8" s="77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9" customFormat="1" ht="26.25" customHeight="1" thickBot="1">
      <c r="B19" s="102"/>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593</v>
      </c>
      <c r="F22" s="656" t="s">
        <v>447</v>
      </c>
      <c r="G22" s="174"/>
      <c r="M22" s="645"/>
      <c r="T22" s="645"/>
    </row>
    <row r="23" spans="2:20" s="103" customFormat="1" ht="35.25" customHeight="1">
      <c r="B23" s="648" t="s">
        <v>457</v>
      </c>
      <c r="C23" s="654" t="s">
        <v>437</v>
      </c>
      <c r="D23" s="657" t="s">
        <v>443</v>
      </c>
      <c r="E23" s="661" t="s">
        <v>593</v>
      </c>
      <c r="F23" s="657" t="s">
        <v>447</v>
      </c>
      <c r="G23" s="174"/>
      <c r="M23" s="645"/>
      <c r="T23" s="645"/>
    </row>
    <row r="24" spans="2:20" s="103" customFormat="1" ht="34.5" customHeight="1">
      <c r="B24" s="648" t="s">
        <v>454</v>
      </c>
      <c r="C24" s="654" t="s">
        <v>437</v>
      </c>
      <c r="D24" s="657" t="s">
        <v>444</v>
      </c>
      <c r="E24" s="661" t="s">
        <v>593</v>
      </c>
      <c r="F24" s="657" t="s">
        <v>447</v>
      </c>
      <c r="G24" s="174"/>
      <c r="M24" s="645"/>
      <c r="T24" s="645"/>
    </row>
    <row r="25" spans="2:20" s="103" customFormat="1" ht="32.25" customHeight="1">
      <c r="B25" s="649" t="s">
        <v>455</v>
      </c>
      <c r="C25" s="654" t="s">
        <v>436</v>
      </c>
      <c r="D25" s="657" t="s">
        <v>445</v>
      </c>
      <c r="E25" s="662" t="s">
        <v>612</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410</v>
      </c>
      <c r="B1" s="8" t="s">
        <v>41</v>
      </c>
      <c r="C1" s="120" t="s">
        <v>234</v>
      </c>
      <c r="D1" s="8" t="s">
        <v>414</v>
      </c>
      <c r="E1" s="120" t="s">
        <v>449</v>
      </c>
      <c r="F1" s="120" t="s">
        <v>548</v>
      </c>
      <c r="G1" s="120" t="s">
        <v>576</v>
      </c>
      <c r="H1" s="120" t="s">
        <v>587</v>
      </c>
    </row>
    <row r="2" spans="1:8">
      <c r="A2" s="12" t="s">
        <v>29</v>
      </c>
      <c r="B2" s="12" t="s">
        <v>27</v>
      </c>
      <c r="C2" s="10">
        <v>2006</v>
      </c>
      <c r="D2" s="12" t="s">
        <v>415</v>
      </c>
      <c r="E2" s="10">
        <f>'2. LRAMVA Threshold'!D9</f>
        <v>2015</v>
      </c>
      <c r="F2" s="26" t="s">
        <v>170</v>
      </c>
      <c r="G2" s="12" t="s">
        <v>577</v>
      </c>
      <c r="H2" s="12" t="s">
        <v>595</v>
      </c>
    </row>
    <row r="3" spans="1:8">
      <c r="A3" s="12" t="s">
        <v>371</v>
      </c>
      <c r="B3" s="12" t="s">
        <v>27</v>
      </c>
      <c r="C3" s="10">
        <v>2007</v>
      </c>
      <c r="D3" s="12" t="s">
        <v>416</v>
      </c>
      <c r="E3" s="10">
        <f>'2. LRAMVA Threshold'!D24</f>
        <v>0</v>
      </c>
      <c r="F3" s="12" t="s">
        <v>549</v>
      </c>
      <c r="G3" s="12" t="s">
        <v>578</v>
      </c>
      <c r="H3" s="12" t="s">
        <v>588</v>
      </c>
    </row>
    <row r="4" spans="1:8">
      <c r="A4" s="12" t="s">
        <v>372</v>
      </c>
      <c r="B4" s="12" t="s">
        <v>28</v>
      </c>
      <c r="C4" s="10">
        <v>2008</v>
      </c>
      <c r="D4" s="12" t="s">
        <v>417</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557</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7" zoomScale="60" zoomScaleNormal="60" workbookViewId="0">
      <selection activeCell="A46" sqref="A46"/>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732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738</v>
      </c>
      <c r="E14" s="130"/>
      <c r="F14" s="124" t="s">
        <v>547</v>
      </c>
      <c r="H14" s="542" t="s">
        <v>738</v>
      </c>
      <c r="J14" s="124" t="s">
        <v>514</v>
      </c>
      <c r="L14" s="132"/>
      <c r="N14" s="103"/>
      <c r="Q14" s="99"/>
      <c r="R14" s="96"/>
    </row>
    <row r="15" spans="2:22" ht="26.25" customHeight="1" thickBot="1">
      <c r="B15" s="124" t="s">
        <v>423</v>
      </c>
      <c r="C15" s="106"/>
      <c r="D15" s="542" t="s">
        <v>743</v>
      </c>
      <c r="F15" s="124" t="s">
        <v>413</v>
      </c>
      <c r="G15" s="127"/>
      <c r="H15" s="542" t="s">
        <v>744</v>
      </c>
      <c r="I15" s="17"/>
      <c r="J15" s="124" t="s">
        <v>515</v>
      </c>
      <c r="L15" s="132"/>
      <c r="M15" s="103"/>
      <c r="Q15" s="108"/>
      <c r="R15" s="96"/>
    </row>
    <row r="16" spans="2:22" ht="28.5" customHeight="1" thickBot="1">
      <c r="B16" s="124" t="s">
        <v>453</v>
      </c>
      <c r="C16" s="106"/>
      <c r="D16" s="543" t="s">
        <v>179</v>
      </c>
      <c r="E16" s="103"/>
      <c r="F16" s="124" t="s">
        <v>433</v>
      </c>
      <c r="G16" s="125"/>
      <c r="H16" s="543" t="s">
        <v>745</v>
      </c>
      <c r="I16" s="103"/>
      <c r="K16" s="195"/>
      <c r="L16" s="195"/>
      <c r="M16" s="195"/>
      <c r="N16" s="195"/>
      <c r="Q16" s="115"/>
      <c r="R16" s="96"/>
    </row>
    <row r="17" spans="1:21" ht="29.25" customHeight="1">
      <c r="B17" s="124" t="s">
        <v>420</v>
      </c>
      <c r="C17" s="106"/>
      <c r="D17" s="733">
        <v>-687335.49596850015</v>
      </c>
      <c r="E17" s="121"/>
      <c r="F17" s="740" t="s">
        <v>678</v>
      </c>
      <c r="G17" s="195"/>
      <c r="H17" s="734">
        <v>2</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982401.26054580172</v>
      </c>
      <c r="I19" s="17"/>
      <c r="J19" s="115"/>
      <c r="K19" s="115"/>
      <c r="L19" s="115"/>
      <c r="M19" s="115"/>
      <c r="N19" s="115"/>
      <c r="P19" s="115"/>
      <c r="Q19" s="115"/>
      <c r="R19" s="96"/>
    </row>
    <row r="20" spans="1:21" ht="27.75" customHeight="1" thickBot="1">
      <c r="E20" s="9"/>
      <c r="F20" s="124" t="s">
        <v>435</v>
      </c>
      <c r="G20" s="603" t="s">
        <v>364</v>
      </c>
      <c r="H20" s="131">
        <f>-SUM(R55,R58,R61,R64,R67,R70,R73,R76)</f>
        <v>0</v>
      </c>
      <c r="I20" s="17"/>
      <c r="J20" s="115"/>
      <c r="P20" s="115"/>
      <c r="Q20" s="115"/>
      <c r="R20" s="96"/>
    </row>
    <row r="21" spans="1:21" ht="27.75" customHeight="1" thickBot="1">
      <c r="C21" s="32"/>
      <c r="D21" s="32"/>
      <c r="E21" s="32"/>
      <c r="F21" s="124" t="s">
        <v>408</v>
      </c>
      <c r="G21" s="603" t="s">
        <v>365</v>
      </c>
      <c r="H21" s="188">
        <f>R84</f>
        <v>89416.934733303235</v>
      </c>
      <c r="I21" s="103"/>
      <c r="P21" s="115"/>
      <c r="Q21" s="115"/>
      <c r="R21" s="96"/>
    </row>
    <row r="22" spans="1:21" ht="27.75" customHeight="1">
      <c r="C22" s="32"/>
      <c r="D22" s="32"/>
      <c r="E22" s="32"/>
      <c r="F22" s="124" t="s">
        <v>509</v>
      </c>
      <c r="G22" s="603" t="s">
        <v>448</v>
      </c>
      <c r="H22" s="188">
        <f>H19-H20+H21</f>
        <v>1071818.1952791049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85" t="s">
        <v>685</v>
      </c>
      <c r="C26" s="785"/>
      <c r="D26" s="785"/>
      <c r="E26" s="785"/>
      <c r="F26" s="785"/>
      <c r="G26" s="785"/>
    </row>
    <row r="27" spans="1:21" ht="14.25" customHeight="1">
      <c r="A27" s="28"/>
      <c r="B27" s="548"/>
      <c r="C27" s="548"/>
      <c r="D27" s="538"/>
      <c r="E27" s="538"/>
      <c r="F27" s="538"/>
      <c r="G27" s="548"/>
    </row>
    <row r="28" spans="1:21" s="17" customFormat="1" ht="27" customHeight="1">
      <c r="B28" s="788" t="s">
        <v>506</v>
      </c>
      <c r="C28" s="789"/>
      <c r="D28" s="133" t="s">
        <v>41</v>
      </c>
      <c r="E28" s="134" t="s">
        <v>676</v>
      </c>
      <c r="F28" s="134" t="s">
        <v>408</v>
      </c>
      <c r="G28" s="135" t="s">
        <v>409</v>
      </c>
      <c r="T28" s="136"/>
      <c r="U28" s="136"/>
    </row>
    <row r="29" spans="1:21" ht="20.25" customHeight="1">
      <c r="B29" s="783" t="s">
        <v>29</v>
      </c>
      <c r="C29" s="784"/>
      <c r="D29" s="638" t="s">
        <v>27</v>
      </c>
      <c r="E29" s="138">
        <f>SUM(D54:D83)</f>
        <v>461919.18239999999</v>
      </c>
      <c r="F29" s="139">
        <f>D84</f>
        <v>42043.306583070029</v>
      </c>
      <c r="G29" s="138">
        <f>E29+F29</f>
        <v>503962.48898307001</v>
      </c>
    </row>
    <row r="30" spans="1:21" ht="20.25" customHeight="1">
      <c r="B30" s="783" t="s">
        <v>371</v>
      </c>
      <c r="C30" s="784"/>
      <c r="D30" s="638" t="s">
        <v>27</v>
      </c>
      <c r="E30" s="140">
        <f>SUM(E54:E83)</f>
        <v>193636.4642403225</v>
      </c>
      <c r="F30" s="141">
        <f>E84</f>
        <v>17624.548929573844</v>
      </c>
      <c r="G30" s="140">
        <f>E30+F30</f>
        <v>211261.01316989635</v>
      </c>
    </row>
    <row r="31" spans="1:21" ht="20.25" customHeight="1">
      <c r="B31" s="783" t="s">
        <v>735</v>
      </c>
      <c r="C31" s="784"/>
      <c r="D31" s="638" t="s">
        <v>28</v>
      </c>
      <c r="E31" s="140">
        <f>SUM(F54:F83)</f>
        <v>234009.6825396248</v>
      </c>
      <c r="F31" s="141">
        <f>F84</f>
        <v>21299.268792653482</v>
      </c>
      <c r="G31" s="140">
        <f t="shared" ref="G31:G34" si="0">E31+F31</f>
        <v>255308.95133227829</v>
      </c>
    </row>
    <row r="32" spans="1:21" ht="20.25" customHeight="1">
      <c r="B32" s="783" t="s">
        <v>736</v>
      </c>
      <c r="C32" s="784"/>
      <c r="D32" s="638" t="s">
        <v>28</v>
      </c>
      <c r="E32" s="140">
        <f>SUM(G54:G83)</f>
        <v>58980.874331414219</v>
      </c>
      <c r="F32" s="141">
        <f>G84</f>
        <v>5368.3654555524063</v>
      </c>
      <c r="G32" s="140">
        <f t="shared" si="0"/>
        <v>64349.239786966624</v>
      </c>
    </row>
    <row r="33" spans="2:22" ht="20.25" customHeight="1">
      <c r="B33" s="783" t="s">
        <v>737</v>
      </c>
      <c r="C33" s="784"/>
      <c r="D33" s="638" t="s">
        <v>28</v>
      </c>
      <c r="E33" s="140">
        <f>SUM(H54:H83)</f>
        <v>33855.0570344402</v>
      </c>
      <c r="F33" s="141">
        <f>H84</f>
        <v>3081.444972453457</v>
      </c>
      <c r="G33" s="140">
        <f>E33+F33</f>
        <v>36936.502006893657</v>
      </c>
    </row>
    <row r="34" spans="2:22" ht="20.25" customHeight="1">
      <c r="B34" s="783" t="s">
        <v>32</v>
      </c>
      <c r="C34" s="784"/>
      <c r="D34" s="638" t="s">
        <v>27</v>
      </c>
      <c r="E34" s="140">
        <f>SUM(I54:I83)</f>
        <v>0</v>
      </c>
      <c r="F34" s="141">
        <f>I84</f>
        <v>0</v>
      </c>
      <c r="G34" s="140">
        <f t="shared" si="0"/>
        <v>0</v>
      </c>
    </row>
    <row r="35" spans="2:22" ht="20.25" customHeight="1">
      <c r="B35" s="783" t="s">
        <v>31</v>
      </c>
      <c r="C35" s="784"/>
      <c r="D35" s="638" t="s">
        <v>28</v>
      </c>
      <c r="E35" s="140">
        <f>SUM(J54:J83)</f>
        <v>0</v>
      </c>
      <c r="F35" s="141">
        <f>J84</f>
        <v>0</v>
      </c>
      <c r="G35" s="140">
        <f>E35+F35</f>
        <v>0</v>
      </c>
    </row>
    <row r="36" spans="2:22" ht="20.25" customHeight="1">
      <c r="B36" s="783"/>
      <c r="C36" s="784"/>
      <c r="D36" s="638"/>
      <c r="E36" s="140">
        <f>SUM(K54:K83)</f>
        <v>0</v>
      </c>
      <c r="F36" s="141">
        <f>K84</f>
        <v>0</v>
      </c>
      <c r="G36" s="140">
        <f t="shared" ref="G36:G42" si="1">E36+F36</f>
        <v>0</v>
      </c>
    </row>
    <row r="37" spans="2:22" ht="20.25" customHeight="1">
      <c r="B37" s="783"/>
      <c r="C37" s="784"/>
      <c r="D37" s="638"/>
      <c r="E37" s="140">
        <f>SUM(L54:L83)</f>
        <v>0</v>
      </c>
      <c r="F37" s="141">
        <f>L84</f>
        <v>0</v>
      </c>
      <c r="G37" s="140">
        <f t="shared" si="1"/>
        <v>0</v>
      </c>
    </row>
    <row r="38" spans="2:22" ht="20.25" customHeight="1">
      <c r="B38" s="783"/>
      <c r="C38" s="784"/>
      <c r="D38" s="638"/>
      <c r="E38" s="140">
        <f>SUM(M54:M83)</f>
        <v>0</v>
      </c>
      <c r="F38" s="141">
        <f>M84</f>
        <v>0</v>
      </c>
      <c r="G38" s="140">
        <f t="shared" si="1"/>
        <v>0</v>
      </c>
    </row>
    <row r="39" spans="2:22" ht="20.25" customHeight="1">
      <c r="B39" s="783"/>
      <c r="C39" s="784"/>
      <c r="D39" s="638"/>
      <c r="E39" s="140">
        <f>SUM(N54:N83)</f>
        <v>0</v>
      </c>
      <c r="F39" s="141">
        <f>N84</f>
        <v>0</v>
      </c>
      <c r="G39" s="140">
        <f t="shared" si="1"/>
        <v>0</v>
      </c>
    </row>
    <row r="40" spans="2:22" ht="20.25" customHeight="1">
      <c r="B40" s="783"/>
      <c r="C40" s="784"/>
      <c r="D40" s="638"/>
      <c r="E40" s="140">
        <f>SUM(O54:O83)</f>
        <v>0</v>
      </c>
      <c r="F40" s="141">
        <f>O84</f>
        <v>0</v>
      </c>
      <c r="G40" s="140">
        <f t="shared" si="1"/>
        <v>0</v>
      </c>
    </row>
    <row r="41" spans="2:22" ht="20.25" customHeight="1">
      <c r="B41" s="783"/>
      <c r="C41" s="784"/>
      <c r="D41" s="638"/>
      <c r="E41" s="140">
        <f>SUM(P54:P83)</f>
        <v>0</v>
      </c>
      <c r="F41" s="141">
        <f>P84</f>
        <v>0</v>
      </c>
      <c r="G41" s="140">
        <f t="shared" si="1"/>
        <v>0</v>
      </c>
    </row>
    <row r="42" spans="2:22" ht="20.25" customHeight="1">
      <c r="B42" s="783"/>
      <c r="C42" s="784"/>
      <c r="D42" s="639"/>
      <c r="E42" s="142">
        <f>SUM(Q54:Q83)</f>
        <v>0</v>
      </c>
      <c r="F42" s="143">
        <f>Q84</f>
        <v>0</v>
      </c>
      <c r="G42" s="142">
        <f t="shared" si="1"/>
        <v>0</v>
      </c>
    </row>
    <row r="43" spans="2:22" s="8" customFormat="1" ht="21" customHeight="1">
      <c r="B43" s="786" t="s">
        <v>26</v>
      </c>
      <c r="C43" s="787"/>
      <c r="D43" s="137"/>
      <c r="E43" s="144">
        <f>SUM(E29:E42)</f>
        <v>982401.26054580172</v>
      </c>
      <c r="F43" s="144">
        <f>SUM(F29:F42)</f>
        <v>89416.934733303235</v>
      </c>
      <c r="G43" s="144">
        <f>SUM(G29:G42)</f>
        <v>1071818.1952791049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5" t="s">
        <v>615</v>
      </c>
      <c r="C48" s="785"/>
      <c r="D48" s="785"/>
      <c r="E48" s="785"/>
      <c r="F48" s="785"/>
      <c r="G48" s="785"/>
      <c r="H48" s="785"/>
      <c r="I48" s="785"/>
      <c r="J48" s="785"/>
      <c r="K48" s="785"/>
      <c r="L48" s="785"/>
      <c r="M48" s="617"/>
      <c r="N48" s="105"/>
      <c r="O48" s="105"/>
      <c r="P48" s="105"/>
      <c r="Q48" s="105"/>
      <c r="R48" s="105"/>
      <c r="T48" s="37"/>
      <c r="U48" s="19"/>
      <c r="V48" s="38"/>
    </row>
    <row r="49" spans="2:22" s="28" customFormat="1" ht="40.9" customHeight="1">
      <c r="B49" s="785" t="s">
        <v>563</v>
      </c>
      <c r="C49" s="785"/>
      <c r="D49" s="785"/>
      <c r="E49" s="785"/>
      <c r="F49" s="785"/>
      <c r="G49" s="785"/>
      <c r="H49" s="785"/>
      <c r="I49" s="785"/>
      <c r="J49" s="785"/>
      <c r="K49" s="785"/>
      <c r="L49" s="785"/>
      <c r="M49" s="617"/>
      <c r="N49" s="105"/>
      <c r="O49" s="105"/>
      <c r="P49" s="105"/>
      <c r="Q49" s="105"/>
      <c r="R49" s="105"/>
      <c r="T49" s="37"/>
      <c r="U49" s="19"/>
      <c r="V49" s="38"/>
    </row>
    <row r="50" spans="2:22" s="28" customFormat="1" ht="18" customHeight="1">
      <c r="B50" s="785" t="s">
        <v>684</v>
      </c>
      <c r="C50" s="785"/>
      <c r="D50" s="785"/>
      <c r="E50" s="785"/>
      <c r="F50" s="785"/>
      <c r="G50" s="785"/>
      <c r="H50" s="785"/>
      <c r="I50" s="785"/>
      <c r="J50" s="785"/>
      <c r="K50" s="785"/>
      <c r="L50" s="78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1,499 KW</v>
      </c>
      <c r="G52" s="135" t="str">
        <f>IF($B32&lt;&gt;"",$B32,"")</f>
        <v>GS 1,500 TO 4,999</v>
      </c>
      <c r="H52" s="135" t="str">
        <f>IF($B33&lt;&gt;"",$B33,"")</f>
        <v>Large User</v>
      </c>
      <c r="I52" s="135" t="str">
        <f>IF($B34&lt;&gt;"",$B34,"")</f>
        <v>Unmetered Scattered Load</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461919.18239999999</v>
      </c>
      <c r="E66" s="164">
        <f>'5.  2015-2020 LRAM'!Z204</f>
        <v>193636.4642403225</v>
      </c>
      <c r="F66" s="164">
        <f>'5.  2015-2020 LRAM'!AA204</f>
        <v>234009.6825396248</v>
      </c>
      <c r="G66" s="164">
        <f>'5.  2015-2020 LRAM'!AB204</f>
        <v>58980.874331414219</v>
      </c>
      <c r="H66" s="164">
        <f>'5.  2015-2020 LRAM'!AC204</f>
        <v>33855.0570344402</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982401.26054580172</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42043.306583070029</v>
      </c>
      <c r="E84" s="679">
        <f>'6.  Carrying Charges'!J162</f>
        <v>17624.548929573844</v>
      </c>
      <c r="F84" s="679">
        <f>'6.  Carrying Charges'!K162</f>
        <v>21299.268792653482</v>
      </c>
      <c r="G84" s="679">
        <f>'6.  Carrying Charges'!L162</f>
        <v>5368.3654555524063</v>
      </c>
      <c r="H84" s="679">
        <f>'6.  Carrying Charges'!M162</f>
        <v>3081.444972453457</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89416.934733303235</v>
      </c>
      <c r="U84" s="152"/>
      <c r="V84" s="153"/>
    </row>
    <row r="85" spans="2:22" s="163" customFormat="1" ht="21.75" customHeight="1">
      <c r="B85" s="623" t="s">
        <v>240</v>
      </c>
      <c r="C85" s="624"/>
      <c r="D85" s="623">
        <f>SUM(D54:D77)+D84</f>
        <v>503962.48898307001</v>
      </c>
      <c r="E85" s="623">
        <f>SUM(E54:E77)+E84</f>
        <v>211261.01316989635</v>
      </c>
      <c r="F85" s="623">
        <f>SUM(F54:F77)+F84</f>
        <v>255308.95133227829</v>
      </c>
      <c r="G85" s="623">
        <f>SUM(G54:G77)+G84</f>
        <v>64349.239786966624</v>
      </c>
      <c r="H85" s="623">
        <f>SUM(H54:H77)+H84</f>
        <v>36936.502006893657</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1071818.1952791049</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982401.26054580172</v>
      </c>
      <c r="H97" s="556">
        <f>SUM('5.  2015-2020 LRAM'!Y386:AL386)</f>
        <v>0</v>
      </c>
      <c r="I97" s="557">
        <f>SUM('5.  2015-2020 LRAM'!Y569:AL569)</f>
        <v>0</v>
      </c>
      <c r="J97" s="556">
        <f>SUM('5.  2015-2020 LRAM'!Y752:AL752)</f>
        <v>0</v>
      </c>
      <c r="K97" s="556">
        <f>SUM('5.  2015-2020 LRAM'!Y935:AL935)</f>
        <v>0</v>
      </c>
      <c r="L97" s="556">
        <f>SUM('5.  2015-2020 LRAM'!Y1118:AL1118)</f>
        <v>0</v>
      </c>
      <c r="M97" s="556">
        <f>SUM(G97:L97)</f>
        <v>982401.26054580172</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0</v>
      </c>
      <c r="M98" s="556">
        <f>SUM(H98:L98)</f>
        <v>0</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0</v>
      </c>
      <c r="M99" s="556">
        <f>SUM(I99:L99)</f>
        <v>0</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982401.26054580172</v>
      </c>
      <c r="H103" s="556">
        <f>H93+H94+H95+H96+H97+H98</f>
        <v>0</v>
      </c>
      <c r="I103" s="556">
        <f>I93+I94+I95+I96+I97+I98+I99</f>
        <v>0</v>
      </c>
      <c r="J103" s="556">
        <f>J93+J94+J95+J96+J97+J98+J99+J100</f>
        <v>0</v>
      </c>
      <c r="K103" s="556">
        <f>K93+K94+K95+K96+K97+K98+K99+K100+K101</f>
        <v>0</v>
      </c>
      <c r="L103" s="556">
        <f>SUM(L93:L102)</f>
        <v>0</v>
      </c>
      <c r="M103" s="556">
        <f>SUM(M93:M102)</f>
        <v>982401.26054580172</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5028.6664524188218</v>
      </c>
      <c r="H105" s="554">
        <f>'6.  Carrying Charges'!W102</f>
        <v>15835.080318422637</v>
      </c>
      <c r="I105" s="554">
        <f>'6.  Carrying Charges'!W117</f>
        <v>27623.895444972259</v>
      </c>
      <c r="J105" s="554">
        <f>'6.  Carrying Charges'!W132</f>
        <v>45921.118922637812</v>
      </c>
      <c r="K105" s="554">
        <f>'6.  Carrying Charges'!W147</f>
        <v>68000.587253404708</v>
      </c>
      <c r="L105" s="554">
        <f>'6.  Carrying Charges'!W162</f>
        <v>89416.934733303249</v>
      </c>
      <c r="M105" s="556">
        <f>SUM(C105:L105)</f>
        <v>251826.28312515951</v>
      </c>
    </row>
    <row r="106" spans="2:21" ht="23.25" hidden="1" customHeight="1">
      <c r="B106" s="571" t="s">
        <v>26</v>
      </c>
      <c r="C106" s="554">
        <f>C103-C104+C105</f>
        <v>0</v>
      </c>
      <c r="D106" s="554">
        <f t="shared" ref="D106:J106" si="3">D103-D104+D105</f>
        <v>0</v>
      </c>
      <c r="E106" s="554">
        <f t="shared" si="3"/>
        <v>0</v>
      </c>
      <c r="F106" s="554">
        <f t="shared" si="3"/>
        <v>0</v>
      </c>
      <c r="G106" s="554">
        <f t="shared" si="3"/>
        <v>987429.9269982205</v>
      </c>
      <c r="H106" s="554">
        <f t="shared" si="3"/>
        <v>15835.080318422637</v>
      </c>
      <c r="I106" s="554">
        <f t="shared" si="3"/>
        <v>27623.895444972259</v>
      </c>
      <c r="J106" s="554">
        <f t="shared" si="3"/>
        <v>45921.118922637812</v>
      </c>
      <c r="K106" s="554">
        <f>K103-K104+K105</f>
        <v>68000.587253404708</v>
      </c>
      <c r="L106" s="554">
        <f>L103-L104+L105</f>
        <v>89416.934733303249</v>
      </c>
      <c r="M106" s="554">
        <f>M103-M104+M105</f>
        <v>1234227.5436709612</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5" zoomScale="80" zoomScaleNormal="80" workbookViewId="0">
      <selection activeCell="E24" sqref="E24:F24"/>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5">
      <c r="B19" s="537" t="s">
        <v>620</v>
      </c>
    </row>
    <row r="20" spans="2:8" ht="13.5" customHeight="1"/>
    <row r="21" spans="2:8" ht="40.9" customHeight="1">
      <c r="B21" s="785" t="s">
        <v>683</v>
      </c>
      <c r="C21" s="785"/>
      <c r="D21" s="785"/>
      <c r="E21" s="785"/>
      <c r="F21" s="785"/>
      <c r="G21" s="785"/>
      <c r="H21" s="785"/>
    </row>
    <row r="23" spans="2:8" s="609" customFormat="1" ht="15.5">
      <c r="B23" s="619" t="s">
        <v>545</v>
      </c>
      <c r="C23" s="619" t="s">
        <v>560</v>
      </c>
      <c r="D23" s="619" t="s">
        <v>544</v>
      </c>
      <c r="E23" s="794" t="s">
        <v>34</v>
      </c>
      <c r="F23" s="795"/>
      <c r="G23" s="794" t="s">
        <v>543</v>
      </c>
      <c r="H23" s="795"/>
    </row>
    <row r="24" spans="2:8">
      <c r="B24" s="608">
        <v>1</v>
      </c>
      <c r="C24" s="644" t="s">
        <v>557</v>
      </c>
      <c r="D24" s="607" t="s">
        <v>747</v>
      </c>
      <c r="E24" s="790" t="s">
        <v>748</v>
      </c>
      <c r="F24" s="791"/>
      <c r="G24" s="792" t="s">
        <v>733</v>
      </c>
      <c r="H24" s="793"/>
    </row>
    <row r="25" spans="2:8">
      <c r="B25" s="608">
        <v>2</v>
      </c>
      <c r="C25" s="644" t="s">
        <v>557</v>
      </c>
      <c r="D25" s="607" t="s">
        <v>747</v>
      </c>
      <c r="E25" s="790" t="s">
        <v>740</v>
      </c>
      <c r="F25" s="791"/>
      <c r="G25" s="792" t="s">
        <v>733</v>
      </c>
      <c r="H25" s="793"/>
    </row>
    <row r="26" spans="2:8">
      <c r="B26" s="608">
        <v>3</v>
      </c>
      <c r="C26" s="644"/>
      <c r="D26" s="607"/>
      <c r="E26" s="790"/>
      <c r="F26" s="791"/>
      <c r="G26" s="792"/>
      <c r="H26" s="793"/>
    </row>
    <row r="27" spans="2:8">
      <c r="B27" s="608">
        <v>4</v>
      </c>
      <c r="C27" s="644"/>
      <c r="D27" s="607"/>
      <c r="E27" s="790"/>
      <c r="F27" s="791"/>
      <c r="G27" s="792"/>
      <c r="H27" s="793"/>
    </row>
    <row r="28" spans="2:8">
      <c r="B28" s="608">
        <v>5</v>
      </c>
      <c r="C28" s="644"/>
      <c r="D28" s="607"/>
      <c r="E28" s="790"/>
      <c r="F28" s="791"/>
      <c r="G28" s="792"/>
      <c r="H28" s="793"/>
    </row>
    <row r="29" spans="2:8">
      <c r="B29" s="608">
        <v>6</v>
      </c>
      <c r="C29" s="644"/>
      <c r="D29" s="607"/>
      <c r="E29" s="790"/>
      <c r="F29" s="791"/>
      <c r="G29" s="792"/>
      <c r="H29" s="793"/>
    </row>
    <row r="30" spans="2:8">
      <c r="B30" s="608">
        <v>7</v>
      </c>
      <c r="C30" s="644"/>
      <c r="D30" s="607"/>
      <c r="E30" s="790"/>
      <c r="F30" s="791"/>
      <c r="G30" s="792"/>
      <c r="H30" s="793"/>
    </row>
    <row r="31" spans="2:8">
      <c r="B31" s="608">
        <v>8</v>
      </c>
      <c r="C31" s="644"/>
      <c r="D31" s="607"/>
      <c r="E31" s="790"/>
      <c r="F31" s="791"/>
      <c r="G31" s="792"/>
      <c r="H31" s="793"/>
    </row>
    <row r="32" spans="2:8">
      <c r="B32" s="608">
        <v>9</v>
      </c>
      <c r="C32" s="644"/>
      <c r="D32" s="607"/>
      <c r="E32" s="790"/>
      <c r="F32" s="791"/>
      <c r="G32" s="792"/>
      <c r="H32" s="793"/>
    </row>
    <row r="33" spans="2:8">
      <c r="B33" s="608">
        <v>10</v>
      </c>
      <c r="C33" s="644"/>
      <c r="D33" s="607"/>
      <c r="E33" s="790"/>
      <c r="F33" s="791"/>
      <c r="G33" s="792"/>
      <c r="H33" s="793"/>
    </row>
    <row r="34" spans="2:8">
      <c r="B34" s="608" t="s">
        <v>479</v>
      </c>
      <c r="C34" s="644"/>
      <c r="D34" s="607"/>
      <c r="E34" s="790"/>
      <c r="F34" s="791"/>
      <c r="G34" s="792"/>
      <c r="H34" s="793"/>
    </row>
    <row r="36" spans="2:8" ht="30.75" customHeight="1">
      <c r="B36" s="537" t="s">
        <v>616</v>
      </c>
    </row>
    <row r="37" spans="2:8" ht="23.25" customHeight="1">
      <c r="B37" s="568" t="s">
        <v>621</v>
      </c>
      <c r="C37" s="605"/>
      <c r="D37" s="605"/>
      <c r="E37" s="605"/>
      <c r="F37" s="605"/>
      <c r="G37" s="605"/>
      <c r="H37" s="605"/>
    </row>
    <row r="39" spans="2:8" s="90" customFormat="1" ht="15.5">
      <c r="B39" s="619" t="s">
        <v>545</v>
      </c>
      <c r="C39" s="619" t="s">
        <v>560</v>
      </c>
      <c r="D39" s="619" t="s">
        <v>544</v>
      </c>
      <c r="E39" s="794" t="s">
        <v>34</v>
      </c>
      <c r="F39" s="795"/>
      <c r="G39" s="794" t="s">
        <v>543</v>
      </c>
      <c r="H39" s="795"/>
    </row>
    <row r="40" spans="2:8">
      <c r="B40" s="608">
        <v>1</v>
      </c>
      <c r="C40" s="644"/>
      <c r="D40" s="607"/>
      <c r="E40" s="790"/>
      <c r="F40" s="791"/>
      <c r="G40" s="792"/>
      <c r="H40" s="793"/>
    </row>
    <row r="41" spans="2:8">
      <c r="B41" s="608">
        <v>2</v>
      </c>
      <c r="C41" s="644"/>
      <c r="D41" s="607"/>
      <c r="E41" s="790"/>
      <c r="F41" s="791"/>
      <c r="G41" s="792"/>
      <c r="H41" s="793"/>
    </row>
    <row r="42" spans="2:8">
      <c r="B42" s="608">
        <v>3</v>
      </c>
      <c r="C42" s="644"/>
      <c r="D42" s="607"/>
      <c r="E42" s="790"/>
      <c r="F42" s="791"/>
      <c r="G42" s="792"/>
      <c r="H42" s="793"/>
    </row>
    <row r="43" spans="2:8">
      <c r="B43" s="608">
        <v>4</v>
      </c>
      <c r="C43" s="644"/>
      <c r="D43" s="607"/>
      <c r="E43" s="790"/>
      <c r="F43" s="791"/>
      <c r="G43" s="792"/>
      <c r="H43" s="793"/>
    </row>
    <row r="44" spans="2:8">
      <c r="B44" s="608">
        <v>5</v>
      </c>
      <c r="C44" s="644"/>
      <c r="D44" s="607"/>
      <c r="E44" s="790"/>
      <c r="F44" s="791"/>
      <c r="G44" s="792"/>
      <c r="H44" s="793"/>
    </row>
    <row r="45" spans="2:8">
      <c r="B45" s="608">
        <v>6</v>
      </c>
      <c r="C45" s="644"/>
      <c r="D45" s="607"/>
      <c r="E45" s="790"/>
      <c r="F45" s="791"/>
      <c r="G45" s="792"/>
      <c r="H45" s="793"/>
    </row>
    <row r="46" spans="2:8">
      <c r="B46" s="608">
        <v>7</v>
      </c>
      <c r="C46" s="644"/>
      <c r="D46" s="607"/>
      <c r="E46" s="790"/>
      <c r="F46" s="791"/>
      <c r="G46" s="792"/>
      <c r="H46" s="793"/>
    </row>
    <row r="47" spans="2:8">
      <c r="B47" s="608">
        <v>8</v>
      </c>
      <c r="C47" s="644"/>
      <c r="D47" s="607"/>
      <c r="E47" s="790"/>
      <c r="F47" s="791"/>
      <c r="G47" s="792"/>
      <c r="H47" s="793"/>
    </row>
    <row r="48" spans="2:8">
      <c r="B48" s="608">
        <v>9</v>
      </c>
      <c r="C48" s="644"/>
      <c r="D48" s="607"/>
      <c r="E48" s="790"/>
      <c r="F48" s="791"/>
      <c r="G48" s="792"/>
      <c r="H48" s="793"/>
    </row>
    <row r="49" spans="2:8">
      <c r="B49" s="608">
        <v>10</v>
      </c>
      <c r="C49" s="644"/>
      <c r="D49" s="607"/>
      <c r="E49" s="790"/>
      <c r="F49" s="791"/>
      <c r="G49" s="792"/>
      <c r="H49" s="793"/>
    </row>
    <row r="50" spans="2:8">
      <c r="B50" s="608" t="s">
        <v>479</v>
      </c>
      <c r="C50" s="644"/>
      <c r="D50" s="607"/>
      <c r="E50" s="790"/>
      <c r="F50" s="791"/>
      <c r="G50" s="792"/>
      <c r="H50" s="79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C21" sqref="C21"/>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2015</v>
      </c>
    </row>
    <row r="10" spans="2:17" s="17" customFormat="1" ht="16.5" customHeight="1"/>
    <row r="11" spans="2:17" s="17" customFormat="1" ht="36.75" customHeight="1">
      <c r="B11" s="796" t="s">
        <v>562</v>
      </c>
      <c r="C11" s="796"/>
      <c r="D11" s="796"/>
      <c r="E11" s="796"/>
      <c r="F11" s="796"/>
      <c r="G11" s="796"/>
      <c r="H11" s="796"/>
      <c r="I11" s="796"/>
      <c r="J11" s="796"/>
      <c r="K11" s="796"/>
      <c r="L11" s="796"/>
      <c r="M11" s="79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1,499 KW</v>
      </c>
      <c r="G13" s="243" t="str">
        <f>'1.  LRAMVA Summary'!G52</f>
        <v>GS 1,500 TO 4,999</v>
      </c>
      <c r="H13" s="243" t="str">
        <f>'1.  LRAMVA Summary'!H52</f>
        <v>Large User</v>
      </c>
      <c r="I13" s="243" t="str">
        <f>'1.  LRAMVA Summary'!I52</f>
        <v>Unmetered Scattered Load</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1"/>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c r="D20" s="454"/>
    </row>
    <row r="21" spans="2:17" s="438" customFormat="1" ht="21" customHeight="1">
      <c r="B21" s="460" t="s">
        <v>366</v>
      </c>
      <c r="C21" s="453" t="s">
        <v>749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6" t="s">
        <v>561</v>
      </c>
      <c r="C26" s="796"/>
      <c r="D26" s="796"/>
      <c r="E26" s="796"/>
      <c r="F26" s="796"/>
      <c r="G26" s="796"/>
      <c r="H26" s="796"/>
      <c r="I26" s="796"/>
      <c r="J26" s="796"/>
      <c r="K26" s="796"/>
      <c r="L26" s="796"/>
      <c r="M26" s="79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1,499 KW</v>
      </c>
      <c r="G28" s="243" t="str">
        <f>'1.  LRAMVA Summary'!G52</f>
        <v>GS 1,500 TO 4,999</v>
      </c>
      <c r="H28" s="243" t="str">
        <f>'1.  LRAMVA Summary'!H52</f>
        <v>Large User</v>
      </c>
      <c r="I28" s="243" t="str">
        <f>'1.  LRAMVA Summary'!I52</f>
        <v>Unmetered Scattered Load</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62"/>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796" t="s">
        <v>614</v>
      </c>
      <c r="C40" s="796"/>
      <c r="D40" s="796"/>
      <c r="E40" s="796"/>
      <c r="F40" s="796"/>
      <c r="G40" s="796"/>
      <c r="H40" s="796"/>
      <c r="I40" s="796"/>
      <c r="J40" s="796"/>
      <c r="K40" s="796"/>
      <c r="L40" s="796"/>
      <c r="M40" s="79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 50 TO 1,499 KW</v>
      </c>
      <c r="G42" s="243" t="str">
        <f>'1.  LRAMVA Summary'!G52</f>
        <v>GS 1,500 TO 4,999</v>
      </c>
      <c r="H42" s="243" t="str">
        <f>'1.  LRAMVA Summary'!H52</f>
        <v>Large User</v>
      </c>
      <c r="I42" s="243" t="str">
        <f>'1.  LRAMVA Summary'!I52</f>
        <v>Unmetered Scattered Load</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2015</v>
      </c>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741</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ySplit="14" topLeftCell="A15" activePane="bottomLeft" state="frozen"/>
      <selection pane="bottomLeft" activeCell="K61" sqref="K61"/>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2" t="s">
        <v>171</v>
      </c>
      <c r="C4" s="85" t="s">
        <v>175</v>
      </c>
      <c r="D4" s="85"/>
      <c r="E4" s="49"/>
    </row>
    <row r="5" spans="1:26" s="18" customFormat="1" ht="26.25" hidden="1" customHeight="1" outlineLevel="1" thickBot="1">
      <c r="A5" s="4"/>
      <c r="B5" s="802"/>
      <c r="C5" s="86" t="s">
        <v>172</v>
      </c>
      <c r="D5" s="86"/>
      <c r="E5" s="49"/>
    </row>
    <row r="6" spans="1:26" ht="26.25" hidden="1" customHeight="1" outlineLevel="1" thickBot="1">
      <c r="B6" s="802"/>
      <c r="C6" s="805" t="s">
        <v>550</v>
      </c>
      <c r="D6" s="80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00" t="s">
        <v>622</v>
      </c>
      <c r="C12" s="800"/>
      <c r="D12" s="800"/>
      <c r="E12" s="800"/>
      <c r="F12" s="800"/>
      <c r="G12" s="800"/>
      <c r="H12" s="800"/>
      <c r="I12" s="800"/>
      <c r="J12" s="800"/>
      <c r="K12" s="800"/>
      <c r="L12" s="800"/>
      <c r="M12" s="800"/>
      <c r="N12" s="800"/>
      <c r="O12" s="80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739</v>
      </c>
      <c r="J14" s="472" t="s">
        <v>738</v>
      </c>
      <c r="K14" s="472" t="s">
        <v>734</v>
      </c>
      <c r="L14" s="472" t="s">
        <v>569</v>
      </c>
      <c r="M14" s="472" t="s">
        <v>570</v>
      </c>
      <c r="N14" s="472" t="s">
        <v>571</v>
      </c>
      <c r="O14" s="472" t="s">
        <v>572</v>
      </c>
      <c r="P14" s="7"/>
    </row>
    <row r="15" spans="1:26" s="7" customFormat="1" ht="18.75" customHeight="1">
      <c r="B15" s="473" t="s">
        <v>188</v>
      </c>
      <c r="C15" s="80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798"/>
      <c r="D16" s="477"/>
      <c r="E16" s="477"/>
      <c r="F16" s="477"/>
      <c r="G16" s="477"/>
      <c r="H16" s="477"/>
      <c r="I16" s="477"/>
      <c r="J16" s="477"/>
      <c r="K16" s="477"/>
      <c r="L16" s="477"/>
      <c r="M16" s="477"/>
      <c r="N16" s="477"/>
      <c r="O16" s="478"/>
    </row>
    <row r="17" spans="1:15" s="111" customFormat="1" ht="17.25" customHeight="1">
      <c r="B17" s="479" t="s">
        <v>559</v>
      </c>
      <c r="C17" s="80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797" t="str">
        <f>'2. LRAMVA Threshold'!D43</f>
        <v>kWh</v>
      </c>
      <c r="D18" s="46"/>
      <c r="E18" s="46"/>
      <c r="F18" s="46"/>
      <c r="G18" s="46"/>
      <c r="H18" s="46"/>
      <c r="I18" s="46">
        <v>2.3400000000000001E-2</v>
      </c>
      <c r="J18" s="46"/>
      <c r="K18" s="46"/>
      <c r="L18" s="46"/>
      <c r="M18" s="46"/>
      <c r="N18" s="46"/>
      <c r="O18" s="69"/>
    </row>
    <row r="19" spans="1:15" s="7" customFormat="1" ht="15" customHeight="1" outlineLevel="1">
      <c r="B19" s="536" t="s">
        <v>510</v>
      </c>
      <c r="C19" s="798"/>
      <c r="D19" s="46"/>
      <c r="E19" s="46"/>
      <c r="F19" s="46"/>
      <c r="G19" s="46"/>
      <c r="H19" s="46"/>
      <c r="I19" s="46"/>
      <c r="J19" s="46"/>
      <c r="K19" s="46"/>
      <c r="L19" s="46"/>
      <c r="M19" s="46"/>
      <c r="N19" s="46"/>
      <c r="O19" s="69"/>
    </row>
    <row r="20" spans="1:15" s="7" customFormat="1" ht="15" customHeight="1" outlineLevel="1">
      <c r="B20" s="536" t="s">
        <v>511</v>
      </c>
      <c r="C20" s="798"/>
      <c r="D20" s="46"/>
      <c r="E20" s="46"/>
      <c r="F20" s="46"/>
      <c r="G20" s="46"/>
      <c r="H20" s="46"/>
      <c r="I20" s="46"/>
      <c r="J20" s="46"/>
      <c r="K20" s="46"/>
      <c r="L20" s="46"/>
      <c r="M20" s="46"/>
      <c r="N20" s="46"/>
      <c r="O20" s="69"/>
    </row>
    <row r="21" spans="1:15" s="7" customFormat="1" ht="15" customHeight="1" outlineLevel="1">
      <c r="B21" s="536" t="s">
        <v>489</v>
      </c>
      <c r="C21" s="798"/>
      <c r="D21" s="46"/>
      <c r="E21" s="46"/>
      <c r="F21" s="46"/>
      <c r="G21" s="46"/>
      <c r="H21" s="46"/>
      <c r="I21" s="46"/>
      <c r="J21" s="46"/>
      <c r="K21" s="46"/>
      <c r="L21" s="46"/>
      <c r="M21" s="46"/>
      <c r="N21" s="46"/>
      <c r="O21" s="69"/>
    </row>
    <row r="22" spans="1:15" s="7" customFormat="1" ht="14.25" customHeight="1">
      <c r="B22" s="536" t="s">
        <v>512</v>
      </c>
      <c r="C22" s="799"/>
      <c r="D22" s="65">
        <f>SUM(D18:D21)</f>
        <v>0</v>
      </c>
      <c r="E22" s="65">
        <f>SUM(E18:E21)</f>
        <v>0</v>
      </c>
      <c r="F22" s="65">
        <f>SUM(F18:F21)</f>
        <v>0</v>
      </c>
      <c r="G22" s="65">
        <f t="shared" ref="G22:N22" si="2">SUM(G18:G21)</f>
        <v>0</v>
      </c>
      <c r="H22" s="65">
        <f t="shared" si="2"/>
        <v>0</v>
      </c>
      <c r="I22" s="65">
        <f t="shared" si="2"/>
        <v>2.3400000000000001E-2</v>
      </c>
      <c r="J22" s="65">
        <f t="shared" si="2"/>
        <v>0</v>
      </c>
      <c r="K22" s="65">
        <f t="shared" si="2"/>
        <v>0</v>
      </c>
      <c r="L22" s="65">
        <f t="shared" si="2"/>
        <v>0</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2.3400000000000001E-2</v>
      </c>
      <c r="J23" s="484">
        <f t="shared" ref="J23:N23" si="3">ROUND(SUM(I22*J16+J22*J17)/12,4)</f>
        <v>0</v>
      </c>
      <c r="K23" s="484">
        <f t="shared" si="3"/>
        <v>0</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7" t="str">
        <f>'2. LRAMVA Threshold'!E43</f>
        <v>kWh</v>
      </c>
      <c r="D25" s="46"/>
      <c r="E25" s="46"/>
      <c r="F25" s="46"/>
      <c r="G25" s="46"/>
      <c r="H25" s="46"/>
      <c r="I25" s="46">
        <v>2.1000000000000001E-2</v>
      </c>
      <c r="J25" s="46"/>
      <c r="K25" s="46"/>
      <c r="L25" s="46"/>
      <c r="M25" s="46"/>
      <c r="N25" s="46"/>
      <c r="O25" s="69"/>
    </row>
    <row r="26" spans="1:15" s="18" customFormat="1" outlineLevel="1">
      <c r="A26" s="4"/>
      <c r="B26" s="536" t="s">
        <v>510</v>
      </c>
      <c r="C26" s="798"/>
      <c r="D26" s="46"/>
      <c r="E26" s="46"/>
      <c r="F26" s="46"/>
      <c r="G26" s="46"/>
      <c r="H26" s="46"/>
      <c r="I26" s="46"/>
      <c r="J26" s="46"/>
      <c r="K26" s="46"/>
      <c r="L26" s="46"/>
      <c r="M26" s="46"/>
      <c r="N26" s="46"/>
      <c r="O26" s="69"/>
    </row>
    <row r="27" spans="1:15" s="18" customFormat="1" outlineLevel="1">
      <c r="A27" s="4"/>
      <c r="B27" s="536" t="s">
        <v>511</v>
      </c>
      <c r="C27" s="798"/>
      <c r="D27" s="46"/>
      <c r="E27" s="46"/>
      <c r="F27" s="46"/>
      <c r="G27" s="46"/>
      <c r="H27" s="46"/>
      <c r="I27" s="46"/>
      <c r="J27" s="46"/>
      <c r="K27" s="46"/>
      <c r="L27" s="46"/>
      <c r="M27" s="46"/>
      <c r="N27" s="46"/>
      <c r="O27" s="69"/>
    </row>
    <row r="28" spans="1:15" s="18" customFormat="1" outlineLevel="1">
      <c r="A28" s="4"/>
      <c r="B28" s="536" t="s">
        <v>489</v>
      </c>
      <c r="C28" s="798"/>
      <c r="D28" s="46"/>
      <c r="E28" s="46"/>
      <c r="F28" s="46"/>
      <c r="G28" s="46"/>
      <c r="H28" s="46"/>
      <c r="I28" s="46"/>
      <c r="J28" s="46"/>
      <c r="K28" s="46"/>
      <c r="L28" s="46"/>
      <c r="M28" s="46"/>
      <c r="N28" s="46"/>
      <c r="O28" s="69"/>
    </row>
    <row r="29" spans="1:15" s="18" customFormat="1">
      <c r="A29" s="4"/>
      <c r="B29" s="536" t="s">
        <v>512</v>
      </c>
      <c r="C29" s="799"/>
      <c r="D29" s="65">
        <f>SUM(D25:D28)</f>
        <v>0</v>
      </c>
      <c r="E29" s="65">
        <f t="shared" ref="E29:N29" si="4">SUM(E25:E28)</f>
        <v>0</v>
      </c>
      <c r="F29" s="65">
        <f t="shared" si="4"/>
        <v>0</v>
      </c>
      <c r="G29" s="65">
        <f t="shared" si="4"/>
        <v>0</v>
      </c>
      <c r="H29" s="65">
        <f t="shared" si="4"/>
        <v>0</v>
      </c>
      <c r="I29" s="65">
        <f t="shared" si="4"/>
        <v>2.1000000000000001E-2</v>
      </c>
      <c r="J29" s="65">
        <f t="shared" si="4"/>
        <v>0</v>
      </c>
      <c r="K29" s="65">
        <f t="shared" si="4"/>
        <v>0</v>
      </c>
      <c r="L29" s="65">
        <f t="shared" si="4"/>
        <v>0</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2.1000000000000001E-2</v>
      </c>
      <c r="J30" s="484">
        <f>ROUND(SUM(I29*J16+J29*J17)/12,4)</f>
        <v>0</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 50 TO 1,499 KW</v>
      </c>
      <c r="C32" s="797" t="str">
        <f>'2. LRAMVA Threshold'!F43</f>
        <v>kW</v>
      </c>
      <c r="D32" s="46"/>
      <c r="E32" s="46"/>
      <c r="F32" s="46"/>
      <c r="G32" s="46"/>
      <c r="H32" s="46"/>
      <c r="I32" s="46">
        <v>3.5691000000000002</v>
      </c>
      <c r="J32" s="46"/>
      <c r="K32" s="46"/>
      <c r="L32" s="46"/>
      <c r="M32" s="46"/>
      <c r="N32" s="46"/>
      <c r="O32" s="69"/>
    </row>
    <row r="33" spans="1:15" s="18" customFormat="1" outlineLevel="1">
      <c r="A33" s="4"/>
      <c r="B33" s="536" t="s">
        <v>510</v>
      </c>
      <c r="C33" s="798"/>
      <c r="D33" s="46"/>
      <c r="E33" s="46"/>
      <c r="F33" s="46"/>
      <c r="G33" s="46"/>
      <c r="H33" s="46"/>
      <c r="I33" s="46"/>
      <c r="J33" s="46"/>
      <c r="K33" s="46"/>
      <c r="L33" s="46"/>
      <c r="M33" s="46"/>
      <c r="N33" s="46"/>
      <c r="O33" s="69"/>
    </row>
    <row r="34" spans="1:15" s="18" customFormat="1" outlineLevel="1">
      <c r="A34" s="4"/>
      <c r="B34" s="536" t="s">
        <v>511</v>
      </c>
      <c r="C34" s="798"/>
      <c r="D34" s="46"/>
      <c r="E34" s="46"/>
      <c r="F34" s="46"/>
      <c r="G34" s="46"/>
      <c r="H34" s="46"/>
      <c r="I34" s="46"/>
      <c r="J34" s="46"/>
      <c r="K34" s="46"/>
      <c r="L34" s="46"/>
      <c r="M34" s="46"/>
      <c r="N34" s="46"/>
      <c r="O34" s="69"/>
    </row>
    <row r="35" spans="1:15" s="18" customFormat="1" outlineLevel="1">
      <c r="A35" s="4"/>
      <c r="B35" s="536" t="s">
        <v>489</v>
      </c>
      <c r="C35" s="798"/>
      <c r="D35" s="46"/>
      <c r="E35" s="46"/>
      <c r="F35" s="46"/>
      <c r="G35" s="46"/>
      <c r="H35" s="46"/>
      <c r="I35" s="46"/>
      <c r="J35" s="46"/>
      <c r="K35" s="46"/>
      <c r="L35" s="46"/>
      <c r="M35" s="46"/>
      <c r="N35" s="46"/>
      <c r="O35" s="69"/>
    </row>
    <row r="36" spans="1:15" s="18" customFormat="1">
      <c r="A36" s="4"/>
      <c r="B36" s="536" t="s">
        <v>512</v>
      </c>
      <c r="C36" s="799"/>
      <c r="D36" s="65">
        <f>SUM(D32:D35)</f>
        <v>0</v>
      </c>
      <c r="E36" s="65">
        <f>SUM(E32:E35)</f>
        <v>0</v>
      </c>
      <c r="F36" s="65">
        <f t="shared" ref="F36:M36" si="6">SUM(F32:F35)</f>
        <v>0</v>
      </c>
      <c r="G36" s="65">
        <f t="shared" si="6"/>
        <v>0</v>
      </c>
      <c r="H36" s="65">
        <f t="shared" si="6"/>
        <v>0</v>
      </c>
      <c r="I36" s="65">
        <f t="shared" si="6"/>
        <v>3.5691000000000002</v>
      </c>
      <c r="J36" s="65">
        <f t="shared" si="6"/>
        <v>0</v>
      </c>
      <c r="K36" s="65">
        <f t="shared" si="6"/>
        <v>0</v>
      </c>
      <c r="L36" s="65">
        <f t="shared" si="6"/>
        <v>0</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3.5691000000000002</v>
      </c>
      <c r="J37" s="484">
        <f t="shared" si="7"/>
        <v>0</v>
      </c>
      <c r="K37" s="484">
        <f t="shared" si="7"/>
        <v>0</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GS 1,500 TO 4,999</v>
      </c>
      <c r="C39" s="797" t="str">
        <f>'2. LRAMVA Threshold'!G43</f>
        <v>kW</v>
      </c>
      <c r="D39" s="46"/>
      <c r="E39" s="46"/>
      <c r="F39" s="46"/>
      <c r="G39" s="46"/>
      <c r="H39" s="46"/>
      <c r="I39" s="46">
        <v>3.4887000000000001</v>
      </c>
      <c r="J39" s="757"/>
      <c r="K39" s="46"/>
      <c r="L39" s="46"/>
      <c r="M39" s="46"/>
      <c r="N39" s="46"/>
      <c r="O39" s="69"/>
    </row>
    <row r="40" spans="1:15" s="18" customFormat="1" outlineLevel="1">
      <c r="A40" s="4"/>
      <c r="B40" s="536" t="s">
        <v>510</v>
      </c>
      <c r="C40" s="798"/>
      <c r="D40" s="46"/>
      <c r="E40" s="46"/>
      <c r="F40" s="46"/>
      <c r="G40" s="46"/>
      <c r="H40" s="46"/>
      <c r="I40" s="46"/>
      <c r="J40" s="46"/>
      <c r="K40" s="46"/>
      <c r="L40" s="46"/>
      <c r="M40" s="46"/>
      <c r="N40" s="46"/>
      <c r="O40" s="69"/>
    </row>
    <row r="41" spans="1:15" s="18" customFormat="1" outlineLevel="1">
      <c r="A41" s="4"/>
      <c r="B41" s="536" t="s">
        <v>511</v>
      </c>
      <c r="C41" s="798"/>
      <c r="D41" s="46"/>
      <c r="E41" s="46"/>
      <c r="F41" s="46"/>
      <c r="G41" s="46"/>
      <c r="H41" s="46"/>
      <c r="I41" s="46"/>
      <c r="J41" s="46"/>
      <c r="K41" s="46"/>
      <c r="L41" s="46"/>
      <c r="M41" s="46"/>
      <c r="N41" s="46"/>
      <c r="O41" s="69"/>
    </row>
    <row r="42" spans="1:15" s="18" customFormat="1" outlineLevel="1">
      <c r="A42" s="4"/>
      <c r="B42" s="536" t="s">
        <v>489</v>
      </c>
      <c r="C42" s="798"/>
      <c r="D42" s="46"/>
      <c r="E42" s="46"/>
      <c r="F42" s="46"/>
      <c r="G42" s="46"/>
      <c r="H42" s="46"/>
      <c r="I42" s="46"/>
      <c r="J42" s="46"/>
      <c r="K42" s="46"/>
      <c r="L42" s="46"/>
      <c r="M42" s="46"/>
      <c r="N42" s="46"/>
      <c r="O42" s="69"/>
    </row>
    <row r="43" spans="1:15" s="18" customFormat="1">
      <c r="A43" s="4"/>
      <c r="B43" s="536" t="s">
        <v>512</v>
      </c>
      <c r="C43" s="799"/>
      <c r="D43" s="65">
        <f>SUM(D39:D42)</f>
        <v>0</v>
      </c>
      <c r="E43" s="65">
        <f t="shared" ref="E43:N43" si="8">SUM(E39:E42)</f>
        <v>0</v>
      </c>
      <c r="F43" s="65">
        <f t="shared" si="8"/>
        <v>0</v>
      </c>
      <c r="G43" s="65">
        <f t="shared" si="8"/>
        <v>0</v>
      </c>
      <c r="H43" s="65">
        <f t="shared" si="8"/>
        <v>0</v>
      </c>
      <c r="I43" s="65">
        <f t="shared" si="8"/>
        <v>3.4887000000000001</v>
      </c>
      <c r="J43" s="65">
        <f t="shared" si="8"/>
        <v>0</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3.4887000000000001</v>
      </c>
      <c r="J44" s="484">
        <f t="shared" si="9"/>
        <v>0</v>
      </c>
      <c r="K44" s="484">
        <f t="shared" si="9"/>
        <v>0</v>
      </c>
      <c r="L44" s="484">
        <f t="shared" si="9"/>
        <v>0</v>
      </c>
      <c r="M44" s="484">
        <f t="shared" si="9"/>
        <v>0</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Large User</v>
      </c>
      <c r="C46" s="797" t="str">
        <f>'2. LRAMVA Threshold'!H43</f>
        <v>kW</v>
      </c>
      <c r="D46" s="46"/>
      <c r="E46" s="46"/>
      <c r="F46" s="46"/>
      <c r="G46" s="46"/>
      <c r="H46" s="46"/>
      <c r="I46" s="46">
        <v>3.3129</v>
      </c>
      <c r="J46" s="46"/>
      <c r="K46" s="46"/>
      <c r="L46" s="46"/>
      <c r="M46" s="46"/>
      <c r="N46" s="46"/>
      <c r="O46" s="69"/>
    </row>
    <row r="47" spans="1:15" s="18" customFormat="1" outlineLevel="1">
      <c r="A47" s="4"/>
      <c r="B47" s="536" t="s">
        <v>510</v>
      </c>
      <c r="C47" s="798"/>
      <c r="D47" s="46"/>
      <c r="E47" s="46"/>
      <c r="F47" s="46"/>
      <c r="G47" s="46"/>
      <c r="H47" s="46"/>
      <c r="I47" s="46"/>
      <c r="J47" s="46"/>
      <c r="K47" s="46"/>
      <c r="L47" s="46"/>
      <c r="M47" s="46"/>
      <c r="N47" s="46"/>
      <c r="O47" s="69"/>
    </row>
    <row r="48" spans="1:15" s="18" customFormat="1" outlineLevel="1">
      <c r="A48" s="4"/>
      <c r="B48" s="536" t="s">
        <v>511</v>
      </c>
      <c r="C48" s="798"/>
      <c r="D48" s="46"/>
      <c r="E48" s="46"/>
      <c r="F48" s="46"/>
      <c r="G48" s="46"/>
      <c r="H48" s="46"/>
      <c r="I48" s="46"/>
      <c r="J48" s="46"/>
      <c r="K48" s="46"/>
      <c r="L48" s="46"/>
      <c r="M48" s="46"/>
      <c r="N48" s="46"/>
      <c r="O48" s="69"/>
    </row>
    <row r="49" spans="1:15" s="18" customFormat="1" outlineLevel="1">
      <c r="A49" s="4"/>
      <c r="B49" s="536" t="s">
        <v>489</v>
      </c>
      <c r="C49" s="798"/>
      <c r="D49" s="46"/>
      <c r="E49" s="46"/>
      <c r="F49" s="46"/>
      <c r="G49" s="46"/>
      <c r="H49" s="46"/>
      <c r="I49" s="46"/>
      <c r="J49" s="46"/>
      <c r="K49" s="46"/>
      <c r="L49" s="46"/>
      <c r="M49" s="46"/>
      <c r="N49" s="46"/>
      <c r="O49" s="69"/>
    </row>
    <row r="50" spans="1:15" s="18" customFormat="1">
      <c r="A50" s="4"/>
      <c r="B50" s="536" t="s">
        <v>512</v>
      </c>
      <c r="C50" s="799"/>
      <c r="D50" s="65">
        <f>SUM(D46:D49)</f>
        <v>0</v>
      </c>
      <c r="E50" s="65">
        <f t="shared" ref="E50:N50" si="10">SUM(E46:E49)</f>
        <v>0</v>
      </c>
      <c r="F50" s="65">
        <f t="shared" si="10"/>
        <v>0</v>
      </c>
      <c r="G50" s="65">
        <f t="shared" si="10"/>
        <v>0</v>
      </c>
      <c r="H50" s="65">
        <f t="shared" si="10"/>
        <v>0</v>
      </c>
      <c r="I50" s="65">
        <f t="shared" si="10"/>
        <v>3.3129</v>
      </c>
      <c r="J50" s="65">
        <f t="shared" si="10"/>
        <v>0</v>
      </c>
      <c r="K50" s="65">
        <f t="shared" si="10"/>
        <v>0</v>
      </c>
      <c r="L50" s="65">
        <f t="shared" si="10"/>
        <v>0</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3.3129</v>
      </c>
      <c r="J51" s="484">
        <f t="shared" si="11"/>
        <v>0</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t="str">
        <f>'1.  LRAMVA Summary'!B34</f>
        <v>Unmetered Scattered Load</v>
      </c>
      <c r="C53" s="797" t="str">
        <f>'2. LRAMVA Threshold'!I43</f>
        <v>kWh</v>
      </c>
      <c r="D53" s="46"/>
      <c r="E53" s="46"/>
      <c r="F53" s="46"/>
      <c r="G53" s="46"/>
      <c r="H53" s="46"/>
      <c r="I53" s="46">
        <v>2.1899999999999999E-2</v>
      </c>
      <c r="J53" s="46"/>
      <c r="K53" s="46"/>
      <c r="L53" s="46"/>
      <c r="M53" s="46"/>
      <c r="N53" s="46"/>
      <c r="O53" s="69"/>
    </row>
    <row r="54" spans="1:15" s="18" customFormat="1" outlineLevel="1">
      <c r="A54" s="4"/>
      <c r="B54" s="536" t="s">
        <v>510</v>
      </c>
      <c r="C54" s="798"/>
      <c r="D54" s="46"/>
      <c r="E54" s="46"/>
      <c r="F54" s="46"/>
      <c r="G54" s="46"/>
      <c r="H54" s="46"/>
      <c r="I54" s="46"/>
      <c r="J54" s="46"/>
      <c r="K54" s="46"/>
      <c r="L54" s="46"/>
      <c r="M54" s="46"/>
      <c r="N54" s="46"/>
      <c r="O54" s="69"/>
    </row>
    <row r="55" spans="1:15" s="18" customFormat="1" outlineLevel="1">
      <c r="A55" s="4"/>
      <c r="B55" s="536" t="s">
        <v>511</v>
      </c>
      <c r="C55" s="798"/>
      <c r="D55" s="46"/>
      <c r="E55" s="46"/>
      <c r="F55" s="46"/>
      <c r="G55" s="46"/>
      <c r="H55" s="46"/>
      <c r="I55" s="46"/>
      <c r="J55" s="46"/>
      <c r="K55" s="46"/>
      <c r="L55" s="46"/>
      <c r="M55" s="46"/>
      <c r="N55" s="46"/>
      <c r="O55" s="69"/>
    </row>
    <row r="56" spans="1:15" s="18" customFormat="1" outlineLevel="1">
      <c r="A56" s="4"/>
      <c r="B56" s="536" t="s">
        <v>489</v>
      </c>
      <c r="C56" s="798"/>
      <c r="D56" s="46"/>
      <c r="E56" s="46"/>
      <c r="F56" s="46"/>
      <c r="G56" s="46"/>
      <c r="H56" s="46"/>
      <c r="I56" s="46"/>
      <c r="J56" s="46"/>
      <c r="K56" s="46"/>
      <c r="L56" s="46"/>
      <c r="M56" s="46"/>
      <c r="N56" s="46"/>
      <c r="O56" s="69"/>
    </row>
    <row r="57" spans="1:15" s="18" customFormat="1">
      <c r="A57" s="4"/>
      <c r="B57" s="536" t="s">
        <v>512</v>
      </c>
      <c r="C57" s="799"/>
      <c r="D57" s="65">
        <f>SUM(D53:D56)</f>
        <v>0</v>
      </c>
      <c r="E57" s="65">
        <f t="shared" ref="E57:N57" si="12">SUM(E53:E56)</f>
        <v>0</v>
      </c>
      <c r="F57" s="65">
        <f t="shared" si="12"/>
        <v>0</v>
      </c>
      <c r="G57" s="65">
        <f t="shared" si="12"/>
        <v>0</v>
      </c>
      <c r="H57" s="65">
        <f t="shared" si="12"/>
        <v>0</v>
      </c>
      <c r="I57" s="65">
        <f t="shared" si="12"/>
        <v>2.1899999999999999E-2</v>
      </c>
      <c r="J57" s="65">
        <f t="shared" si="12"/>
        <v>0</v>
      </c>
      <c r="K57" s="65">
        <f t="shared" si="12"/>
        <v>0</v>
      </c>
      <c r="L57" s="65">
        <f t="shared" si="12"/>
        <v>0</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2.1899999999999999E-2</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t="str">
        <f>'1.  LRAMVA Summary'!B35</f>
        <v>Street Lighting</v>
      </c>
      <c r="C60" s="797" t="str">
        <f>'2. LRAMVA Threshold'!J43</f>
        <v>kW</v>
      </c>
      <c r="D60" s="46"/>
      <c r="E60" s="46"/>
      <c r="F60" s="46"/>
      <c r="G60" s="46"/>
      <c r="H60" s="46"/>
      <c r="I60" s="46">
        <v>3.9996999999999998</v>
      </c>
      <c r="J60" s="46"/>
      <c r="K60" s="46"/>
      <c r="L60" s="46"/>
      <c r="M60" s="46"/>
      <c r="N60" s="46"/>
      <c r="O60" s="69"/>
    </row>
    <row r="61" spans="1:15" s="18" customFormat="1" outlineLevel="1">
      <c r="A61" s="4"/>
      <c r="B61" s="536" t="s">
        <v>510</v>
      </c>
      <c r="C61" s="798"/>
      <c r="D61" s="46"/>
      <c r="E61" s="46"/>
      <c r="F61" s="46"/>
      <c r="G61" s="46"/>
      <c r="H61" s="46"/>
      <c r="I61" s="46"/>
      <c r="J61" s="46"/>
      <c r="K61" s="46"/>
      <c r="L61" s="46"/>
      <c r="M61" s="46"/>
      <c r="N61" s="46"/>
      <c r="O61" s="69"/>
    </row>
    <row r="62" spans="1:15" s="18" customFormat="1" outlineLevel="1">
      <c r="A62" s="4"/>
      <c r="B62" s="536" t="s">
        <v>511</v>
      </c>
      <c r="C62" s="798"/>
      <c r="D62" s="46"/>
      <c r="E62" s="46"/>
      <c r="F62" s="46"/>
      <c r="G62" s="46"/>
      <c r="H62" s="46"/>
      <c r="I62" s="46"/>
      <c r="J62" s="46"/>
      <c r="K62" s="46"/>
      <c r="L62" s="46"/>
      <c r="M62" s="46"/>
      <c r="N62" s="46"/>
      <c r="O62" s="69"/>
    </row>
    <row r="63" spans="1:15" s="18" customFormat="1" outlineLevel="1">
      <c r="A63" s="4"/>
      <c r="B63" s="536" t="s">
        <v>489</v>
      </c>
      <c r="C63" s="798"/>
      <c r="D63" s="46"/>
      <c r="E63" s="46"/>
      <c r="F63" s="46"/>
      <c r="G63" s="46"/>
      <c r="H63" s="46"/>
      <c r="I63" s="46"/>
      <c r="J63" s="46"/>
      <c r="K63" s="46"/>
      <c r="L63" s="46"/>
      <c r="M63" s="46"/>
      <c r="N63" s="46"/>
      <c r="O63" s="69"/>
    </row>
    <row r="64" spans="1:15" s="18" customFormat="1">
      <c r="A64" s="4"/>
      <c r="B64" s="536" t="s">
        <v>512</v>
      </c>
      <c r="C64" s="799"/>
      <c r="D64" s="65">
        <f>SUM(D60:D63)</f>
        <v>0</v>
      </c>
      <c r="E64" s="65">
        <f t="shared" ref="E64:N64" si="14">SUM(E60:E63)</f>
        <v>0</v>
      </c>
      <c r="F64" s="65">
        <f t="shared" si="14"/>
        <v>0</v>
      </c>
      <c r="G64" s="65">
        <f t="shared" si="14"/>
        <v>0</v>
      </c>
      <c r="H64" s="65">
        <f t="shared" si="14"/>
        <v>0</v>
      </c>
      <c r="I64" s="65">
        <f t="shared" si="14"/>
        <v>3.9996999999999998</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3.9996999999999998</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797">
        <f>'2. LRAMVA Threshold'!K43</f>
        <v>0</v>
      </c>
      <c r="D67" s="46"/>
      <c r="E67" s="46"/>
      <c r="F67" s="46"/>
      <c r="G67" s="46"/>
      <c r="H67" s="46"/>
      <c r="I67" s="46"/>
      <c r="J67" s="46"/>
      <c r="K67" s="46"/>
      <c r="L67" s="46"/>
      <c r="M67" s="46"/>
      <c r="N67" s="46"/>
      <c r="O67" s="69"/>
    </row>
    <row r="68" spans="1:15" s="18" customFormat="1" outlineLevel="1">
      <c r="A68" s="4"/>
      <c r="B68" s="536" t="s">
        <v>510</v>
      </c>
      <c r="C68" s="798"/>
      <c r="D68" s="46"/>
      <c r="E68" s="46"/>
      <c r="F68" s="46"/>
      <c r="G68" s="46"/>
      <c r="H68" s="46"/>
      <c r="I68" s="46"/>
      <c r="J68" s="46"/>
      <c r="K68" s="46"/>
      <c r="L68" s="46"/>
      <c r="M68" s="46"/>
      <c r="N68" s="46"/>
      <c r="O68" s="69"/>
    </row>
    <row r="69" spans="1:15" s="18" customFormat="1" outlineLevel="1">
      <c r="A69" s="4"/>
      <c r="B69" s="536" t="s">
        <v>511</v>
      </c>
      <c r="C69" s="798"/>
      <c r="D69" s="46"/>
      <c r="E69" s="46"/>
      <c r="F69" s="46"/>
      <c r="G69" s="46"/>
      <c r="H69" s="46"/>
      <c r="I69" s="46"/>
      <c r="J69" s="46"/>
      <c r="K69" s="46"/>
      <c r="L69" s="46"/>
      <c r="M69" s="46"/>
      <c r="N69" s="46"/>
      <c r="O69" s="69"/>
    </row>
    <row r="70" spans="1:15" s="18" customFormat="1" outlineLevel="1">
      <c r="A70" s="4"/>
      <c r="B70" s="536" t="s">
        <v>489</v>
      </c>
      <c r="C70" s="798"/>
      <c r="D70" s="46"/>
      <c r="E70" s="46"/>
      <c r="F70" s="46"/>
      <c r="G70" s="46"/>
      <c r="H70" s="46"/>
      <c r="I70" s="46"/>
      <c r="J70" s="46"/>
      <c r="K70" s="46"/>
      <c r="L70" s="46"/>
      <c r="M70" s="46"/>
      <c r="N70" s="46"/>
      <c r="O70" s="69"/>
    </row>
    <row r="71" spans="1:15" s="18" customFormat="1">
      <c r="A71" s="4"/>
      <c r="B71" s="536" t="s">
        <v>512</v>
      </c>
      <c r="C71" s="79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797">
        <f>'2. LRAMVA Threshold'!L43</f>
        <v>0</v>
      </c>
      <c r="D74" s="46"/>
      <c r="E74" s="46"/>
      <c r="F74" s="46"/>
      <c r="G74" s="46"/>
      <c r="H74" s="46"/>
      <c r="I74" s="46"/>
      <c r="J74" s="46"/>
      <c r="K74" s="46"/>
      <c r="L74" s="46"/>
      <c r="M74" s="46"/>
      <c r="N74" s="46"/>
      <c r="O74" s="69"/>
    </row>
    <row r="75" spans="1:15" s="18" customFormat="1" outlineLevel="1">
      <c r="A75" s="4"/>
      <c r="B75" s="536" t="s">
        <v>510</v>
      </c>
      <c r="C75" s="798"/>
      <c r="D75" s="46"/>
      <c r="E75" s="46"/>
      <c r="F75" s="46"/>
      <c r="G75" s="46"/>
      <c r="H75" s="46"/>
      <c r="I75" s="46"/>
      <c r="J75" s="46"/>
      <c r="K75" s="46"/>
      <c r="L75" s="46"/>
      <c r="M75" s="46"/>
      <c r="N75" s="46"/>
      <c r="O75" s="69"/>
    </row>
    <row r="76" spans="1:15" s="18" customFormat="1" outlineLevel="1">
      <c r="A76" s="4"/>
      <c r="B76" s="536" t="s">
        <v>511</v>
      </c>
      <c r="C76" s="798"/>
      <c r="D76" s="46"/>
      <c r="E76" s="46"/>
      <c r="F76" s="46"/>
      <c r="G76" s="46"/>
      <c r="H76" s="46"/>
      <c r="I76" s="46"/>
      <c r="J76" s="46"/>
      <c r="K76" s="46"/>
      <c r="L76" s="46"/>
      <c r="M76" s="46"/>
      <c r="N76" s="46"/>
      <c r="O76" s="69"/>
    </row>
    <row r="77" spans="1:15" s="18" customFormat="1" outlineLevel="1">
      <c r="A77" s="4"/>
      <c r="B77" s="536" t="s">
        <v>489</v>
      </c>
      <c r="C77" s="798"/>
      <c r="D77" s="46"/>
      <c r="E77" s="46"/>
      <c r="F77" s="46"/>
      <c r="G77" s="46"/>
      <c r="H77" s="46"/>
      <c r="I77" s="46"/>
      <c r="J77" s="46"/>
      <c r="K77" s="46"/>
      <c r="L77" s="46"/>
      <c r="M77" s="46"/>
      <c r="N77" s="46"/>
      <c r="O77" s="69"/>
    </row>
    <row r="78" spans="1:15" s="18" customFormat="1">
      <c r="A78" s="4"/>
      <c r="B78" s="536" t="s">
        <v>512</v>
      </c>
      <c r="C78" s="79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797">
        <f>'2. LRAMVA Threshold'!M43</f>
        <v>0</v>
      </c>
      <c r="D81" s="46"/>
      <c r="E81" s="46"/>
      <c r="F81" s="46"/>
      <c r="G81" s="46"/>
      <c r="H81" s="46"/>
      <c r="I81" s="46"/>
      <c r="J81" s="46"/>
      <c r="K81" s="46"/>
      <c r="L81" s="46"/>
      <c r="M81" s="46"/>
      <c r="N81" s="46"/>
      <c r="O81" s="69"/>
    </row>
    <row r="82" spans="1:15" s="18" customFormat="1" outlineLevel="1">
      <c r="A82" s="4"/>
      <c r="B82" s="536" t="s">
        <v>510</v>
      </c>
      <c r="C82" s="798"/>
      <c r="D82" s="46"/>
      <c r="E82" s="46"/>
      <c r="F82" s="46"/>
      <c r="G82" s="46"/>
      <c r="H82" s="46"/>
      <c r="I82" s="46"/>
      <c r="J82" s="46"/>
      <c r="K82" s="46"/>
      <c r="L82" s="46"/>
      <c r="M82" s="46"/>
      <c r="N82" s="46"/>
      <c r="O82" s="69"/>
    </row>
    <row r="83" spans="1:15" s="18" customFormat="1" outlineLevel="1">
      <c r="A83" s="4"/>
      <c r="B83" s="536" t="s">
        <v>511</v>
      </c>
      <c r="C83" s="798"/>
      <c r="D83" s="46"/>
      <c r="E83" s="46"/>
      <c r="F83" s="46"/>
      <c r="G83" s="46"/>
      <c r="H83" s="46"/>
      <c r="I83" s="46"/>
      <c r="J83" s="46"/>
      <c r="K83" s="46"/>
      <c r="L83" s="46"/>
      <c r="M83" s="46"/>
      <c r="N83" s="46"/>
      <c r="O83" s="69"/>
    </row>
    <row r="84" spans="1:15" s="18" customFormat="1" outlineLevel="1">
      <c r="A84" s="4"/>
      <c r="B84" s="536" t="s">
        <v>489</v>
      </c>
      <c r="C84" s="798"/>
      <c r="D84" s="46"/>
      <c r="E84" s="46"/>
      <c r="F84" s="46"/>
      <c r="G84" s="46"/>
      <c r="H84" s="46"/>
      <c r="I84" s="46"/>
      <c r="J84" s="46"/>
      <c r="K84" s="46"/>
      <c r="L84" s="46"/>
      <c r="M84" s="46"/>
      <c r="N84" s="46"/>
      <c r="O84" s="69"/>
    </row>
    <row r="85" spans="1:15" s="18" customFormat="1">
      <c r="A85" s="4"/>
      <c r="B85" s="536" t="s">
        <v>512</v>
      </c>
      <c r="C85" s="79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797">
        <f>'2. LRAMVA Threshold'!N43</f>
        <v>0</v>
      </c>
      <c r="D88" s="46"/>
      <c r="E88" s="46"/>
      <c r="F88" s="46"/>
      <c r="G88" s="46"/>
      <c r="H88" s="46"/>
      <c r="I88" s="46"/>
      <c r="J88" s="46"/>
      <c r="K88" s="46"/>
      <c r="L88" s="46"/>
      <c r="M88" s="46"/>
      <c r="N88" s="46"/>
      <c r="O88" s="69"/>
    </row>
    <row r="89" spans="1:15" s="18" customFormat="1" outlineLevel="1">
      <c r="A89" s="4"/>
      <c r="B89" s="536" t="s">
        <v>510</v>
      </c>
      <c r="C89" s="798"/>
      <c r="D89" s="46"/>
      <c r="E89" s="46"/>
      <c r="F89" s="46"/>
      <c r="G89" s="46"/>
      <c r="H89" s="46"/>
      <c r="I89" s="46"/>
      <c r="J89" s="46"/>
      <c r="K89" s="46"/>
      <c r="L89" s="46"/>
      <c r="M89" s="46"/>
      <c r="N89" s="46"/>
      <c r="O89" s="69"/>
    </row>
    <row r="90" spans="1:15" s="18" customFormat="1" outlineLevel="1">
      <c r="A90" s="4"/>
      <c r="B90" s="536" t="s">
        <v>511</v>
      </c>
      <c r="C90" s="798"/>
      <c r="D90" s="46"/>
      <c r="E90" s="46"/>
      <c r="F90" s="46"/>
      <c r="G90" s="46"/>
      <c r="H90" s="46"/>
      <c r="I90" s="46"/>
      <c r="J90" s="46"/>
      <c r="K90" s="46"/>
      <c r="L90" s="46"/>
      <c r="M90" s="46"/>
      <c r="N90" s="46"/>
      <c r="O90" s="69"/>
    </row>
    <row r="91" spans="1:15" s="18" customFormat="1" outlineLevel="1">
      <c r="A91" s="4"/>
      <c r="B91" s="536" t="s">
        <v>489</v>
      </c>
      <c r="C91" s="798"/>
      <c r="D91" s="46"/>
      <c r="E91" s="46"/>
      <c r="F91" s="46"/>
      <c r="G91" s="46"/>
      <c r="H91" s="46"/>
      <c r="I91" s="46"/>
      <c r="J91" s="46"/>
      <c r="K91" s="46"/>
      <c r="L91" s="46"/>
      <c r="M91" s="46"/>
      <c r="N91" s="46"/>
      <c r="O91" s="69"/>
    </row>
    <row r="92" spans="1:15" s="18" customFormat="1">
      <c r="A92" s="4"/>
      <c r="B92" s="536" t="s">
        <v>512</v>
      </c>
      <c r="C92" s="79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797">
        <f>'2. LRAMVA Threshold'!O43</f>
        <v>0</v>
      </c>
      <c r="D95" s="46"/>
      <c r="E95" s="46"/>
      <c r="F95" s="46"/>
      <c r="G95" s="46"/>
      <c r="H95" s="46"/>
      <c r="I95" s="46"/>
      <c r="J95" s="46"/>
      <c r="K95" s="46"/>
      <c r="L95" s="46"/>
      <c r="M95" s="46"/>
      <c r="N95" s="46"/>
      <c r="O95" s="69"/>
    </row>
    <row r="96" spans="1:15" s="18" customFormat="1" outlineLevel="1">
      <c r="A96" s="4"/>
      <c r="B96" s="536" t="s">
        <v>510</v>
      </c>
      <c r="C96" s="798"/>
      <c r="D96" s="46"/>
      <c r="E96" s="46"/>
      <c r="F96" s="46"/>
      <c r="G96" s="46"/>
      <c r="H96" s="46"/>
      <c r="I96" s="46"/>
      <c r="J96" s="46"/>
      <c r="K96" s="46"/>
      <c r="L96" s="46"/>
      <c r="M96" s="46"/>
      <c r="N96" s="46"/>
      <c r="O96" s="69"/>
    </row>
    <row r="97" spans="1:15" s="18" customFormat="1" outlineLevel="1">
      <c r="A97" s="4"/>
      <c r="B97" s="536" t="s">
        <v>511</v>
      </c>
      <c r="C97" s="798"/>
      <c r="D97" s="46"/>
      <c r="E97" s="46"/>
      <c r="F97" s="46"/>
      <c r="G97" s="46"/>
      <c r="H97" s="46"/>
      <c r="I97" s="46"/>
      <c r="J97" s="46"/>
      <c r="K97" s="46"/>
      <c r="L97" s="46"/>
      <c r="M97" s="46"/>
      <c r="N97" s="46"/>
      <c r="O97" s="69"/>
    </row>
    <row r="98" spans="1:15" s="18" customFormat="1" outlineLevel="1">
      <c r="A98" s="4"/>
      <c r="B98" s="536" t="s">
        <v>489</v>
      </c>
      <c r="C98" s="798"/>
      <c r="D98" s="46"/>
      <c r="E98" s="46"/>
      <c r="F98" s="46"/>
      <c r="G98" s="46"/>
      <c r="H98" s="46"/>
      <c r="I98" s="46"/>
      <c r="J98" s="46"/>
      <c r="K98" s="46"/>
      <c r="L98" s="46"/>
      <c r="M98" s="46"/>
      <c r="N98" s="46"/>
      <c r="O98" s="69"/>
    </row>
    <row r="99" spans="1:15" s="18" customFormat="1">
      <c r="A99" s="4"/>
      <c r="B99" s="536" t="s">
        <v>512</v>
      </c>
      <c r="C99" s="79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797">
        <f>'2. LRAMVA Threshold'!P43</f>
        <v>0</v>
      </c>
      <c r="D102" s="46"/>
      <c r="E102" s="46"/>
      <c r="F102" s="46"/>
      <c r="G102" s="46"/>
      <c r="H102" s="46"/>
      <c r="I102" s="46"/>
      <c r="J102" s="46"/>
      <c r="K102" s="46"/>
      <c r="L102" s="46"/>
      <c r="M102" s="46"/>
      <c r="N102" s="46"/>
      <c r="O102" s="69"/>
    </row>
    <row r="103" spans="1:15" s="18" customFormat="1" outlineLevel="1">
      <c r="A103" s="4"/>
      <c r="B103" s="536" t="s">
        <v>510</v>
      </c>
      <c r="C103" s="798"/>
      <c r="D103" s="46"/>
      <c r="E103" s="46"/>
      <c r="F103" s="46"/>
      <c r="G103" s="46"/>
      <c r="H103" s="46"/>
      <c r="I103" s="46"/>
      <c r="J103" s="46"/>
      <c r="K103" s="46"/>
      <c r="L103" s="46"/>
      <c r="M103" s="46"/>
      <c r="N103" s="46"/>
      <c r="O103" s="69"/>
    </row>
    <row r="104" spans="1:15" s="18" customFormat="1" outlineLevel="1">
      <c r="A104" s="4"/>
      <c r="B104" s="536" t="s">
        <v>511</v>
      </c>
      <c r="C104" s="798"/>
      <c r="D104" s="46"/>
      <c r="E104" s="46"/>
      <c r="F104" s="46"/>
      <c r="G104" s="46"/>
      <c r="H104" s="46"/>
      <c r="I104" s="46"/>
      <c r="J104" s="46"/>
      <c r="K104" s="46"/>
      <c r="L104" s="46"/>
      <c r="M104" s="46"/>
      <c r="N104" s="46"/>
      <c r="O104" s="69"/>
    </row>
    <row r="105" spans="1:15" s="18" customFormat="1" outlineLevel="1">
      <c r="A105" s="4"/>
      <c r="B105" s="536" t="s">
        <v>489</v>
      </c>
      <c r="C105" s="798"/>
      <c r="D105" s="46"/>
      <c r="E105" s="46"/>
      <c r="F105" s="46"/>
      <c r="G105" s="46"/>
      <c r="H105" s="46"/>
      <c r="I105" s="46"/>
      <c r="J105" s="46"/>
      <c r="K105" s="46"/>
      <c r="L105" s="46"/>
      <c r="M105" s="46"/>
      <c r="N105" s="46"/>
      <c r="O105" s="69"/>
    </row>
    <row r="106" spans="1:15" s="18" customFormat="1">
      <c r="A106" s="4"/>
      <c r="B106" s="536" t="s">
        <v>512</v>
      </c>
      <c r="C106" s="79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797">
        <f>'2. LRAMVA Threshold'!Q43</f>
        <v>0</v>
      </c>
      <c r="D109" s="46"/>
      <c r="E109" s="46"/>
      <c r="F109" s="46"/>
      <c r="G109" s="46"/>
      <c r="H109" s="46"/>
      <c r="I109" s="46"/>
      <c r="J109" s="46"/>
      <c r="K109" s="46"/>
      <c r="L109" s="46"/>
      <c r="M109" s="46"/>
      <c r="N109" s="46"/>
      <c r="O109" s="69"/>
    </row>
    <row r="110" spans="1:15" s="18" customFormat="1" outlineLevel="1">
      <c r="A110" s="4"/>
      <c r="B110" s="536" t="s">
        <v>510</v>
      </c>
      <c r="C110" s="798"/>
      <c r="D110" s="46"/>
      <c r="E110" s="46"/>
      <c r="F110" s="46"/>
      <c r="G110" s="46"/>
      <c r="H110" s="46"/>
      <c r="I110" s="46"/>
      <c r="J110" s="46"/>
      <c r="K110" s="46"/>
      <c r="L110" s="46"/>
      <c r="M110" s="46"/>
      <c r="N110" s="46"/>
      <c r="O110" s="69"/>
    </row>
    <row r="111" spans="1:15" s="18" customFormat="1" outlineLevel="1">
      <c r="A111" s="4"/>
      <c r="B111" s="536" t="s">
        <v>511</v>
      </c>
      <c r="C111" s="798"/>
      <c r="D111" s="46"/>
      <c r="E111" s="46"/>
      <c r="F111" s="46"/>
      <c r="G111" s="46"/>
      <c r="H111" s="46"/>
      <c r="I111" s="46"/>
      <c r="J111" s="46"/>
      <c r="K111" s="46"/>
      <c r="L111" s="46"/>
      <c r="M111" s="46"/>
      <c r="N111" s="46"/>
      <c r="O111" s="69"/>
    </row>
    <row r="112" spans="1:15" s="18" customFormat="1" outlineLevel="1">
      <c r="A112" s="4"/>
      <c r="B112" s="536" t="s">
        <v>489</v>
      </c>
      <c r="C112" s="798"/>
      <c r="D112" s="46"/>
      <c r="E112" s="46"/>
      <c r="F112" s="46"/>
      <c r="G112" s="46"/>
      <c r="H112" s="46"/>
      <c r="I112" s="46"/>
      <c r="J112" s="46"/>
      <c r="K112" s="46"/>
      <c r="L112" s="46"/>
      <c r="M112" s="46"/>
      <c r="N112" s="46"/>
      <c r="O112" s="69"/>
    </row>
    <row r="113" spans="1:17" s="18" customFormat="1">
      <c r="A113" s="4"/>
      <c r="B113" s="536" t="s">
        <v>512</v>
      </c>
      <c r="C113" s="79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5">
      <c r="B119" s="118" t="s">
        <v>483</v>
      </c>
      <c r="J119" s="18"/>
    </row>
    <row r="120" spans="1:17" s="14" customFormat="1" ht="75.650000000000006" customHeight="1">
      <c r="A120" s="72"/>
      <c r="B120" s="801" t="s">
        <v>679</v>
      </c>
      <c r="C120" s="801"/>
      <c r="D120" s="801"/>
      <c r="E120" s="801"/>
      <c r="F120" s="801"/>
      <c r="G120" s="801"/>
      <c r="H120" s="801"/>
      <c r="I120" s="801"/>
      <c r="J120" s="801"/>
      <c r="K120" s="801"/>
      <c r="L120" s="801"/>
      <c r="M120" s="801"/>
      <c r="N120" s="801"/>
      <c r="O120" s="801"/>
      <c r="P120" s="80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1,499 KW</v>
      </c>
      <c r="F122" s="244" t="str">
        <f>'1.  LRAMVA Summary'!G52</f>
        <v>GS 1,500 TO 4,999</v>
      </c>
      <c r="G122" s="244" t="str">
        <f>'1.  LRAMVA Summary'!H52</f>
        <v>Large User</v>
      </c>
      <c r="H122" s="244" t="str">
        <f>'1.  LRAMVA Summary'!I52</f>
        <v>Unmetered Scattered Load</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2.3400000000000001E-2</v>
      </c>
      <c r="D128" s="685">
        <f t="shared" si="32"/>
        <v>2.1000000000000001E-2</v>
      </c>
      <c r="E128" s="686">
        <f t="shared" si="33"/>
        <v>3.5691000000000002</v>
      </c>
      <c r="F128" s="685">
        <f t="shared" si="34"/>
        <v>3.4887000000000001</v>
      </c>
      <c r="G128" s="686">
        <f t="shared" si="35"/>
        <v>3.3129</v>
      </c>
      <c r="H128" s="685">
        <f t="shared" si="36"/>
        <v>2.1899999999999999E-2</v>
      </c>
      <c r="I128" s="686">
        <f t="shared" si="37"/>
        <v>3.9996999999999998</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635</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zoomScale="90" zoomScaleNormal="90" workbookViewId="0">
      <selection activeCell="B18" sqref="B18"/>
    </sheetView>
  </sheetViews>
  <sheetFormatPr defaultColWidth="9.1796875" defaultRowHeight="14.5"/>
  <cols>
    <col min="1" max="16384" width="9.1796875" style="12"/>
  </cols>
  <sheetData>
    <row r="14" spans="2:24" ht="15.5">
      <c r="B14" s="588" t="s">
        <v>504</v>
      </c>
    </row>
    <row r="15" spans="2:24" ht="15.5">
      <c r="B15" s="588"/>
    </row>
    <row r="16" spans="2:24" s="668" customFormat="1" ht="28.5" customHeight="1">
      <c r="B16" s="807" t="s">
        <v>638</v>
      </c>
      <c r="C16" s="807"/>
      <c r="D16" s="807"/>
      <c r="E16" s="807"/>
      <c r="F16" s="807"/>
      <c r="G16" s="807"/>
      <c r="H16" s="807"/>
      <c r="I16" s="807"/>
      <c r="J16" s="807"/>
      <c r="K16" s="807"/>
      <c r="L16" s="807"/>
      <c r="M16" s="807"/>
      <c r="N16" s="807"/>
      <c r="O16" s="807"/>
      <c r="P16" s="807"/>
      <c r="Q16" s="807"/>
      <c r="R16" s="807"/>
      <c r="S16" s="807"/>
      <c r="T16" s="807"/>
      <c r="U16" s="807"/>
      <c r="V16" s="807"/>
      <c r="W16" s="807"/>
      <c r="X16" s="807"/>
    </row>
    <row r="18" spans="2:2">
      <c r="B18" s="12" t="s">
        <v>746</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2020-02-13T21:56:32+00:00</_DCDateCreated>
    <_dlc_DocId xmlns="2b8bb3d4-4679-4201-bf4e-ecf5a190cbdc">HOLFIN-1194005432-737</_dlc_DocId>
    <_dlc_DocIdUrl xmlns="2b8bb3d4-4679-4201-bf4e-ecf5a190cbdc">
      <Url>http://spapp01/sites/FIN/REG/_layouts/DocIdRedir.aspx?ID=HOLFIN-1194005432-737</Url>
      <Description>HOLFIN-1194005432-737</Description>
    </_dlc_DocIdUrl>
  </documentManagement>
</p:properties>
</file>

<file path=customXml/itemProps1.xml><?xml version="1.0" encoding="utf-8"?>
<ds:datastoreItem xmlns:ds="http://schemas.openxmlformats.org/officeDocument/2006/customXml" ds:itemID="{BD461D83-9BF1-4EAF-9DD1-18FE8CD3B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CB9FF-CB33-4BDC-86BB-E3030317F83D}">
  <ds:schemaRefs>
    <ds:schemaRef ds:uri="http://schemas.microsoft.com/sharepoint/events"/>
  </ds:schemaRefs>
</ds:datastoreItem>
</file>

<file path=customXml/itemProps3.xml><?xml version="1.0" encoding="utf-8"?>
<ds:datastoreItem xmlns:ds="http://schemas.openxmlformats.org/officeDocument/2006/customXml" ds:itemID="{C4382889-6C8A-4FA2-9E46-C42890A90878}">
  <ds:schemaRefs>
    <ds:schemaRef ds:uri="Microsoft.SharePoint.Taxonomy.ContentTypeSync"/>
  </ds:schemaRefs>
</ds:datastoreItem>
</file>

<file path=customXml/itemProps4.xml><?xml version="1.0" encoding="utf-8"?>
<ds:datastoreItem xmlns:ds="http://schemas.openxmlformats.org/officeDocument/2006/customXml" ds:itemID="{CE04BA69-4D89-41CF-A425-3F8D60742BE8}">
  <ds:schemaRefs>
    <ds:schemaRef ds:uri="http://schemas.microsoft.com/sharepoint/v3/contenttype/forms"/>
  </ds:schemaRefs>
</ds:datastoreItem>
</file>

<file path=customXml/itemProps5.xml><?xml version="1.0" encoding="utf-8"?>
<ds:datastoreItem xmlns:ds="http://schemas.openxmlformats.org/officeDocument/2006/customXml" ds:itemID="{13392136-639A-43FE-B4CB-56A2C52F14E8}">
  <ds:schemaRefs>
    <ds:schemaRef ds:uri="711db5ec-2528-47d2-8fbb-a2c02bc92eb2"/>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http://schemas.microsoft.com/sharepoint/v3/fields"/>
    <ds:schemaRef ds:uri="2b8bb3d4-4679-4201-bf4e-ecf5a190cb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KATHRYNW</cp:lastModifiedBy>
  <cp:lastPrinted>2017-05-24T00:43:43Z</cp:lastPrinted>
  <dcterms:created xsi:type="dcterms:W3CDTF">2012-03-05T18:56:04Z</dcterms:created>
  <dcterms:modified xsi:type="dcterms:W3CDTF">2020-05-06T01:01:27Z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0x01010013A6E59C6608B0478A0D0865F4DB4169</vt:lpwstr>
  </property>
  <property fmtid="{D5CDD505-2E9C-101B-9397-08002B2CF9AE}" pid="3" name="TaxKeyword">
    <vt:lpwstr/>
  </property>
  <property fmtid="{D5CDD505-2E9C-101B-9397-08002B2CF9AE}" pid="4" name="Classification">
    <vt:lpwstr/>
  </property>
  <property fmtid="{D5CDD505-2E9C-101B-9397-08002B2CF9AE}" pid="5" name="_dlc_DocIdItemGuid">
    <vt:lpwstr>29a5e6ee-76f2-449a-aac7-6f2f1f29efc9</vt:lpwstr>
  </property>
</Properties>
</file>